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65" windowWidth="11070" windowHeight="8940" tabRatio="542" firstSheet="1" activeTab="2"/>
  </bookViews>
  <sheets>
    <sheet name="табл.2 (2020-2021)" sheetId="1" state="hidden" r:id="rId1"/>
    <sheet name="таблица 1 (2022-2023)" sheetId="2" r:id="rId2"/>
    <sheet name="таблица 2 (2024-2025)" sheetId="3" r:id="rId3"/>
  </sheets>
  <definedNames>
    <definedName name="_xlnm.Print_Area" localSheetId="0">'табл.2 (2020-2021)'!$A$1:$N$21</definedName>
    <definedName name="_xlnm.Print_Area" localSheetId="1">'таблица 1 (2022-2023)'!$A$1:$N$25</definedName>
    <definedName name="_xlnm.Print_Area" localSheetId="2">'таблица 2 (2024-2025)'!$A$1:$N$25</definedName>
  </definedNames>
  <calcPr fullCalcOnLoad="1"/>
</workbook>
</file>

<file path=xl/sharedStrings.xml><?xml version="1.0" encoding="utf-8"?>
<sst xmlns="http://schemas.openxmlformats.org/spreadsheetml/2006/main" count="131" uniqueCount="51">
  <si>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</si>
  <si>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</si>
  <si>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</si>
  <si>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</si>
  <si>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</si>
  <si>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</si>
  <si>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</si>
  <si>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</si>
  <si>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</si>
  <si>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</si>
  <si>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</si>
  <si>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</si>
  <si>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</si>
  <si>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</si>
  <si>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</si>
  <si>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</si>
  <si>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</si>
  <si>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</si>
  <si>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</si>
  <si>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</si>
  <si>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</si>
  <si>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</si>
  <si>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</si>
  <si>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</si>
  <si>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</si>
  <si>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</si>
  <si>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</si>
  <si>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</si>
  <si>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</si>
  <si>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</si>
  <si>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Итого по Программе, в том числе:</t>
  </si>
  <si>
    <t>1.3.</t>
  </si>
  <si>
    <t>Таблица № 4 (2022 - 2023 гг.)</t>
  </si>
  <si>
    <t>План на 2022 год</t>
  </si>
  <si>
    <t>План на 2023 год</t>
  </si>
  <si>
    <t>План на 2024 год</t>
  </si>
  <si>
    <t>План на 2025 год</t>
  </si>
  <si>
    <t>Таблица № 5 (2024 - 2025)</t>
  </si>
  <si>
    <t>№ п/п</t>
  </si>
  <si>
    <t>2018-2025</t>
  </si>
  <si>
    <t xml:space="preserve">Благоустройство дворовых территорий многоквартирных домов &lt;1&gt; </t>
  </si>
  <si>
    <t xml:space="preserve">Благоустройство общественных территорий городского округа Тольятти &lt;1&gt; </t>
  </si>
  <si>
    <t xml:space="preserve">Устройство камер видеонаблюдения на благоустраиваемых общественных территориях &lt;1&gt; </t>
  </si>
  <si>
    <t xml:space="preserve">Вовлечение заинтересованных граждан в реализацию мероприятий по благоустройству дворовых территорий городского округа Тольятти &lt;1&gt; </t>
  </si>
  <si>
    <t xml:space="preserve"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 &lt;1&gt; </t>
  </si>
  <si>
    <t>&lt;1&gt; Реализация мероприятий осуществляется в рамках федерального проекта «Формирование комфортной городской среды», входящего в состав национального проекта «Жилье и городская среда», государственной программы Российской Федерации «Обеспечение доступным и комфортным жильем и коммунальными услугами граждан Российской Федерации», утвержденной постановлением Правительства РФ от 30.12.2017 № 1710, государственной программы Самарской области «Формирование комфортной городской среды на 2018 - 2025 годы», утвержденной постановлением Правительства Самарской области от 01.11.2017 № 688.</t>
  </si>
  <si>
    <t>Благоустройство дворовых территорий многоквартирных домов &lt;1&gt;</t>
  </si>
  <si>
    <t>Благоустройство общественных территорий городского округа Тольятти &lt;1&gt;</t>
  </si>
  <si>
    <t>Устройство камер видеонаблюдения на благоустраиваемых общественных территориях &lt;1&gt;</t>
  </si>
  <si>
    <t>Вовлечение заинтересованных граждан в реализацию мероприятий по благоустройству дворовых территорий городского округа Тольятти &lt;1&gt;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</si>
  <si>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 &lt;1&gt;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</si>
</sst>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1" fontId="42" fillId="55" borderId="21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3" fontId="43" fillId="55" borderId="21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2" fillId="55" borderId="23" xfId="0" applyNumberFormat="1" applyFont="1" applyFill="1" applyBorder="1" applyAlignment="1">
      <alignment horizontal="left" vertical="center" wrapText="1"/>
    </xf>
    <xf numFmtId="3" fontId="42" fillId="55" borderId="23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2" fillId="55" borderId="24" xfId="0" applyNumberFormat="1" applyFont="1" applyFill="1" applyBorder="1" applyAlignment="1">
      <alignment horizontal="left" vertical="center" wrapText="1"/>
    </xf>
    <xf numFmtId="49" fontId="42" fillId="55" borderId="25" xfId="0" applyNumberFormat="1" applyFont="1" applyFill="1" applyBorder="1" applyAlignment="1">
      <alignment horizontal="left" vertical="center" wrapText="1"/>
    </xf>
    <xf numFmtId="49" fontId="42" fillId="55" borderId="26" xfId="0" applyNumberFormat="1" applyFont="1" applyFill="1" applyBorder="1" applyAlignment="1">
      <alignment horizontal="left" vertical="center" wrapText="1"/>
    </xf>
    <xf numFmtId="49" fontId="43" fillId="55" borderId="24" xfId="0" applyNumberFormat="1" applyFont="1" applyFill="1" applyBorder="1" applyAlignment="1">
      <alignment horizontal="right" vertical="center" wrapText="1"/>
    </xf>
    <xf numFmtId="49" fontId="43" fillId="55" borderId="26" xfId="0" applyNumberFormat="1" applyFont="1" applyFill="1" applyBorder="1" applyAlignment="1">
      <alignment horizontal="right" vertical="center" wrapText="1"/>
    </xf>
    <xf numFmtId="49" fontId="42" fillId="55" borderId="23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3" xfId="0" applyNumberFormat="1" applyFont="1" applyFill="1" applyBorder="1" applyAlignment="1">
      <alignment horizontal="left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43"/>
      <c r="L1" s="43"/>
      <c r="M1" s="43"/>
      <c r="N1" s="43"/>
    </row>
    <row r="2" spans="1:14" s="1" customFormat="1" ht="21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>
      <c r="A3" s="46" t="s">
        <v>0</v>
      </c>
      <c r="B3" s="46" t="s">
        <v>2</v>
      </c>
      <c r="C3" s="46" t="s">
        <v>3</v>
      </c>
      <c r="D3" s="46" t="s">
        <v>4</v>
      </c>
      <c r="E3" s="46" t="s">
        <v>5</v>
      </c>
      <c r="F3" s="46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 s="46"/>
      <c r="B4" s="46"/>
      <c r="C4" s="46"/>
      <c r="D4" s="46"/>
      <c r="E4" s="46" t="s">
        <v>23</v>
      </c>
      <c r="F4" s="46"/>
      <c r="G4" s="46"/>
      <c r="H4" s="46"/>
      <c r="I4" s="46"/>
      <c r="J4" s="46" t="s">
        <v>24</v>
      </c>
      <c r="K4" s="46"/>
      <c r="L4" s="46"/>
      <c r="M4" s="46"/>
      <c r="N4" s="46"/>
    </row>
    <row r="5" spans="1:14" ht="47.25" customHeight="1">
      <c r="A5" s="46"/>
      <c r="B5" s="46"/>
      <c r="C5" s="46"/>
      <c r="D5" s="46"/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</row>
    <row r="6" spans="1:14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</row>
    <row r="7" spans="1:14" ht="22.5" customHeight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58" s="10" customFormat="1" ht="21.75" customHeight="1">
      <c r="A8" s="48" t="s">
        <v>20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8" t="s">
        <v>11</v>
      </c>
      <c r="B9" s="19" t="s">
        <v>17</v>
      </c>
      <c r="C9" s="20" t="s">
        <v>1</v>
      </c>
      <c r="D9" s="21" t="s">
        <v>22</v>
      </c>
      <c r="E9" s="22">
        <f>F9+G9+H9+I9</f>
        <v>216667</v>
      </c>
      <c r="F9" s="22">
        <v>21667</v>
      </c>
      <c r="G9" s="22">
        <v>195000</v>
      </c>
      <c r="H9" s="22">
        <v>0</v>
      </c>
      <c r="I9" s="22">
        <v>0</v>
      </c>
      <c r="J9" s="22">
        <f>K9+L9+M9</f>
        <v>170000</v>
      </c>
      <c r="K9" s="22">
        <v>17000</v>
      </c>
      <c r="L9" s="22">
        <v>153000</v>
      </c>
      <c r="M9" s="22">
        <v>0</v>
      </c>
      <c r="N9" s="22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8" t="s">
        <v>12</v>
      </c>
      <c r="B10" s="19" t="s">
        <v>15</v>
      </c>
      <c r="C10" s="20" t="s">
        <v>1</v>
      </c>
      <c r="D10" s="20" t="s">
        <v>22</v>
      </c>
      <c r="E10" s="22">
        <f>F10+G10+H10+I10</f>
        <v>136841</v>
      </c>
      <c r="F10" s="22">
        <v>6842.05</v>
      </c>
      <c r="G10" s="22">
        <v>129998.95</v>
      </c>
      <c r="H10" s="22">
        <v>0</v>
      </c>
      <c r="I10" s="22">
        <v>0</v>
      </c>
      <c r="J10" s="22">
        <f>K10+L10+M10</f>
        <v>320000</v>
      </c>
      <c r="K10" s="22">
        <v>16000</v>
      </c>
      <c r="L10" s="22">
        <v>304000</v>
      </c>
      <c r="M10" s="22">
        <v>0</v>
      </c>
      <c r="N10" s="22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4" t="s">
        <v>14</v>
      </c>
      <c r="B11" s="44"/>
      <c r="C11" s="20"/>
      <c r="D11" s="20"/>
      <c r="E11" s="22">
        <f>E10+E9</f>
        <v>353508</v>
      </c>
      <c r="F11" s="22">
        <f>F10+F9</f>
        <v>28509.05</v>
      </c>
      <c r="G11" s="22">
        <f>G10+G9</f>
        <v>324998.95</v>
      </c>
      <c r="H11" s="22">
        <f>H10+H9</f>
        <v>0</v>
      </c>
      <c r="I11" s="22">
        <f>I10+I9</f>
        <v>0</v>
      </c>
      <c r="J11" s="22">
        <f>K11+L11</f>
        <v>490000</v>
      </c>
      <c r="K11" s="22">
        <f>K9+K10</f>
        <v>33000</v>
      </c>
      <c r="L11" s="22">
        <f>L9+L10</f>
        <v>457000</v>
      </c>
      <c r="M11" s="22">
        <v>0</v>
      </c>
      <c r="N11" s="22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49" t="s">
        <v>21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58" s="10" customFormat="1" ht="55.5" customHeight="1">
      <c r="A13" s="18" t="s">
        <v>13</v>
      </c>
      <c r="B13" s="19" t="s">
        <v>16</v>
      </c>
      <c r="C13" s="20" t="s">
        <v>1</v>
      </c>
      <c r="D13" s="20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4" t="s">
        <v>14</v>
      </c>
      <c r="B14" s="44"/>
      <c r="C14" s="20"/>
      <c r="D14" s="20"/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4" t="s">
        <v>18</v>
      </c>
      <c r="B15" s="44"/>
      <c r="C15" s="20" t="s">
        <v>1</v>
      </c>
      <c r="D15" s="20"/>
      <c r="E15" s="22">
        <f>E14+E11</f>
        <v>353508</v>
      </c>
      <c r="F15" s="22">
        <f aca="true" t="shared" si="0" ref="F15:N15">F14+F11</f>
        <v>28509.05</v>
      </c>
      <c r="G15" s="22">
        <f t="shared" si="0"/>
        <v>324998.95</v>
      </c>
      <c r="H15" s="22">
        <f t="shared" si="0"/>
        <v>0</v>
      </c>
      <c r="I15" s="22">
        <f t="shared" si="0"/>
        <v>0</v>
      </c>
      <c r="J15" s="22">
        <f>J14+J11</f>
        <v>490000</v>
      </c>
      <c r="K15" s="22">
        <f t="shared" si="0"/>
        <v>33000</v>
      </c>
      <c r="L15" s="22">
        <f t="shared" si="0"/>
        <v>457000</v>
      </c>
      <c r="M15" s="22">
        <f t="shared" si="0"/>
        <v>0</v>
      </c>
      <c r="N15" s="22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42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J4:N4"/>
    <mergeCell ref="A7:N7"/>
    <mergeCell ref="A8:N8"/>
    <mergeCell ref="A11:B11"/>
    <mergeCell ref="A12:N12"/>
    <mergeCell ref="A14:B14"/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"/>
  <sheetViews>
    <sheetView zoomScaleSheetLayoutView="70" workbookViewId="0" topLeftCell="A12">
      <selection activeCell="P19" sqref="P19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2" customWidth="1"/>
    <col min="4" max="4" width="8.140625" style="2" customWidth="1"/>
    <col min="5" max="8" width="10.28125" style="2" customWidth="1"/>
    <col min="9" max="9" width="13.7109375" style="2" customWidth="1"/>
    <col min="10" max="13" width="10.28125" style="2" customWidth="1"/>
    <col min="14" max="14" width="14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:14" s="1" customFormat="1" ht="23.25" customHeight="1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6.25" customHeight="1">
      <c r="A2" s="46" t="s">
        <v>38</v>
      </c>
      <c r="B2" s="46" t="s">
        <v>2</v>
      </c>
      <c r="C2" s="46" t="s">
        <v>3</v>
      </c>
      <c r="D2" s="46" t="s">
        <v>4</v>
      </c>
      <c r="E2" s="46" t="s">
        <v>5</v>
      </c>
      <c r="F2" s="46"/>
      <c r="G2" s="46"/>
      <c r="H2" s="46"/>
      <c r="I2" s="46"/>
      <c r="J2" s="46"/>
      <c r="K2" s="46"/>
      <c r="L2" s="46"/>
      <c r="M2" s="46"/>
      <c r="N2" s="46"/>
    </row>
    <row r="3" spans="1:14" ht="24.75" customHeight="1">
      <c r="A3" s="46"/>
      <c r="B3" s="46"/>
      <c r="C3" s="46"/>
      <c r="D3" s="46"/>
      <c r="E3" s="46" t="s">
        <v>33</v>
      </c>
      <c r="F3" s="46"/>
      <c r="G3" s="46"/>
      <c r="H3" s="46"/>
      <c r="I3" s="46"/>
      <c r="J3" s="46" t="s">
        <v>34</v>
      </c>
      <c r="K3" s="46"/>
      <c r="L3" s="46"/>
      <c r="M3" s="46"/>
      <c r="N3" s="46"/>
    </row>
    <row r="4" spans="1:14" ht="33" customHeight="1">
      <c r="A4" s="46"/>
      <c r="B4" s="46"/>
      <c r="C4" s="46"/>
      <c r="D4" s="46"/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6</v>
      </c>
      <c r="K4" s="32" t="s">
        <v>7</v>
      </c>
      <c r="L4" s="32" t="s">
        <v>8</v>
      </c>
      <c r="M4" s="32" t="s">
        <v>9</v>
      </c>
      <c r="N4" s="32" t="s">
        <v>10</v>
      </c>
    </row>
    <row r="5" spans="1:14" ht="18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</row>
    <row r="6" spans="1:14" ht="22.5" customHeight="1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58" s="10" customFormat="1" ht="21.75" customHeight="1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3" customHeight="1">
      <c r="A8" s="33" t="s">
        <v>11</v>
      </c>
      <c r="B8" s="34" t="s">
        <v>40</v>
      </c>
      <c r="C8" s="30" t="s">
        <v>1</v>
      </c>
      <c r="D8" s="35" t="s">
        <v>39</v>
      </c>
      <c r="E8" s="30">
        <f>F8+G8+H8+I8</f>
        <v>49709</v>
      </c>
      <c r="F8" s="30">
        <f>7895-5410</f>
        <v>2485</v>
      </c>
      <c r="G8" s="30">
        <f>0+6611</f>
        <v>6611</v>
      </c>
      <c r="H8" s="30">
        <f>0+40613</f>
        <v>40613</v>
      </c>
      <c r="I8" s="30">
        <v>0</v>
      </c>
      <c r="J8" s="30">
        <f>K8+L8+M8+N8</f>
        <v>55890</v>
      </c>
      <c r="K8" s="30">
        <v>2795</v>
      </c>
      <c r="L8" s="30">
        <v>7433</v>
      </c>
      <c r="M8" s="30">
        <v>45662</v>
      </c>
      <c r="N8" s="30">
        <v>0</v>
      </c>
      <c r="O8" s="12"/>
      <c r="P8" s="5"/>
      <c r="Q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2.25" customHeight="1">
      <c r="A9" s="56" t="s">
        <v>12</v>
      </c>
      <c r="B9" s="58" t="s">
        <v>41</v>
      </c>
      <c r="C9" s="30" t="s">
        <v>1</v>
      </c>
      <c r="D9" s="30" t="s">
        <v>39</v>
      </c>
      <c r="E9" s="30">
        <f>F9+G9+H9+I9</f>
        <v>106355</v>
      </c>
      <c r="F9" s="30">
        <f>8948-3630</f>
        <v>5318</v>
      </c>
      <c r="G9" s="30">
        <f>0+14145</f>
        <v>14145</v>
      </c>
      <c r="H9" s="30">
        <f>0+86892</f>
        <v>86892</v>
      </c>
      <c r="I9" s="30">
        <v>0</v>
      </c>
      <c r="J9" s="30">
        <f>K9+L9+M9+N9</f>
        <v>96903</v>
      </c>
      <c r="K9" s="30">
        <v>4845</v>
      </c>
      <c r="L9" s="30">
        <v>12888</v>
      </c>
      <c r="M9" s="30">
        <v>79170</v>
      </c>
      <c r="N9" s="30">
        <v>0</v>
      </c>
      <c r="O9" s="12"/>
      <c r="P9" s="5"/>
      <c r="Q9" s="12">
        <f>G9+H9</f>
        <v>101037</v>
      </c>
      <c r="R9" s="5">
        <f>Q9*10/100</f>
        <v>10103.7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21.75" customHeight="1">
      <c r="A10" s="57"/>
      <c r="B10" s="59"/>
      <c r="C10" s="30" t="s">
        <v>27</v>
      </c>
      <c r="D10" s="35">
        <v>2018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"/>
      <c r="P10" s="5"/>
      <c r="Q10" s="12">
        <f>G9+G10</f>
        <v>14145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3" customHeight="1">
      <c r="A11" s="36" t="s">
        <v>31</v>
      </c>
      <c r="B11" s="37" t="s">
        <v>42</v>
      </c>
      <c r="C11" s="30" t="s">
        <v>1</v>
      </c>
      <c r="D11" s="35">
        <v>2019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f>K11+L11+M11+N11</f>
        <v>0</v>
      </c>
      <c r="K11" s="30">
        <v>0</v>
      </c>
      <c r="L11" s="30">
        <v>0</v>
      </c>
      <c r="M11" s="30">
        <v>0</v>
      </c>
      <c r="N11" s="30">
        <v>0</v>
      </c>
      <c r="O11" s="5"/>
      <c r="P11" s="5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4.75" customHeight="1">
      <c r="A12" s="50" t="s">
        <v>14</v>
      </c>
      <c r="B12" s="50"/>
      <c r="C12" s="30"/>
      <c r="D12" s="30"/>
      <c r="E12" s="30">
        <f>SUM(E8:E10)</f>
        <v>156064</v>
      </c>
      <c r="F12" s="30">
        <f>SUM(F8:F10)</f>
        <v>7803</v>
      </c>
      <c r="G12" s="30">
        <f aca="true" t="shared" si="0" ref="G12:N12">SUM(G8:G11)</f>
        <v>20756</v>
      </c>
      <c r="H12" s="30">
        <f t="shared" si="0"/>
        <v>127505</v>
      </c>
      <c r="I12" s="30">
        <f t="shared" si="0"/>
        <v>0</v>
      </c>
      <c r="J12" s="30">
        <f t="shared" si="0"/>
        <v>152793</v>
      </c>
      <c r="K12" s="30">
        <f t="shared" si="0"/>
        <v>7640</v>
      </c>
      <c r="L12" s="30">
        <f t="shared" si="0"/>
        <v>20321</v>
      </c>
      <c r="M12" s="30">
        <f t="shared" si="0"/>
        <v>124832</v>
      </c>
      <c r="N12" s="30">
        <f t="shared" si="0"/>
        <v>0</v>
      </c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4" ht="26.25" customHeight="1">
      <c r="A13" s="49" t="s">
        <v>21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58" s="10" customFormat="1" ht="49.5" customHeight="1">
      <c r="A14" s="33" t="s">
        <v>13</v>
      </c>
      <c r="B14" s="34" t="s">
        <v>43</v>
      </c>
      <c r="C14" s="30" t="s">
        <v>1</v>
      </c>
      <c r="D14" s="30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1.75" customHeight="1">
      <c r="A15" s="50" t="s">
        <v>14</v>
      </c>
      <c r="B15" s="50"/>
      <c r="C15" s="30"/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5.5" customHeight="1">
      <c r="A17" s="33" t="s">
        <v>29</v>
      </c>
      <c r="B17" s="34" t="s">
        <v>44</v>
      </c>
      <c r="C17" s="30" t="s">
        <v>1</v>
      </c>
      <c r="D17" s="35">
        <v>2018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1" t="s">
        <v>14</v>
      </c>
      <c r="B18" s="53"/>
      <c r="C18" s="30"/>
      <c r="D18" s="30"/>
      <c r="E18" s="30">
        <f>SUM(E17)</f>
        <v>0</v>
      </c>
      <c r="F18" s="30">
        <f>SUM(F17)</f>
        <v>0</v>
      </c>
      <c r="G18" s="30">
        <f>SUM(G17)</f>
        <v>0</v>
      </c>
      <c r="H18" s="30">
        <f>SUM(H17)</f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8" customFormat="1" ht="20.25" customHeight="1">
      <c r="A19" s="54" t="s">
        <v>30</v>
      </c>
      <c r="B19" s="55"/>
      <c r="C19" s="38"/>
      <c r="D19" s="38"/>
      <c r="E19" s="38">
        <f>E15+E12+E18</f>
        <v>156064</v>
      </c>
      <c r="F19" s="38">
        <f aca="true" t="shared" si="1" ref="F19:N19">F15+F12+F18</f>
        <v>7803</v>
      </c>
      <c r="G19" s="38">
        <f t="shared" si="1"/>
        <v>20756</v>
      </c>
      <c r="H19" s="38">
        <f t="shared" si="1"/>
        <v>127505</v>
      </c>
      <c r="I19" s="38">
        <f t="shared" si="1"/>
        <v>0</v>
      </c>
      <c r="J19" s="38">
        <f t="shared" si="1"/>
        <v>152793</v>
      </c>
      <c r="K19" s="38">
        <f t="shared" si="1"/>
        <v>7640</v>
      </c>
      <c r="L19" s="38">
        <f t="shared" si="1"/>
        <v>20321</v>
      </c>
      <c r="M19" s="38">
        <f t="shared" si="1"/>
        <v>124832</v>
      </c>
      <c r="N19" s="38">
        <f t="shared" si="1"/>
        <v>0</v>
      </c>
      <c r="O19" s="24"/>
      <c r="P19" s="2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5"/>
      <c r="AF19" s="25"/>
      <c r="AG19" s="25"/>
      <c r="AH19" s="25"/>
      <c r="AI19" s="26"/>
      <c r="AJ19" s="25"/>
      <c r="AK19" s="25"/>
      <c r="AL19" s="25"/>
      <c r="AM19" s="25"/>
      <c r="AN19" s="26"/>
      <c r="AO19" s="25"/>
      <c r="AP19" s="25"/>
      <c r="AQ19" s="25"/>
      <c r="AR19" s="25"/>
      <c r="AS19" s="26"/>
      <c r="AT19" s="25"/>
      <c r="AU19" s="25"/>
      <c r="AV19" s="25"/>
      <c r="AW19" s="25"/>
      <c r="AX19" s="26"/>
      <c r="AY19" s="25"/>
      <c r="AZ19" s="25"/>
      <c r="BA19" s="25"/>
      <c r="BB19" s="25"/>
      <c r="BC19" s="27"/>
      <c r="BF19" s="29"/>
    </row>
    <row r="20" spans="1:58" s="10" customFormat="1" ht="20.25" customHeight="1">
      <c r="A20" s="40"/>
      <c r="B20" s="40"/>
      <c r="C20" s="41" t="s">
        <v>1</v>
      </c>
      <c r="D20" s="41"/>
      <c r="E20" s="41">
        <f>F20+G20+H20+I20</f>
        <v>156064</v>
      </c>
      <c r="F20" s="41">
        <f>F8+F9+F14+F17</f>
        <v>7803</v>
      </c>
      <c r="G20" s="41">
        <f>G8+G9+G14+G17</f>
        <v>20756</v>
      </c>
      <c r="H20" s="41">
        <f>H8+H9+H14+H17</f>
        <v>127505</v>
      </c>
      <c r="I20" s="41">
        <f>I8+I9+I14+I17</f>
        <v>0</v>
      </c>
      <c r="J20" s="41">
        <f>K20+L20+M20+N20</f>
        <v>152793</v>
      </c>
      <c r="K20" s="41">
        <f>K8+K9++K14+K17+K11</f>
        <v>7640</v>
      </c>
      <c r="L20" s="41">
        <f>L8+L9++L14+L17+L11</f>
        <v>20321</v>
      </c>
      <c r="M20" s="41">
        <f>M8+M9++M14+M17</f>
        <v>124832</v>
      </c>
      <c r="N20" s="41">
        <f>N8+N9++N14+N17</f>
        <v>0</v>
      </c>
      <c r="O20" s="12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9"/>
      <c r="B21" s="39"/>
      <c r="C21" s="30" t="s">
        <v>27</v>
      </c>
      <c r="D21" s="30"/>
      <c r="E21" s="30">
        <f>F21+G21+H21+I21</f>
        <v>0</v>
      </c>
      <c r="F21" s="30">
        <f>F10</f>
        <v>0</v>
      </c>
      <c r="G21" s="30">
        <f>G10</f>
        <v>0</v>
      </c>
      <c r="H21" s="30">
        <f>H10</f>
        <v>0</v>
      </c>
      <c r="I21" s="30">
        <f>I10</f>
        <v>0</v>
      </c>
      <c r="J21" s="30">
        <f>K21+L21+M21+N21</f>
        <v>0</v>
      </c>
      <c r="K21" s="30">
        <f>K10</f>
        <v>0</v>
      </c>
      <c r="L21" s="30">
        <f>L10</f>
        <v>0</v>
      </c>
      <c r="M21" s="30">
        <f>M10</f>
        <v>0</v>
      </c>
      <c r="N21" s="30">
        <f>N10</f>
        <v>0</v>
      </c>
      <c r="O21" s="12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2:12" ht="15">
      <c r="B22" s="13"/>
      <c r="C22" s="13"/>
      <c r="D22" s="13"/>
      <c r="E22" s="16"/>
      <c r="F22" s="13"/>
      <c r="G22" s="13"/>
      <c r="H22" s="13"/>
      <c r="I22" s="13"/>
      <c r="J22" s="13"/>
      <c r="K22" s="13"/>
      <c r="L22" s="13"/>
    </row>
    <row r="23" spans="1:14" ht="43.5" customHeight="1">
      <c r="A23" s="42" t="s">
        <v>45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2:12" ht="15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3"/>
    </row>
    <row r="25" ht="15">
      <c r="H25" s="3"/>
    </row>
  </sheetData>
  <sheetProtection/>
  <mergeCells count="19">
    <mergeCell ref="A16:N16"/>
    <mergeCell ref="A18:B18"/>
    <mergeCell ref="A19:B19"/>
    <mergeCell ref="A6:N6"/>
    <mergeCell ref="A7:N7"/>
    <mergeCell ref="A9:A10"/>
    <mergeCell ref="B9:B10"/>
    <mergeCell ref="A12:B12"/>
    <mergeCell ref="A13:N13"/>
    <mergeCell ref="A23:N23"/>
    <mergeCell ref="A1:N1"/>
    <mergeCell ref="A2:A4"/>
    <mergeCell ref="B2:B4"/>
    <mergeCell ref="C2:C4"/>
    <mergeCell ref="D2:D4"/>
    <mergeCell ref="E2:N2"/>
    <mergeCell ref="E3:I3"/>
    <mergeCell ref="J3:N3"/>
    <mergeCell ref="A15:B15"/>
  </mergeCells>
  <printOptions horizontalCentered="1"/>
  <pageMargins left="0.15748031496062992" right="0.15748031496062992" top="1.2598425196850394" bottom="0.4330708661417323" header="0.3937007874015748" footer="0.1968503937007874"/>
  <pageSetup firstPageNumber="7" useFirstPageNumber="1" horizontalDpi="600" verticalDpi="600" orientation="landscape" paperSize="9" scale="69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Таблица№1</firstHead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28"/>
  <sheetViews>
    <sheetView tabSelected="1" workbookViewId="0" topLeftCell="A13">
      <selection activeCell="A23" sqref="A23:IV23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8" width="9.57421875" style="2" customWidth="1"/>
    <col min="9" max="9" width="13.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3" width="9.00390625" style="2" customWidth="1"/>
    <col min="14" max="14" width="14.00390625" style="2" customWidth="1"/>
    <col min="15" max="16384" width="9.140625" style="2" customWidth="1"/>
  </cols>
  <sheetData>
    <row r="1" spans="1:14" s="1" customFormat="1" ht="20.2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15">
      <c r="A2" s="46" t="s">
        <v>38</v>
      </c>
      <c r="B2" s="46" t="s">
        <v>2</v>
      </c>
      <c r="C2" s="46" t="s">
        <v>3</v>
      </c>
      <c r="D2" s="46" t="s">
        <v>4</v>
      </c>
      <c r="E2" s="46" t="s">
        <v>5</v>
      </c>
      <c r="F2" s="46"/>
      <c r="G2" s="46"/>
      <c r="H2" s="46"/>
      <c r="I2" s="46"/>
      <c r="J2" s="46"/>
      <c r="K2" s="46"/>
      <c r="L2" s="46"/>
      <c r="M2" s="46"/>
      <c r="N2" s="46"/>
      <c r="O2" s="13"/>
    </row>
    <row r="3" spans="1:15" ht="15.75" customHeight="1">
      <c r="A3" s="46"/>
      <c r="B3" s="46"/>
      <c r="C3" s="46"/>
      <c r="D3" s="46"/>
      <c r="E3" s="46" t="s">
        <v>35</v>
      </c>
      <c r="F3" s="46"/>
      <c r="G3" s="46"/>
      <c r="H3" s="46"/>
      <c r="I3" s="46"/>
      <c r="J3" s="46" t="s">
        <v>36</v>
      </c>
      <c r="K3" s="46"/>
      <c r="L3" s="46"/>
      <c r="M3" s="46"/>
      <c r="N3" s="46"/>
      <c r="O3" s="13"/>
    </row>
    <row r="4" spans="1:15" ht="47.25" customHeight="1">
      <c r="A4" s="46"/>
      <c r="B4" s="46"/>
      <c r="C4" s="46"/>
      <c r="D4" s="46"/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6</v>
      </c>
      <c r="K4" s="31" t="s">
        <v>7</v>
      </c>
      <c r="L4" s="31" t="s">
        <v>8</v>
      </c>
      <c r="M4" s="31" t="s">
        <v>9</v>
      </c>
      <c r="N4" s="31" t="s">
        <v>10</v>
      </c>
      <c r="O4" s="13"/>
    </row>
    <row r="5" spans="1:15" ht="1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13"/>
    </row>
    <row r="6" spans="1:15" ht="22.5" customHeight="1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3"/>
    </row>
    <row r="7" spans="1:58" s="10" customFormat="1" ht="21.75" customHeight="1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33" t="s">
        <v>11</v>
      </c>
      <c r="B8" s="34" t="s">
        <v>46</v>
      </c>
      <c r="C8" s="30" t="s">
        <v>1</v>
      </c>
      <c r="D8" s="35" t="s">
        <v>39</v>
      </c>
      <c r="E8" s="30">
        <f>F8+G8+H8</f>
        <v>2485</v>
      </c>
      <c r="F8" s="30">
        <f>17000-14515</f>
        <v>2485</v>
      </c>
      <c r="G8" s="30">
        <v>0</v>
      </c>
      <c r="H8" s="30">
        <v>0</v>
      </c>
      <c r="I8" s="30">
        <v>0</v>
      </c>
      <c r="J8" s="30">
        <f>K8+L8+M8</f>
        <v>2485</v>
      </c>
      <c r="K8" s="30">
        <v>2485</v>
      </c>
      <c r="L8" s="30">
        <v>0</v>
      </c>
      <c r="M8" s="30">
        <v>0</v>
      </c>
      <c r="N8" s="30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56" t="s">
        <v>12</v>
      </c>
      <c r="B9" s="58" t="s">
        <v>47</v>
      </c>
      <c r="C9" s="30" t="s">
        <v>1</v>
      </c>
      <c r="D9" s="30" t="s">
        <v>39</v>
      </c>
      <c r="E9" s="30">
        <f>F9+G9+H9</f>
        <v>5318</v>
      </c>
      <c r="F9" s="30">
        <f>16000-10682</f>
        <v>5318</v>
      </c>
      <c r="G9" s="30">
        <v>0</v>
      </c>
      <c r="H9" s="30">
        <v>0</v>
      </c>
      <c r="I9" s="30">
        <v>0</v>
      </c>
      <c r="J9" s="30">
        <f>K9+L9+M9</f>
        <v>5318</v>
      </c>
      <c r="K9" s="30">
        <v>5318</v>
      </c>
      <c r="L9" s="30">
        <v>0</v>
      </c>
      <c r="M9" s="30">
        <v>0</v>
      </c>
      <c r="N9" s="30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57"/>
      <c r="B10" s="59"/>
      <c r="C10" s="30" t="s">
        <v>27</v>
      </c>
      <c r="D10" s="35">
        <v>2018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f>K10+L10+M10</f>
        <v>0</v>
      </c>
      <c r="K10" s="30">
        <v>0</v>
      </c>
      <c r="L10" s="30">
        <v>0</v>
      </c>
      <c r="M10" s="30">
        <v>0</v>
      </c>
      <c r="N10" s="30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6" t="s">
        <v>31</v>
      </c>
      <c r="B11" s="37" t="s">
        <v>48</v>
      </c>
      <c r="C11" s="30" t="s">
        <v>1</v>
      </c>
      <c r="D11" s="35">
        <v>2019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f>K11+L11+M11</f>
        <v>0</v>
      </c>
      <c r="K11" s="30">
        <v>0</v>
      </c>
      <c r="L11" s="30">
        <v>0</v>
      </c>
      <c r="M11" s="30">
        <v>0</v>
      </c>
      <c r="N11" s="30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50" t="s">
        <v>14</v>
      </c>
      <c r="B12" s="50"/>
      <c r="C12" s="30"/>
      <c r="D12" s="30"/>
      <c r="E12" s="30">
        <f>F12+G12</f>
        <v>7803</v>
      </c>
      <c r="F12" s="30">
        <f>F8+F9</f>
        <v>7803</v>
      </c>
      <c r="G12" s="30">
        <f>G8+G9</f>
        <v>0</v>
      </c>
      <c r="H12" s="30">
        <v>0</v>
      </c>
      <c r="I12" s="30">
        <v>0</v>
      </c>
      <c r="J12" s="30">
        <f>SUM(J8:J11)</f>
        <v>7803</v>
      </c>
      <c r="K12" s="30">
        <f>K8+K9+K10+K11</f>
        <v>7803</v>
      </c>
      <c r="L12" s="30">
        <f>L9+L8+L10+L11</f>
        <v>0</v>
      </c>
      <c r="M12" s="30">
        <f>M8+M9+M10</f>
        <v>0</v>
      </c>
      <c r="N12" s="30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49" t="s">
        <v>21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3"/>
    </row>
    <row r="14" spans="1:58" s="10" customFormat="1" ht="45" customHeight="1">
      <c r="A14" s="33" t="s">
        <v>13</v>
      </c>
      <c r="B14" s="34" t="s">
        <v>49</v>
      </c>
      <c r="C14" s="30" t="s">
        <v>1</v>
      </c>
      <c r="D14" s="30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50" t="s">
        <v>14</v>
      </c>
      <c r="B15" s="50"/>
      <c r="C15" s="30"/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33" t="s">
        <v>29</v>
      </c>
      <c r="B17" s="34" t="s">
        <v>50</v>
      </c>
      <c r="C17" s="30" t="s">
        <v>1</v>
      </c>
      <c r="D17" s="35">
        <v>2018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f>K17+L17+M17</f>
        <v>0</v>
      </c>
      <c r="K17" s="30">
        <v>0</v>
      </c>
      <c r="L17" s="30">
        <v>0</v>
      </c>
      <c r="M17" s="30">
        <v>0</v>
      </c>
      <c r="N17" s="30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1" t="s">
        <v>14</v>
      </c>
      <c r="B18" s="53"/>
      <c r="C18" s="30"/>
      <c r="D18" s="30"/>
      <c r="E18" s="30">
        <f aca="true" t="shared" si="0" ref="E18:N18">SUM(E17)</f>
        <v>0</v>
      </c>
      <c r="F18" s="30">
        <f t="shared" si="0"/>
        <v>0</v>
      </c>
      <c r="G18" s="30">
        <f t="shared" si="0"/>
        <v>0</v>
      </c>
      <c r="H18" s="30">
        <f t="shared" si="0"/>
        <v>0</v>
      </c>
      <c r="I18" s="30">
        <f t="shared" si="0"/>
        <v>0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>
        <f t="shared" si="0"/>
        <v>0</v>
      </c>
      <c r="N18" s="30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8" customFormat="1" ht="20.25" customHeight="1">
      <c r="A19" s="54" t="s">
        <v>30</v>
      </c>
      <c r="B19" s="55"/>
      <c r="C19" s="38"/>
      <c r="D19" s="38"/>
      <c r="E19" s="38">
        <f aca="true" t="shared" si="1" ref="E19:N19">E12+E18</f>
        <v>7803</v>
      </c>
      <c r="F19" s="38">
        <f t="shared" si="1"/>
        <v>7803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>J12+J18</f>
        <v>7803</v>
      </c>
      <c r="K19" s="38">
        <f t="shared" si="1"/>
        <v>7803</v>
      </c>
      <c r="L19" s="38">
        <f>L12+L18</f>
        <v>0</v>
      </c>
      <c r="M19" s="38">
        <f t="shared" si="1"/>
        <v>0</v>
      </c>
      <c r="N19" s="38">
        <f t="shared" si="1"/>
        <v>0</v>
      </c>
      <c r="O19" s="25"/>
      <c r="P19" s="2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5"/>
      <c r="AF19" s="25"/>
      <c r="AG19" s="25"/>
      <c r="AH19" s="25"/>
      <c r="AI19" s="26"/>
      <c r="AJ19" s="25"/>
      <c r="AK19" s="25"/>
      <c r="AL19" s="25"/>
      <c r="AM19" s="25"/>
      <c r="AN19" s="26"/>
      <c r="AO19" s="25"/>
      <c r="AP19" s="25"/>
      <c r="AQ19" s="25"/>
      <c r="AR19" s="25"/>
      <c r="AS19" s="26"/>
      <c r="AT19" s="25"/>
      <c r="AU19" s="25"/>
      <c r="AV19" s="25"/>
      <c r="AW19" s="25"/>
      <c r="AX19" s="26"/>
      <c r="AY19" s="25"/>
      <c r="AZ19" s="25"/>
      <c r="BA19" s="25"/>
      <c r="BB19" s="25"/>
      <c r="BC19" s="27"/>
      <c r="BF19" s="29"/>
    </row>
    <row r="20" spans="1:58" s="10" customFormat="1" ht="20.25" customHeight="1">
      <c r="A20" s="34"/>
      <c r="B20" s="34"/>
      <c r="C20" s="30" t="s">
        <v>1</v>
      </c>
      <c r="D20" s="30"/>
      <c r="E20" s="30">
        <f>F20+G20+H20+I20</f>
        <v>7803</v>
      </c>
      <c r="F20" s="30">
        <f>F8+F9+F14+F17</f>
        <v>7803</v>
      </c>
      <c r="G20" s="30">
        <f>G8+G9+G14+G17</f>
        <v>0</v>
      </c>
      <c r="H20" s="30">
        <f>H8+H9+H14+H17</f>
        <v>0</v>
      </c>
      <c r="I20" s="30">
        <f>I8+I9+I14+I17</f>
        <v>0</v>
      </c>
      <c r="J20" s="30">
        <f>K20+L20+M20+N20</f>
        <v>7803</v>
      </c>
      <c r="K20" s="30">
        <f>K8+K9+K14+K17+K11</f>
        <v>7803</v>
      </c>
      <c r="L20" s="30">
        <f>L8+L9+L14+L17+L11</f>
        <v>0</v>
      </c>
      <c r="M20" s="30">
        <f>M8+M9+M14+M17</f>
        <v>0</v>
      </c>
      <c r="N20" s="30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4"/>
      <c r="B21" s="34"/>
      <c r="C21" s="30" t="s">
        <v>27</v>
      </c>
      <c r="D21" s="30"/>
      <c r="E21" s="30">
        <f>F21+G21+H21+I21</f>
        <v>0</v>
      </c>
      <c r="F21" s="30">
        <f>F10</f>
        <v>0</v>
      </c>
      <c r="G21" s="30">
        <f>G10</f>
        <v>0</v>
      </c>
      <c r="H21" s="30">
        <f>H10</f>
        <v>0</v>
      </c>
      <c r="I21" s="30">
        <f>I10</f>
        <v>0</v>
      </c>
      <c r="J21" s="30">
        <f>K21+L21+M21+N21</f>
        <v>0</v>
      </c>
      <c r="K21" s="30">
        <f>K10</f>
        <v>0</v>
      </c>
      <c r="L21" s="30">
        <f>L10</f>
        <v>0</v>
      </c>
      <c r="M21" s="30">
        <f>M10</f>
        <v>0</v>
      </c>
      <c r="N21" s="30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4" ht="43.5" customHeight="1">
      <c r="A23" s="42" t="s">
        <v>45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2:13" ht="15">
      <c r="B24" s="13"/>
      <c r="C24" s="13"/>
      <c r="D24" s="15"/>
      <c r="E24" s="15"/>
      <c r="F24" s="15"/>
      <c r="G24" s="15"/>
      <c r="H24" s="15"/>
      <c r="I24" s="13"/>
      <c r="J24" s="13"/>
      <c r="K24" s="13"/>
      <c r="L24" s="13"/>
      <c r="M24" s="13"/>
    </row>
    <row r="25" spans="2:13" ht="15"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</row>
    <row r="26" ht="15">
      <c r="E26" s="3"/>
    </row>
    <row r="27" spans="5:10" ht="15">
      <c r="E27" s="3"/>
      <c r="J27" s="3"/>
    </row>
    <row r="28" ht="15">
      <c r="J28" s="3"/>
    </row>
  </sheetData>
  <sheetProtection/>
  <mergeCells count="19">
    <mergeCell ref="A16:N16"/>
    <mergeCell ref="A18:B18"/>
    <mergeCell ref="A19:B19"/>
    <mergeCell ref="A6:N6"/>
    <mergeCell ref="A7:N7"/>
    <mergeCell ref="A9:A10"/>
    <mergeCell ref="B9:B10"/>
    <mergeCell ref="A12:B12"/>
    <mergeCell ref="A13:N13"/>
    <mergeCell ref="A23:N23"/>
    <mergeCell ref="A1:N1"/>
    <mergeCell ref="A2:A4"/>
    <mergeCell ref="B2:B4"/>
    <mergeCell ref="C2:C4"/>
    <mergeCell ref="D2:D4"/>
    <mergeCell ref="E2:N2"/>
    <mergeCell ref="E3:I3"/>
    <mergeCell ref="J3:N3"/>
    <mergeCell ref="A15:B15"/>
  </mergeCells>
  <printOptions horizontalCentered="1"/>
  <pageMargins left="0.2755905511811024" right="0.3937007874015748" top="1.0236220472440944" bottom="0.5118110236220472" header="0.31496062992125984" footer="0.31496062992125984"/>
  <pageSetup firstPageNumber="8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Roman,обычный"&amp;10Таблица №2</firstHeader>
  </headerFooter>
  <rowBreaks count="1" manualBreakCount="1">
    <brk id="2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2023-02-06T11:28:10Z</cp:lastPrinted>
  <dcterms:created xsi:type="dcterms:W3CDTF">2016-09-27T05:07:00Z</dcterms:created>
  <dcterms:modified xsi:type="dcterms:W3CDTF">2023-02-06T11:28:14Z</dcterms:modified>
  <cp:category/>
  <cp:version/>
  <cp:contentType/>
  <cp:contentStatus/>
</cp:coreProperties>
</file>