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rishina.ov\Desktop\"/>
    </mc:Choice>
  </mc:AlternateContent>
  <xr:revisionPtr revIDLastSave="0" documentId="8_{F0A99D21-F2C2-41D1-A31E-10560BBD8ED0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81029" refMode="R1C1"/>
</workbook>
</file>

<file path=xl/calcChain.xml><?xml version="1.0" encoding="utf-8"?>
<calcChain xmlns="http://schemas.openxmlformats.org/spreadsheetml/2006/main">
  <c r="E70" i="1" l="1"/>
  <c r="D70" i="1"/>
  <c r="C68" i="1"/>
  <c r="B68" i="1"/>
  <c r="N67" i="1"/>
  <c r="J67" i="1"/>
  <c r="N66" i="1"/>
  <c r="J66" i="1"/>
  <c r="I66" i="1"/>
  <c r="N65" i="1"/>
  <c r="J65" i="1"/>
  <c r="N64" i="1"/>
  <c r="J64" i="1"/>
  <c r="I64" i="1"/>
  <c r="N63" i="1"/>
  <c r="J63" i="1"/>
  <c r="N62" i="1"/>
  <c r="J62" i="1"/>
  <c r="N61" i="1"/>
  <c r="J61" i="1"/>
  <c r="N60" i="1"/>
  <c r="J60" i="1"/>
  <c r="C59" i="1"/>
  <c r="B59" i="1"/>
  <c r="N58" i="1"/>
  <c r="J58" i="1"/>
  <c r="N57" i="1"/>
  <c r="N59" i="1" s="1"/>
  <c r="J57" i="1"/>
  <c r="N56" i="1"/>
  <c r="J56" i="1"/>
  <c r="C55" i="1"/>
  <c r="B55" i="1"/>
  <c r="N54" i="1"/>
  <c r="J54" i="1"/>
  <c r="N53" i="1"/>
  <c r="J53" i="1"/>
  <c r="N52" i="1"/>
  <c r="J52" i="1"/>
  <c r="N51" i="1"/>
  <c r="J51" i="1"/>
  <c r="N50" i="1"/>
  <c r="J50" i="1"/>
  <c r="N49" i="1"/>
  <c r="J49" i="1"/>
  <c r="N48" i="1"/>
  <c r="J48" i="1"/>
  <c r="N47" i="1"/>
  <c r="J47" i="1"/>
  <c r="N46" i="1"/>
  <c r="J46" i="1"/>
  <c r="N45" i="1"/>
  <c r="J45" i="1"/>
  <c r="N44" i="1"/>
  <c r="J44" i="1"/>
  <c r="C42" i="1"/>
  <c r="B42" i="1"/>
  <c r="N41" i="1"/>
  <c r="J41" i="1"/>
  <c r="I41" i="1"/>
  <c r="N40" i="1"/>
  <c r="J40" i="1"/>
  <c r="I40" i="1"/>
  <c r="N39" i="1"/>
  <c r="J39" i="1"/>
  <c r="I39" i="1"/>
  <c r="N38" i="1"/>
  <c r="J38" i="1"/>
  <c r="I38" i="1"/>
  <c r="N37" i="1"/>
  <c r="J37" i="1"/>
  <c r="I37" i="1"/>
  <c r="N36" i="1"/>
  <c r="J36" i="1"/>
  <c r="I36" i="1"/>
  <c r="C35" i="1"/>
  <c r="B35" i="1"/>
  <c r="N34" i="1"/>
  <c r="J34" i="1"/>
  <c r="I34" i="1"/>
  <c r="N33" i="1"/>
  <c r="J33" i="1"/>
  <c r="I33" i="1"/>
  <c r="N32" i="1"/>
  <c r="J32" i="1"/>
  <c r="N31" i="1"/>
  <c r="J31" i="1"/>
  <c r="I31" i="1"/>
  <c r="N30" i="1"/>
  <c r="J30" i="1"/>
  <c r="I30" i="1"/>
  <c r="N29" i="1"/>
  <c r="J29" i="1"/>
  <c r="I29" i="1"/>
  <c r="C28" i="1"/>
  <c r="B28" i="1"/>
  <c r="N27" i="1"/>
  <c r="J27" i="1"/>
  <c r="N26" i="1"/>
  <c r="N28" i="1" s="1"/>
  <c r="J26" i="1"/>
  <c r="I26" i="1"/>
  <c r="C25" i="1"/>
  <c r="B25" i="1"/>
  <c r="N24" i="1"/>
  <c r="J24" i="1"/>
  <c r="N23" i="1"/>
  <c r="N25" i="1" s="1"/>
  <c r="J23" i="1"/>
  <c r="C22" i="1"/>
  <c r="B22" i="1"/>
  <c r="N21" i="1"/>
  <c r="J21" i="1"/>
  <c r="N20" i="1"/>
  <c r="J20" i="1"/>
  <c r="C19" i="1"/>
  <c r="B19" i="1"/>
  <c r="N18" i="1"/>
  <c r="J18" i="1"/>
  <c r="N17" i="1"/>
  <c r="J17" i="1"/>
  <c r="N16" i="1"/>
  <c r="J16" i="1"/>
  <c r="N15" i="1"/>
  <c r="J15" i="1"/>
  <c r="N14" i="1"/>
  <c r="J14" i="1"/>
  <c r="N13" i="1"/>
  <c r="J13" i="1"/>
  <c r="N12" i="1"/>
  <c r="J12" i="1"/>
  <c r="N11" i="1"/>
  <c r="N19" i="1" s="1"/>
  <c r="J11" i="1"/>
  <c r="B70" i="1" l="1"/>
  <c r="N22" i="1"/>
  <c r="N55" i="1"/>
  <c r="N42" i="1"/>
  <c r="N68" i="1"/>
  <c r="N35" i="1"/>
  <c r="N70" i="1" s="1"/>
  <c r="C70" i="1"/>
  <c r="M70" i="1" s="1"/>
  <c r="O70" i="1" l="1"/>
</calcChain>
</file>

<file path=xl/sharedStrings.xml><?xml version="1.0" encoding="utf-8"?>
<sst xmlns="http://schemas.openxmlformats.org/spreadsheetml/2006/main" count="324" uniqueCount="219">
  <si>
    <t>Согласовано                                                                                                                                     Руководитель Департамента общественной безопасности                                                                    администрации городского округа Тольятти</t>
  </si>
  <si>
    <t xml:space="preserve">Утверждаю                                                                                                              Директор Муниципального казенного учреждения                          "Центр гражданской защиты городского округа Тольятти"                                         </t>
  </si>
  <si>
    <t xml:space="preserve">                                                         В.В. Денисов</t>
  </si>
  <si>
    <t xml:space="preserve">                                       А.В. Дербенев</t>
  </si>
  <si>
    <t>"       "                               20          г.</t>
  </si>
  <si>
    <t>Наименование должностей</t>
  </si>
  <si>
    <t>Кол-во штат.ед.</t>
  </si>
  <si>
    <t>Должностной оклад</t>
  </si>
  <si>
    <t>Компенсационные  выплаты</t>
  </si>
  <si>
    <t>Выплаты стимулирующего характера</t>
  </si>
  <si>
    <t>ФОТ в месяц на 1 единицу</t>
  </si>
  <si>
    <t>Всего       ФОТ                в месяц</t>
  </si>
  <si>
    <t xml:space="preserve">За работу в ночное время  </t>
  </si>
  <si>
    <t xml:space="preserve">За работу в праздничные дни </t>
  </si>
  <si>
    <t>За работу со сведениями составляющими гос. тайну</t>
  </si>
  <si>
    <t>Выплата работникам , занятым на работах с вредными и (или) опасными условиями труда</t>
  </si>
  <si>
    <t>Выплата за стаж непрерывной работы, выслугу лет</t>
  </si>
  <si>
    <t>Выплата за качество выполняемых работ</t>
  </si>
  <si>
    <t xml:space="preserve">Выплата за интенсивность и высокие результаты работы    </t>
  </si>
  <si>
    <t>Директор</t>
  </si>
  <si>
    <t>22749,00</t>
  </si>
  <si>
    <t>50/11374,50</t>
  </si>
  <si>
    <t>65972,10</t>
  </si>
  <si>
    <t>Заместитель директора</t>
  </si>
  <si>
    <t>20474,00</t>
  </si>
  <si>
    <t>30/6142,20</t>
  </si>
  <si>
    <t>70/14331,80</t>
  </si>
  <si>
    <t>49137,60</t>
  </si>
  <si>
    <t>Главный бухгалтер</t>
  </si>
  <si>
    <t>100/20474,00</t>
  </si>
  <si>
    <t>Заместитель  главного бухгалтера</t>
  </si>
  <si>
    <t>15261,00</t>
  </si>
  <si>
    <t>80/12208,80</t>
  </si>
  <si>
    <t>33574,20</t>
  </si>
  <si>
    <t xml:space="preserve">Ведущий бухгалтер </t>
  </si>
  <si>
    <t>2</t>
  </si>
  <si>
    <t>11944,00</t>
  </si>
  <si>
    <t>100/11944,00</t>
  </si>
  <si>
    <t>28665,60</t>
  </si>
  <si>
    <t>Ведущий экономист</t>
  </si>
  <si>
    <t>1</t>
  </si>
  <si>
    <t>Инженер по защите информации</t>
  </si>
  <si>
    <t>9555,00</t>
  </si>
  <si>
    <t>70/6688,50</t>
  </si>
  <si>
    <t>50/4777,50</t>
  </si>
  <si>
    <t>24843,00</t>
  </si>
  <si>
    <t>Специалист по охране труда</t>
  </si>
  <si>
    <t>8493,00</t>
  </si>
  <si>
    <t>50/4246,50</t>
  </si>
  <si>
    <t>16136,70</t>
  </si>
  <si>
    <t>ИТОГО</t>
  </si>
  <si>
    <t>Начальник отдела защиты населения</t>
  </si>
  <si>
    <t>12097,00</t>
  </si>
  <si>
    <t>30/3629,10</t>
  </si>
  <si>
    <t>50/6048,50</t>
  </si>
  <si>
    <t>26613,40</t>
  </si>
  <si>
    <t>Инженер 1 категории</t>
  </si>
  <si>
    <t>9612,00</t>
  </si>
  <si>
    <t>10/961,20</t>
  </si>
  <si>
    <t>50/4806,00</t>
  </si>
  <si>
    <t>19224,00</t>
  </si>
  <si>
    <t>Начальник отдела пожарной профилактики</t>
  </si>
  <si>
    <t>55/6653,35</t>
  </si>
  <si>
    <t>23589,15</t>
  </si>
  <si>
    <t>18262,80</t>
  </si>
  <si>
    <t>Начальник АСС</t>
  </si>
  <si>
    <t>14406,00</t>
  </si>
  <si>
    <t>100/14406,00</t>
  </si>
  <si>
    <t>50/7203,00</t>
  </si>
  <si>
    <t>43506,12</t>
  </si>
  <si>
    <t xml:space="preserve">Диспетчер </t>
  </si>
  <si>
    <t>5</t>
  </si>
  <si>
    <t>8216,00</t>
  </si>
  <si>
    <t>874,04</t>
  </si>
  <si>
    <t>270,26</t>
  </si>
  <si>
    <t>45/3697,20</t>
  </si>
  <si>
    <t>16343,90</t>
  </si>
  <si>
    <t>Начальник ПСГ</t>
  </si>
  <si>
    <t>4</t>
  </si>
  <si>
    <t>11092,00</t>
  </si>
  <si>
    <t>1180,00</t>
  </si>
  <si>
    <t>364,87</t>
  </si>
  <si>
    <t>80/8873,60</t>
  </si>
  <si>
    <t>50/5546,00</t>
  </si>
  <si>
    <t>32824,31</t>
  </si>
  <si>
    <t xml:space="preserve">Спасатель 1 класса </t>
  </si>
  <si>
    <t>3</t>
  </si>
  <si>
    <t>10412,00</t>
  </si>
  <si>
    <t>1107,66</t>
  </si>
  <si>
    <t>342,50</t>
  </si>
  <si>
    <t>75/7809,00</t>
  </si>
  <si>
    <t>50/5206,00</t>
  </si>
  <si>
    <t>30291,40</t>
  </si>
  <si>
    <t xml:space="preserve">Спасатель 2 класса </t>
  </si>
  <si>
    <t>16</t>
  </si>
  <si>
    <t>9816,00</t>
  </si>
  <si>
    <t>1044,26</t>
  </si>
  <si>
    <t>322,89</t>
  </si>
  <si>
    <t>75/7362,00</t>
  </si>
  <si>
    <t>50/4908,00</t>
  </si>
  <si>
    <t>28557,47</t>
  </si>
  <si>
    <t xml:space="preserve">Спасатель 3 класса </t>
  </si>
  <si>
    <t>9220,00</t>
  </si>
  <si>
    <t>980,85</t>
  </si>
  <si>
    <t>303,29</t>
  </si>
  <si>
    <t>75/6915,00</t>
  </si>
  <si>
    <t>50/4610,00</t>
  </si>
  <si>
    <t>26823,54</t>
  </si>
  <si>
    <t xml:space="preserve">Спасатель </t>
  </si>
  <si>
    <t>8624,00</t>
  </si>
  <si>
    <t>917,45</t>
  </si>
  <si>
    <t>283,68</t>
  </si>
  <si>
    <t>75/6468,00</t>
  </si>
  <si>
    <t>50/4312,00</t>
  </si>
  <si>
    <t>25089,61</t>
  </si>
  <si>
    <t>Спасатель (не аттестованный)</t>
  </si>
  <si>
    <t>8027,00</t>
  </si>
  <si>
    <t>853,94</t>
  </si>
  <si>
    <t>264,05</t>
  </si>
  <si>
    <t>70/5618,90</t>
  </si>
  <si>
    <t>50/4013,50</t>
  </si>
  <si>
    <t>22951,43</t>
  </si>
  <si>
    <t xml:space="preserve">Начальник ПСО №2 </t>
  </si>
  <si>
    <t>12647,00</t>
  </si>
  <si>
    <t>100/12647,00</t>
  </si>
  <si>
    <t>50/6323,50</t>
  </si>
  <si>
    <t>38193,94</t>
  </si>
  <si>
    <t>11</t>
  </si>
  <si>
    <t>7</t>
  </si>
  <si>
    <t>ЕДДС</t>
  </si>
  <si>
    <t>Начальник ЕДДС</t>
  </si>
  <si>
    <t>20344,00</t>
  </si>
  <si>
    <t>10/2034,40</t>
  </si>
  <si>
    <t>80/16275,20</t>
  </si>
  <si>
    <t>48825,60</t>
  </si>
  <si>
    <t>Заместитель начальника ЕДДС по оперативно-диспетчерской службе, мониторингу и прогнозированию чрезвычайных ситуаций</t>
  </si>
  <si>
    <t>10/1264,70</t>
  </si>
  <si>
    <t>80/10117,60</t>
  </si>
  <si>
    <t>30352,80</t>
  </si>
  <si>
    <t xml:space="preserve">Оперативный дежурный </t>
  </si>
  <si>
    <t>10101,00</t>
  </si>
  <si>
    <t>1074,57</t>
  </si>
  <si>
    <t>332,27</t>
  </si>
  <si>
    <t>10/1010,10</t>
  </si>
  <si>
    <t>70/7070,70</t>
  </si>
  <si>
    <t>24639,14</t>
  </si>
  <si>
    <t xml:space="preserve">Помощник оперативного дежурного </t>
  </si>
  <si>
    <t>15</t>
  </si>
  <si>
    <t>9106,00</t>
  </si>
  <si>
    <t>968,72</t>
  </si>
  <si>
    <t>299,54</t>
  </si>
  <si>
    <t>70/6374,20</t>
  </si>
  <si>
    <t>20390,86</t>
  </si>
  <si>
    <t>20</t>
  </si>
  <si>
    <t>70/5751,2</t>
  </si>
  <si>
    <t>18397,90</t>
  </si>
  <si>
    <t>90/8649,90</t>
  </si>
  <si>
    <t>22106,70</t>
  </si>
  <si>
    <t>Заместитель начальника ЕДДС по управлению и средствам связи</t>
  </si>
  <si>
    <t>29088,10</t>
  </si>
  <si>
    <t>Инженер АСУ</t>
  </si>
  <si>
    <t>10351,00</t>
  </si>
  <si>
    <t>60/6210,60</t>
  </si>
  <si>
    <t>20702,00</t>
  </si>
  <si>
    <t>Начальник отдела обслуживания систем оповещения и информирования населения</t>
  </si>
  <si>
    <t>10/1163,10</t>
  </si>
  <si>
    <t>90/10887,30</t>
  </si>
  <si>
    <t>28986,20</t>
  </si>
  <si>
    <t>Инженер по ремонту и обслуживанию электрооборудования и систем оповещения</t>
  </si>
  <si>
    <t>Инженер подвижного пункта</t>
  </si>
  <si>
    <t>Начальник юридического отдела</t>
  </si>
  <si>
    <t>100/12097,00</t>
  </si>
  <si>
    <t>29032,80</t>
  </si>
  <si>
    <t>Ведущий юрисконсульт</t>
  </si>
  <si>
    <t>85/10152,40</t>
  </si>
  <si>
    <t>26874,00</t>
  </si>
  <si>
    <t>Ведущий специалист по кадрам</t>
  </si>
  <si>
    <t>Начальник отдела материально-технического снабжения</t>
  </si>
  <si>
    <t>Заместитель начальника ОМТС</t>
  </si>
  <si>
    <t>10238,00</t>
  </si>
  <si>
    <t>100/10238,00</t>
  </si>
  <si>
    <t>24571,20</t>
  </si>
  <si>
    <t>Заведующий хозяйством</t>
  </si>
  <si>
    <t>8575,00</t>
  </si>
  <si>
    <t>100/8575,00</t>
  </si>
  <si>
    <t>20580,00</t>
  </si>
  <si>
    <t>Водитель</t>
  </si>
  <si>
    <t>8534,00</t>
  </si>
  <si>
    <t>65/5547,10</t>
  </si>
  <si>
    <t>17494,70</t>
  </si>
  <si>
    <t>Механик</t>
  </si>
  <si>
    <t>8577,00</t>
  </si>
  <si>
    <t>100/8577,00</t>
  </si>
  <si>
    <t>25/2144,25</t>
  </si>
  <si>
    <t>23758,29</t>
  </si>
  <si>
    <t>Сторож (вахтер)</t>
  </si>
  <si>
    <t>13</t>
  </si>
  <si>
    <t>4713,00</t>
  </si>
  <si>
    <t>501,38</t>
  </si>
  <si>
    <t>155,03</t>
  </si>
  <si>
    <t>70/3299,10</t>
  </si>
  <si>
    <t>10553,71</t>
  </si>
  <si>
    <t>Уборщик служебных помещений</t>
  </si>
  <si>
    <t>Уборщик территории</t>
  </si>
  <si>
    <t>ВСЕГО</t>
  </si>
  <si>
    <t>И.В. Материкина</t>
  </si>
  <si>
    <t>Помощник спасателя</t>
  </si>
  <si>
    <t>7573,00</t>
  </si>
  <si>
    <t>18175,20</t>
  </si>
  <si>
    <t>100/7573,00</t>
  </si>
  <si>
    <t>3890576,66 х 12 мес. = 46686919,92</t>
  </si>
  <si>
    <t>м.п. к отпуску 1565929,00</t>
  </si>
  <si>
    <t>Всего ФОТ   49499000,00 (46686919,92 + 1565929,00 + 1246151,08)</t>
  </si>
  <si>
    <t>фонд материального стимулирования 1246151,08</t>
  </si>
  <si>
    <t>" 07 " февраля 2020 г.</t>
  </si>
  <si>
    <t xml:space="preserve">Штатное расписание Муниципальное казенное учреждение "Центр гражданской защиты городского округа Тольятти" на 07.02.2020 г.                                                                                </t>
  </si>
  <si>
    <t>Статья 211</t>
  </si>
  <si>
    <t>Статья 266</t>
  </si>
  <si>
    <t>95000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</si>
</sst>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0" xfId="0" applyFont="1" applyFill="1" applyBorder="1" applyAlignment="1">
      <alignment wrapText="1"/>
    </xf>
    <xf numFmtId="0" fontId="1" fillId="0" borderId="0" xfId="0" applyFont="1" applyFill="1" applyAlignment="1">
      <alignment wrapTex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Alignment="1">
      <alignment wrapText="1"/>
    </xf>
    <xf numFmtId="0" fontId="2" fillId="0" borderId="1" xfId="0" applyFont="1" applyFill="1" applyBorder="1" applyAlignment="1">
      <alignment horizontal="center" wrapText="1"/>
    </xf>
    <xf numFmtId="49" fontId="2" fillId="0" borderId="11" xfId="0" applyNumberFormat="1" applyFont="1" applyFill="1" applyBorder="1" applyAlignment="1">
      <alignment horizontal="center" vertical="center" wrapText="1" readingOrder="1"/>
    </xf>
    <xf numFmtId="49" fontId="2" fillId="0" borderId="12" xfId="0" applyNumberFormat="1" applyFont="1" applyFill="1" applyBorder="1" applyAlignment="1">
      <alignment horizontal="center" vertical="center" wrapText="1" readingOrder="1"/>
    </xf>
    <xf numFmtId="49" fontId="2" fillId="0" borderId="13" xfId="0" applyNumberFormat="1" applyFont="1" applyFill="1" applyBorder="1" applyAlignment="1">
      <alignment horizontal="center" vertical="center" wrapText="1" readingOrder="1"/>
    </xf>
    <xf numFmtId="49" fontId="3" fillId="0" borderId="12" xfId="0" applyNumberFormat="1" applyFont="1" applyFill="1" applyBorder="1" applyAlignment="1">
      <alignment horizontal="center" vertical="center" wrapText="1" readingOrder="1"/>
    </xf>
    <xf numFmtId="49" fontId="2" fillId="0" borderId="8" xfId="0" applyNumberFormat="1" applyFont="1" applyFill="1" applyBorder="1" applyAlignment="1">
      <alignment horizontal="center" vertical="center" wrapText="1" readingOrder="1"/>
    </xf>
    <xf numFmtId="49" fontId="2" fillId="0" borderId="15" xfId="0" applyNumberFormat="1" applyFont="1" applyFill="1" applyBorder="1" applyAlignment="1">
      <alignment wrapText="1"/>
    </xf>
    <xf numFmtId="49" fontId="2" fillId="0" borderId="4" xfId="0" applyNumberFormat="1" applyFont="1" applyFill="1" applyBorder="1" applyAlignment="1">
      <alignment horizontal="center" wrapText="1"/>
    </xf>
    <xf numFmtId="49" fontId="2" fillId="0" borderId="8" xfId="0" applyNumberFormat="1" applyFont="1" applyFill="1" applyBorder="1" applyAlignment="1">
      <alignment wrapText="1"/>
    </xf>
    <xf numFmtId="49" fontId="2" fillId="0" borderId="14" xfId="0" applyNumberFormat="1" applyFont="1" applyFill="1" applyBorder="1" applyAlignment="1">
      <alignment wrapText="1"/>
    </xf>
    <xf numFmtId="49" fontId="2" fillId="0" borderId="3" xfId="0" applyNumberFormat="1" applyFont="1" applyFill="1" applyBorder="1" applyAlignment="1">
      <alignment wrapText="1"/>
    </xf>
    <xf numFmtId="49" fontId="2" fillId="0" borderId="11" xfId="0" applyNumberFormat="1" applyFont="1" applyFill="1" applyBorder="1" applyAlignment="1">
      <alignment wrapText="1"/>
    </xf>
    <xf numFmtId="49" fontId="2" fillId="0" borderId="2" xfId="0" applyNumberFormat="1" applyFont="1" applyFill="1" applyBorder="1" applyAlignment="1">
      <alignment wrapText="1"/>
    </xf>
    <xf numFmtId="2" fontId="2" fillId="0" borderId="11" xfId="0" applyNumberFormat="1" applyFont="1" applyFill="1" applyBorder="1" applyAlignment="1">
      <alignment wrapText="1"/>
    </xf>
    <xf numFmtId="2" fontId="4" fillId="0" borderId="8" xfId="0" applyNumberFormat="1" applyFont="1" applyFill="1" applyBorder="1" applyAlignment="1">
      <alignment wrapText="1"/>
    </xf>
    <xf numFmtId="49" fontId="2" fillId="0" borderId="0" xfId="0" applyNumberFormat="1" applyFont="1" applyFill="1" applyAlignment="1">
      <alignment wrapText="1"/>
    </xf>
    <xf numFmtId="49" fontId="2" fillId="0" borderId="7" xfId="0" applyNumberFormat="1" applyFont="1" applyFill="1" applyBorder="1" applyAlignment="1">
      <alignment wrapText="1"/>
    </xf>
    <xf numFmtId="49" fontId="2" fillId="0" borderId="9" xfId="0" applyNumberFormat="1" applyFont="1" applyFill="1" applyBorder="1" applyAlignment="1">
      <alignment wrapText="1"/>
    </xf>
    <xf numFmtId="49" fontId="2" fillId="0" borderId="16" xfId="0" applyNumberFormat="1" applyFont="1" applyFill="1" applyBorder="1" applyAlignment="1">
      <alignment wrapText="1"/>
    </xf>
    <xf numFmtId="49" fontId="2" fillId="0" borderId="2" xfId="0" applyNumberFormat="1" applyFont="1" applyFill="1" applyBorder="1" applyAlignment="1">
      <alignment horizontal="center" wrapText="1"/>
    </xf>
    <xf numFmtId="49" fontId="2" fillId="0" borderId="4" xfId="0" applyNumberFormat="1" applyFont="1" applyFill="1" applyBorder="1" applyAlignment="1">
      <alignment wrapText="1"/>
    </xf>
    <xf numFmtId="49" fontId="4" fillId="0" borderId="2" xfId="0" applyNumberFormat="1" applyFont="1" applyFill="1" applyBorder="1" applyAlignment="1">
      <alignment wrapText="1"/>
    </xf>
    <xf numFmtId="1" fontId="4" fillId="0" borderId="2" xfId="0" applyNumberFormat="1" applyFont="1" applyFill="1" applyBorder="1" applyAlignment="1">
      <alignment horizontal="center" wrapText="1"/>
    </xf>
    <xf numFmtId="2" fontId="4" fillId="0" borderId="2" xfId="0" applyNumberFormat="1" applyFont="1" applyFill="1" applyBorder="1" applyAlignment="1">
      <alignment wrapText="1"/>
    </xf>
    <xf numFmtId="2" fontId="2" fillId="0" borderId="2" xfId="0" applyNumberFormat="1" applyFont="1" applyFill="1" applyBorder="1" applyAlignment="1">
      <alignment wrapText="1"/>
    </xf>
    <xf numFmtId="49" fontId="4" fillId="0" borderId="8" xfId="0" applyNumberFormat="1" applyFont="1" applyFill="1" applyBorder="1" applyAlignment="1">
      <alignment wrapText="1"/>
    </xf>
    <xf numFmtId="1" fontId="2" fillId="0" borderId="2" xfId="0" applyNumberFormat="1" applyFont="1" applyFill="1" applyBorder="1" applyAlignment="1">
      <alignment horizontal="center" wrapText="1"/>
    </xf>
    <xf numFmtId="0" fontId="4" fillId="0" borderId="0" xfId="0" applyFont="1" applyFill="1" applyAlignment="1">
      <alignment wrapText="1"/>
    </xf>
    <xf numFmtId="49" fontId="2" fillId="0" borderId="5" xfId="0" applyNumberFormat="1" applyFont="1" applyFill="1" applyBorder="1" applyAlignment="1">
      <alignment wrapText="1"/>
    </xf>
    <xf numFmtId="49" fontId="4" fillId="0" borderId="12" xfId="0" applyNumberFormat="1" applyFont="1" applyFill="1" applyBorder="1" applyAlignment="1">
      <alignment wrapText="1"/>
    </xf>
    <xf numFmtId="2" fontId="2" fillId="0" borderId="0" xfId="0" applyNumberFormat="1" applyFont="1" applyFill="1" applyAlignment="1">
      <alignment wrapText="1"/>
    </xf>
    <xf numFmtId="49" fontId="5" fillId="0" borderId="2" xfId="0" applyNumberFormat="1" applyFont="1" applyFill="1" applyBorder="1" applyAlignment="1">
      <alignment wrapText="1"/>
    </xf>
    <xf numFmtId="49" fontId="4" fillId="0" borderId="2" xfId="0" applyNumberFormat="1" applyFont="1" applyFill="1" applyBorder="1" applyAlignment="1">
      <alignment horizontal="center" wrapText="1"/>
    </xf>
    <xf numFmtId="49" fontId="2" fillId="0" borderId="17" xfId="0" applyNumberFormat="1" applyFont="1" applyFill="1" applyBorder="1" applyAlignment="1">
      <alignment horizontal="center" wrapText="1"/>
    </xf>
    <xf numFmtId="49" fontId="4" fillId="0" borderId="2" xfId="0" applyNumberFormat="1" applyFont="1" applyFill="1" applyBorder="1" applyAlignment="1">
      <alignment horizontal="left" wrapText="1"/>
    </xf>
    <xf numFmtId="49" fontId="6" fillId="0" borderId="2" xfId="0" applyNumberFormat="1" applyFont="1" applyFill="1" applyBorder="1" applyAlignment="1">
      <alignment wrapText="1"/>
    </xf>
    <xf numFmtId="2" fontId="2" fillId="0" borderId="8" xfId="0" applyNumberFormat="1" applyFont="1" applyFill="1" applyBorder="1" applyAlignment="1">
      <alignment horizontal="left" wrapText="1"/>
    </xf>
    <xf numFmtId="2" fontId="2" fillId="0" borderId="8" xfId="0" applyNumberFormat="1" applyFont="1" applyFill="1" applyBorder="1" applyAlignment="1">
      <alignment wrapText="1"/>
    </xf>
    <xf numFmtId="1" fontId="4" fillId="0" borderId="4" xfId="0" applyNumberFormat="1" applyFont="1" applyFill="1" applyBorder="1" applyAlignment="1">
      <alignment horizontal="center" wrapText="1"/>
    </xf>
    <xf numFmtId="2" fontId="4" fillId="0" borderId="0" xfId="0" applyNumberFormat="1" applyFont="1" applyFill="1" applyBorder="1" applyAlignment="1">
      <alignment wrapText="1"/>
    </xf>
    <xf numFmtId="49" fontId="2" fillId="0" borderId="3" xfId="0" applyNumberFormat="1" applyFont="1" applyFill="1" applyBorder="1" applyAlignment="1">
      <alignment horizontal="center" wrapText="1"/>
    </xf>
    <xf numFmtId="49" fontId="2" fillId="0" borderId="8" xfId="0" applyNumberFormat="1" applyFont="1" applyFill="1" applyBorder="1" applyAlignment="1">
      <alignment horizontal="center" wrapText="1"/>
    </xf>
    <xf numFmtId="49" fontId="2" fillId="0" borderId="0" xfId="0" applyNumberFormat="1" applyFont="1" applyFill="1" applyBorder="1" applyAlignment="1">
      <alignment wrapText="1"/>
    </xf>
    <xf numFmtId="49" fontId="1" fillId="0" borderId="0" xfId="0" applyNumberFormat="1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left" wrapText="1"/>
    </xf>
    <xf numFmtId="49" fontId="1" fillId="0" borderId="0" xfId="0" applyNumberFormat="1" applyFont="1" applyFill="1" applyBorder="1" applyAlignment="1">
      <alignment horizontal="center" wrapText="1"/>
    </xf>
    <xf numFmtId="0" fontId="4" fillId="0" borderId="0" xfId="0" applyFont="1" applyFill="1" applyBorder="1" applyAlignment="1">
      <alignment wrapText="1"/>
    </xf>
    <xf numFmtId="0" fontId="4" fillId="0" borderId="8" xfId="0" applyFont="1" applyFill="1" applyBorder="1" applyAlignment="1">
      <alignment wrapText="1"/>
    </xf>
    <xf numFmtId="49" fontId="1" fillId="0" borderId="0" xfId="0" applyNumberFormat="1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49" fontId="4" fillId="0" borderId="8" xfId="0" applyNumberFormat="1" applyFont="1" applyFill="1" applyBorder="1" applyAlignment="1">
      <alignment horizontal="left" wrapText="1"/>
    </xf>
    <xf numFmtId="0" fontId="2" fillId="0" borderId="8" xfId="0" applyFont="1" applyFill="1" applyBorder="1" applyAlignment="1">
      <alignment horizontal="left" wrapText="1"/>
    </xf>
    <xf numFmtId="49" fontId="2" fillId="0" borderId="18" xfId="0" applyNumberFormat="1" applyFont="1" applyFill="1" applyBorder="1" applyAlignment="1">
      <alignment horizontal="left" wrapText="1"/>
    </xf>
    <xf numFmtId="49" fontId="2" fillId="0" borderId="19" xfId="0" applyNumberFormat="1" applyFont="1" applyFill="1" applyBorder="1" applyAlignment="1">
      <alignment horizontal="left" wrapText="1"/>
    </xf>
    <xf numFmtId="49" fontId="2" fillId="0" borderId="20" xfId="0" applyNumberFormat="1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wrapText="1"/>
    </xf>
    <xf numFmtId="49" fontId="4" fillId="0" borderId="5" xfId="0" applyNumberFormat="1" applyFont="1" applyFill="1" applyBorder="1" applyAlignment="1">
      <alignment wrapText="1"/>
    </xf>
    <xf numFmtId="0" fontId="0" fillId="0" borderId="6" xfId="0" applyBorder="1" applyAlignment="1">
      <alignment wrapText="1"/>
    </xf>
    <xf numFmtId="0" fontId="0" fillId="0" borderId="7" xfId="0" applyBorder="1" applyAlignment="1">
      <alignment wrapText="1"/>
    </xf>
    <xf numFmtId="0" fontId="2" fillId="0" borderId="0" xfId="0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top" wrapText="1"/>
    </xf>
    <xf numFmtId="49" fontId="2" fillId="0" borderId="2" xfId="0" applyNumberFormat="1" applyFont="1" applyFill="1" applyBorder="1" applyAlignment="1">
      <alignment vertical="top" wrapText="1"/>
    </xf>
    <xf numFmtId="49" fontId="2" fillId="0" borderId="3" xfId="0" applyNumberFormat="1" applyFont="1" applyFill="1" applyBorder="1" applyAlignment="1">
      <alignment horizontal="center" vertical="top" wrapText="1"/>
    </xf>
    <xf numFmtId="49" fontId="2" fillId="0" borderId="10" xfId="0" applyNumberFormat="1" applyFont="1" applyFill="1" applyBorder="1" applyAlignment="1">
      <alignment horizontal="center" vertical="top" wrapText="1"/>
    </xf>
    <xf numFmtId="49" fontId="2" fillId="0" borderId="11" xfId="0" applyNumberFormat="1" applyFont="1" applyFill="1" applyBorder="1" applyAlignment="1">
      <alignment horizontal="center" vertical="top" wrapText="1"/>
    </xf>
    <xf numFmtId="49" fontId="2" fillId="0" borderId="4" xfId="0" applyNumberFormat="1" applyFont="1" applyFill="1" applyBorder="1" applyAlignment="1">
      <alignment vertical="top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49" fontId="2" fillId="0" borderId="8" xfId="0" applyNumberFormat="1" applyFont="1" applyFill="1" applyBorder="1" applyAlignment="1">
      <alignment horizontal="center" vertical="center" wrapText="1"/>
    </xf>
    <xf numFmtId="49" fontId="2" fillId="0" borderId="9" xfId="0" applyNumberFormat="1" applyFont="1" applyFill="1" applyBorder="1" applyAlignment="1">
      <alignment horizontal="center" vertical="center" wrapText="1"/>
    </xf>
    <xf numFmtId="49" fontId="2" fillId="0" borderId="14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1" fillId="0" borderId="0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Z87"/>
  <sheetViews>
    <sheetView tabSelected="1" topLeftCell="A49" workbookViewId="0">
      <selection activeCell="C77" sqref="C77:M77"/>
    </sheetView>
  </sheetViews>
  <sheetFormatPr defaultRowHeight="12.75" x14ac:dyDescent="0.2"/>
  <cols>
    <col min="1" max="1" width="33.140625" style="5" customWidth="1"/>
    <col min="2" max="2" width="5" style="5" customWidth="1"/>
    <col min="3" max="3" width="10.85546875" style="5" customWidth="1"/>
    <col min="4" max="4" width="9.7109375" style="5" hidden="1" customWidth="1"/>
    <col min="5" max="5" width="6.5703125" style="5" hidden="1" customWidth="1"/>
    <col min="6" max="6" width="10.140625" style="5" customWidth="1"/>
    <col min="7" max="7" width="8.85546875" style="5" customWidth="1"/>
    <col min="8" max="8" width="10.7109375" style="5" customWidth="1"/>
    <col min="9" max="9" width="9.28515625" style="5" customWidth="1"/>
    <col min="10" max="10" width="9.7109375" style="5" customWidth="1"/>
    <col min="11" max="11" width="11.28515625" style="5" customWidth="1"/>
    <col min="12" max="12" width="13.28515625" style="5" customWidth="1"/>
    <col min="13" max="13" width="10.5703125" style="5" customWidth="1"/>
    <col min="14" max="14" width="10.85546875" style="5" customWidth="1"/>
    <col min="15" max="15" width="10" style="5" bestFit="1" customWidth="1"/>
    <col min="16" max="16" width="11" style="5" customWidth="1"/>
    <col min="17" max="250" width="9.140625" style="5"/>
    <col min="251" max="251" width="33.140625" style="5" customWidth="1"/>
    <col min="252" max="252" width="5" style="5" customWidth="1"/>
    <col min="253" max="253" width="10.85546875" style="5" customWidth="1"/>
    <col min="254" max="255" width="0" style="5" hidden="1" customWidth="1"/>
    <col min="256" max="256" width="8.7109375" style="5" customWidth="1"/>
    <col min="257" max="257" width="8.85546875" style="5" customWidth="1"/>
    <col min="258" max="258" width="10" style="5" customWidth="1"/>
    <col min="259" max="259" width="9.28515625" style="5" customWidth="1"/>
    <col min="260" max="260" width="9.7109375" style="5" customWidth="1"/>
    <col min="261" max="261" width="10.85546875" style="5" customWidth="1"/>
    <col min="262" max="262" width="14.28515625" style="5" customWidth="1"/>
    <col min="263" max="263" width="10.5703125" style="5" customWidth="1"/>
    <col min="264" max="264" width="10.85546875" style="5" customWidth="1"/>
    <col min="265" max="269" width="9.140625" style="5"/>
    <col min="270" max="270" width="9.42578125" style="5" bestFit="1" customWidth="1"/>
    <col min="271" max="506" width="9.140625" style="5"/>
    <col min="507" max="507" width="33.140625" style="5" customWidth="1"/>
    <col min="508" max="508" width="5" style="5" customWidth="1"/>
    <col min="509" max="509" width="10.85546875" style="5" customWidth="1"/>
    <col min="510" max="511" width="0" style="5" hidden="1" customWidth="1"/>
    <col min="512" max="512" width="8.7109375" style="5" customWidth="1"/>
    <col min="513" max="513" width="8.85546875" style="5" customWidth="1"/>
    <col min="514" max="514" width="10" style="5" customWidth="1"/>
    <col min="515" max="515" width="9.28515625" style="5" customWidth="1"/>
    <col min="516" max="516" width="9.7109375" style="5" customWidth="1"/>
    <col min="517" max="517" width="10.85546875" style="5" customWidth="1"/>
    <col min="518" max="518" width="14.28515625" style="5" customWidth="1"/>
    <col min="519" max="519" width="10.5703125" style="5" customWidth="1"/>
    <col min="520" max="520" width="10.85546875" style="5" customWidth="1"/>
    <col min="521" max="525" width="9.140625" style="5"/>
    <col min="526" max="526" width="9.42578125" style="5" bestFit="1" customWidth="1"/>
    <col min="527" max="762" width="9.140625" style="5"/>
    <col min="763" max="763" width="33.140625" style="5" customWidth="1"/>
    <col min="764" max="764" width="5" style="5" customWidth="1"/>
    <col min="765" max="765" width="10.85546875" style="5" customWidth="1"/>
    <col min="766" max="767" width="0" style="5" hidden="1" customWidth="1"/>
    <col min="768" max="768" width="8.7109375" style="5" customWidth="1"/>
    <col min="769" max="769" width="8.85546875" style="5" customWidth="1"/>
    <col min="770" max="770" width="10" style="5" customWidth="1"/>
    <col min="771" max="771" width="9.28515625" style="5" customWidth="1"/>
    <col min="772" max="772" width="9.7109375" style="5" customWidth="1"/>
    <col min="773" max="773" width="10.85546875" style="5" customWidth="1"/>
    <col min="774" max="774" width="14.28515625" style="5" customWidth="1"/>
    <col min="775" max="775" width="10.5703125" style="5" customWidth="1"/>
    <col min="776" max="776" width="10.85546875" style="5" customWidth="1"/>
    <col min="777" max="781" width="9.140625" style="5"/>
    <col min="782" max="782" width="9.42578125" style="5" bestFit="1" customWidth="1"/>
    <col min="783" max="1018" width="9.140625" style="5"/>
    <col min="1019" max="1019" width="33.140625" style="5" customWidth="1"/>
    <col min="1020" max="1020" width="5" style="5" customWidth="1"/>
    <col min="1021" max="1021" width="10.85546875" style="5" customWidth="1"/>
    <col min="1022" max="1023" width="0" style="5" hidden="1" customWidth="1"/>
    <col min="1024" max="1024" width="8.7109375" style="5" customWidth="1"/>
    <col min="1025" max="1025" width="8.85546875" style="5" customWidth="1"/>
    <col min="1026" max="1026" width="10" style="5" customWidth="1"/>
    <col min="1027" max="1027" width="9.28515625" style="5" customWidth="1"/>
    <col min="1028" max="1028" width="9.7109375" style="5" customWidth="1"/>
    <col min="1029" max="1029" width="10.85546875" style="5" customWidth="1"/>
    <col min="1030" max="1030" width="14.28515625" style="5" customWidth="1"/>
    <col min="1031" max="1031" width="10.5703125" style="5" customWidth="1"/>
    <col min="1032" max="1032" width="10.85546875" style="5" customWidth="1"/>
    <col min="1033" max="1037" width="9.140625" style="5"/>
    <col min="1038" max="1038" width="9.42578125" style="5" bestFit="1" customWidth="1"/>
    <col min="1039" max="1274" width="9.140625" style="5"/>
    <col min="1275" max="1275" width="33.140625" style="5" customWidth="1"/>
    <col min="1276" max="1276" width="5" style="5" customWidth="1"/>
    <col min="1277" max="1277" width="10.85546875" style="5" customWidth="1"/>
    <col min="1278" max="1279" width="0" style="5" hidden="1" customWidth="1"/>
    <col min="1280" max="1280" width="8.7109375" style="5" customWidth="1"/>
    <col min="1281" max="1281" width="8.85546875" style="5" customWidth="1"/>
    <col min="1282" max="1282" width="10" style="5" customWidth="1"/>
    <col min="1283" max="1283" width="9.28515625" style="5" customWidth="1"/>
    <col min="1284" max="1284" width="9.7109375" style="5" customWidth="1"/>
    <col min="1285" max="1285" width="10.85546875" style="5" customWidth="1"/>
    <col min="1286" max="1286" width="14.28515625" style="5" customWidth="1"/>
    <col min="1287" max="1287" width="10.5703125" style="5" customWidth="1"/>
    <col min="1288" max="1288" width="10.85546875" style="5" customWidth="1"/>
    <col min="1289" max="1293" width="9.140625" style="5"/>
    <col min="1294" max="1294" width="9.42578125" style="5" bestFit="1" customWidth="1"/>
    <col min="1295" max="1530" width="9.140625" style="5"/>
    <col min="1531" max="1531" width="33.140625" style="5" customWidth="1"/>
    <col min="1532" max="1532" width="5" style="5" customWidth="1"/>
    <col min="1533" max="1533" width="10.85546875" style="5" customWidth="1"/>
    <col min="1534" max="1535" width="0" style="5" hidden="1" customWidth="1"/>
    <col min="1536" max="1536" width="8.7109375" style="5" customWidth="1"/>
    <col min="1537" max="1537" width="8.85546875" style="5" customWidth="1"/>
    <col min="1538" max="1538" width="10" style="5" customWidth="1"/>
    <col min="1539" max="1539" width="9.28515625" style="5" customWidth="1"/>
    <col min="1540" max="1540" width="9.7109375" style="5" customWidth="1"/>
    <col min="1541" max="1541" width="10.85546875" style="5" customWidth="1"/>
    <col min="1542" max="1542" width="14.28515625" style="5" customWidth="1"/>
    <col min="1543" max="1543" width="10.5703125" style="5" customWidth="1"/>
    <col min="1544" max="1544" width="10.85546875" style="5" customWidth="1"/>
    <col min="1545" max="1549" width="9.140625" style="5"/>
    <col min="1550" max="1550" width="9.42578125" style="5" bestFit="1" customWidth="1"/>
    <col min="1551" max="1786" width="9.140625" style="5"/>
    <col min="1787" max="1787" width="33.140625" style="5" customWidth="1"/>
    <col min="1788" max="1788" width="5" style="5" customWidth="1"/>
    <col min="1789" max="1789" width="10.85546875" style="5" customWidth="1"/>
    <col min="1790" max="1791" width="0" style="5" hidden="1" customWidth="1"/>
    <col min="1792" max="1792" width="8.7109375" style="5" customWidth="1"/>
    <col min="1793" max="1793" width="8.85546875" style="5" customWidth="1"/>
    <col min="1794" max="1794" width="10" style="5" customWidth="1"/>
    <col min="1795" max="1795" width="9.28515625" style="5" customWidth="1"/>
    <col min="1796" max="1796" width="9.7109375" style="5" customWidth="1"/>
    <col min="1797" max="1797" width="10.85546875" style="5" customWidth="1"/>
    <col min="1798" max="1798" width="14.28515625" style="5" customWidth="1"/>
    <col min="1799" max="1799" width="10.5703125" style="5" customWidth="1"/>
    <col min="1800" max="1800" width="10.85546875" style="5" customWidth="1"/>
    <col min="1801" max="1805" width="9.140625" style="5"/>
    <col min="1806" max="1806" width="9.42578125" style="5" bestFit="1" customWidth="1"/>
    <col min="1807" max="2042" width="9.140625" style="5"/>
    <col min="2043" max="2043" width="33.140625" style="5" customWidth="1"/>
    <col min="2044" max="2044" width="5" style="5" customWidth="1"/>
    <col min="2045" max="2045" width="10.85546875" style="5" customWidth="1"/>
    <col min="2046" max="2047" width="0" style="5" hidden="1" customWidth="1"/>
    <col min="2048" max="2048" width="8.7109375" style="5" customWidth="1"/>
    <col min="2049" max="2049" width="8.85546875" style="5" customWidth="1"/>
    <col min="2050" max="2050" width="10" style="5" customWidth="1"/>
    <col min="2051" max="2051" width="9.28515625" style="5" customWidth="1"/>
    <col min="2052" max="2052" width="9.7109375" style="5" customWidth="1"/>
    <col min="2053" max="2053" width="10.85546875" style="5" customWidth="1"/>
    <col min="2054" max="2054" width="14.28515625" style="5" customWidth="1"/>
    <col min="2055" max="2055" width="10.5703125" style="5" customWidth="1"/>
    <col min="2056" max="2056" width="10.85546875" style="5" customWidth="1"/>
    <col min="2057" max="2061" width="9.140625" style="5"/>
    <col min="2062" max="2062" width="9.42578125" style="5" bestFit="1" customWidth="1"/>
    <col min="2063" max="2298" width="9.140625" style="5"/>
    <col min="2299" max="2299" width="33.140625" style="5" customWidth="1"/>
    <col min="2300" max="2300" width="5" style="5" customWidth="1"/>
    <col min="2301" max="2301" width="10.85546875" style="5" customWidth="1"/>
    <col min="2302" max="2303" width="0" style="5" hidden="1" customWidth="1"/>
    <col min="2304" max="2304" width="8.7109375" style="5" customWidth="1"/>
    <col min="2305" max="2305" width="8.85546875" style="5" customWidth="1"/>
    <col min="2306" max="2306" width="10" style="5" customWidth="1"/>
    <col min="2307" max="2307" width="9.28515625" style="5" customWidth="1"/>
    <col min="2308" max="2308" width="9.7109375" style="5" customWidth="1"/>
    <col min="2309" max="2309" width="10.85546875" style="5" customWidth="1"/>
    <col min="2310" max="2310" width="14.28515625" style="5" customWidth="1"/>
    <col min="2311" max="2311" width="10.5703125" style="5" customWidth="1"/>
    <col min="2312" max="2312" width="10.85546875" style="5" customWidth="1"/>
    <col min="2313" max="2317" width="9.140625" style="5"/>
    <col min="2318" max="2318" width="9.42578125" style="5" bestFit="1" customWidth="1"/>
    <col min="2319" max="2554" width="9.140625" style="5"/>
    <col min="2555" max="2555" width="33.140625" style="5" customWidth="1"/>
    <col min="2556" max="2556" width="5" style="5" customWidth="1"/>
    <col min="2557" max="2557" width="10.85546875" style="5" customWidth="1"/>
    <col min="2558" max="2559" width="0" style="5" hidden="1" customWidth="1"/>
    <col min="2560" max="2560" width="8.7109375" style="5" customWidth="1"/>
    <col min="2561" max="2561" width="8.85546875" style="5" customWidth="1"/>
    <col min="2562" max="2562" width="10" style="5" customWidth="1"/>
    <col min="2563" max="2563" width="9.28515625" style="5" customWidth="1"/>
    <col min="2564" max="2564" width="9.7109375" style="5" customWidth="1"/>
    <col min="2565" max="2565" width="10.85546875" style="5" customWidth="1"/>
    <col min="2566" max="2566" width="14.28515625" style="5" customWidth="1"/>
    <col min="2567" max="2567" width="10.5703125" style="5" customWidth="1"/>
    <col min="2568" max="2568" width="10.85546875" style="5" customWidth="1"/>
    <col min="2569" max="2573" width="9.140625" style="5"/>
    <col min="2574" max="2574" width="9.42578125" style="5" bestFit="1" customWidth="1"/>
    <col min="2575" max="2810" width="9.140625" style="5"/>
    <col min="2811" max="2811" width="33.140625" style="5" customWidth="1"/>
    <col min="2812" max="2812" width="5" style="5" customWidth="1"/>
    <col min="2813" max="2813" width="10.85546875" style="5" customWidth="1"/>
    <col min="2814" max="2815" width="0" style="5" hidden="1" customWidth="1"/>
    <col min="2816" max="2816" width="8.7109375" style="5" customWidth="1"/>
    <col min="2817" max="2817" width="8.85546875" style="5" customWidth="1"/>
    <col min="2818" max="2818" width="10" style="5" customWidth="1"/>
    <col min="2819" max="2819" width="9.28515625" style="5" customWidth="1"/>
    <col min="2820" max="2820" width="9.7109375" style="5" customWidth="1"/>
    <col min="2821" max="2821" width="10.85546875" style="5" customWidth="1"/>
    <col min="2822" max="2822" width="14.28515625" style="5" customWidth="1"/>
    <col min="2823" max="2823" width="10.5703125" style="5" customWidth="1"/>
    <col min="2824" max="2824" width="10.85546875" style="5" customWidth="1"/>
    <col min="2825" max="2829" width="9.140625" style="5"/>
    <col min="2830" max="2830" width="9.42578125" style="5" bestFit="1" customWidth="1"/>
    <col min="2831" max="3066" width="9.140625" style="5"/>
    <col min="3067" max="3067" width="33.140625" style="5" customWidth="1"/>
    <col min="3068" max="3068" width="5" style="5" customWidth="1"/>
    <col min="3069" max="3069" width="10.85546875" style="5" customWidth="1"/>
    <col min="3070" max="3071" width="0" style="5" hidden="1" customWidth="1"/>
    <col min="3072" max="3072" width="8.7109375" style="5" customWidth="1"/>
    <col min="3073" max="3073" width="8.85546875" style="5" customWidth="1"/>
    <col min="3074" max="3074" width="10" style="5" customWidth="1"/>
    <col min="3075" max="3075" width="9.28515625" style="5" customWidth="1"/>
    <col min="3076" max="3076" width="9.7109375" style="5" customWidth="1"/>
    <col min="3077" max="3077" width="10.85546875" style="5" customWidth="1"/>
    <col min="3078" max="3078" width="14.28515625" style="5" customWidth="1"/>
    <col min="3079" max="3079" width="10.5703125" style="5" customWidth="1"/>
    <col min="3080" max="3080" width="10.85546875" style="5" customWidth="1"/>
    <col min="3081" max="3085" width="9.140625" style="5"/>
    <col min="3086" max="3086" width="9.42578125" style="5" bestFit="1" customWidth="1"/>
    <col min="3087" max="3322" width="9.140625" style="5"/>
    <col min="3323" max="3323" width="33.140625" style="5" customWidth="1"/>
    <col min="3324" max="3324" width="5" style="5" customWidth="1"/>
    <col min="3325" max="3325" width="10.85546875" style="5" customWidth="1"/>
    <col min="3326" max="3327" width="0" style="5" hidden="1" customWidth="1"/>
    <col min="3328" max="3328" width="8.7109375" style="5" customWidth="1"/>
    <col min="3329" max="3329" width="8.85546875" style="5" customWidth="1"/>
    <col min="3330" max="3330" width="10" style="5" customWidth="1"/>
    <col min="3331" max="3331" width="9.28515625" style="5" customWidth="1"/>
    <col min="3332" max="3332" width="9.7109375" style="5" customWidth="1"/>
    <col min="3333" max="3333" width="10.85546875" style="5" customWidth="1"/>
    <col min="3334" max="3334" width="14.28515625" style="5" customWidth="1"/>
    <col min="3335" max="3335" width="10.5703125" style="5" customWidth="1"/>
    <col min="3336" max="3336" width="10.85546875" style="5" customWidth="1"/>
    <col min="3337" max="3341" width="9.140625" style="5"/>
    <col min="3342" max="3342" width="9.42578125" style="5" bestFit="1" customWidth="1"/>
    <col min="3343" max="3578" width="9.140625" style="5"/>
    <col min="3579" max="3579" width="33.140625" style="5" customWidth="1"/>
    <col min="3580" max="3580" width="5" style="5" customWidth="1"/>
    <col min="3581" max="3581" width="10.85546875" style="5" customWidth="1"/>
    <col min="3582" max="3583" width="0" style="5" hidden="1" customWidth="1"/>
    <col min="3584" max="3584" width="8.7109375" style="5" customWidth="1"/>
    <col min="3585" max="3585" width="8.85546875" style="5" customWidth="1"/>
    <col min="3586" max="3586" width="10" style="5" customWidth="1"/>
    <col min="3587" max="3587" width="9.28515625" style="5" customWidth="1"/>
    <col min="3588" max="3588" width="9.7109375" style="5" customWidth="1"/>
    <col min="3589" max="3589" width="10.85546875" style="5" customWidth="1"/>
    <col min="3590" max="3590" width="14.28515625" style="5" customWidth="1"/>
    <col min="3591" max="3591" width="10.5703125" style="5" customWidth="1"/>
    <col min="3592" max="3592" width="10.85546875" style="5" customWidth="1"/>
    <col min="3593" max="3597" width="9.140625" style="5"/>
    <col min="3598" max="3598" width="9.42578125" style="5" bestFit="1" customWidth="1"/>
    <col min="3599" max="3834" width="9.140625" style="5"/>
    <col min="3835" max="3835" width="33.140625" style="5" customWidth="1"/>
    <col min="3836" max="3836" width="5" style="5" customWidth="1"/>
    <col min="3837" max="3837" width="10.85546875" style="5" customWidth="1"/>
    <col min="3838" max="3839" width="0" style="5" hidden="1" customWidth="1"/>
    <col min="3840" max="3840" width="8.7109375" style="5" customWidth="1"/>
    <col min="3841" max="3841" width="8.85546875" style="5" customWidth="1"/>
    <col min="3842" max="3842" width="10" style="5" customWidth="1"/>
    <col min="3843" max="3843" width="9.28515625" style="5" customWidth="1"/>
    <col min="3844" max="3844" width="9.7109375" style="5" customWidth="1"/>
    <col min="3845" max="3845" width="10.85546875" style="5" customWidth="1"/>
    <col min="3846" max="3846" width="14.28515625" style="5" customWidth="1"/>
    <col min="3847" max="3847" width="10.5703125" style="5" customWidth="1"/>
    <col min="3848" max="3848" width="10.85546875" style="5" customWidth="1"/>
    <col min="3849" max="3853" width="9.140625" style="5"/>
    <col min="3854" max="3854" width="9.42578125" style="5" bestFit="1" customWidth="1"/>
    <col min="3855" max="4090" width="9.140625" style="5"/>
    <col min="4091" max="4091" width="33.140625" style="5" customWidth="1"/>
    <col min="4092" max="4092" width="5" style="5" customWidth="1"/>
    <col min="4093" max="4093" width="10.85546875" style="5" customWidth="1"/>
    <col min="4094" max="4095" width="0" style="5" hidden="1" customWidth="1"/>
    <col min="4096" max="4096" width="8.7109375" style="5" customWidth="1"/>
    <col min="4097" max="4097" width="8.85546875" style="5" customWidth="1"/>
    <col min="4098" max="4098" width="10" style="5" customWidth="1"/>
    <col min="4099" max="4099" width="9.28515625" style="5" customWidth="1"/>
    <col min="4100" max="4100" width="9.7109375" style="5" customWidth="1"/>
    <col min="4101" max="4101" width="10.85546875" style="5" customWidth="1"/>
    <col min="4102" max="4102" width="14.28515625" style="5" customWidth="1"/>
    <col min="4103" max="4103" width="10.5703125" style="5" customWidth="1"/>
    <col min="4104" max="4104" width="10.85546875" style="5" customWidth="1"/>
    <col min="4105" max="4109" width="9.140625" style="5"/>
    <col min="4110" max="4110" width="9.42578125" style="5" bestFit="1" customWidth="1"/>
    <col min="4111" max="4346" width="9.140625" style="5"/>
    <col min="4347" max="4347" width="33.140625" style="5" customWidth="1"/>
    <col min="4348" max="4348" width="5" style="5" customWidth="1"/>
    <col min="4349" max="4349" width="10.85546875" style="5" customWidth="1"/>
    <col min="4350" max="4351" width="0" style="5" hidden="1" customWidth="1"/>
    <col min="4352" max="4352" width="8.7109375" style="5" customWidth="1"/>
    <col min="4353" max="4353" width="8.85546875" style="5" customWidth="1"/>
    <col min="4354" max="4354" width="10" style="5" customWidth="1"/>
    <col min="4355" max="4355" width="9.28515625" style="5" customWidth="1"/>
    <col min="4356" max="4356" width="9.7109375" style="5" customWidth="1"/>
    <col min="4357" max="4357" width="10.85546875" style="5" customWidth="1"/>
    <col min="4358" max="4358" width="14.28515625" style="5" customWidth="1"/>
    <col min="4359" max="4359" width="10.5703125" style="5" customWidth="1"/>
    <col min="4360" max="4360" width="10.85546875" style="5" customWidth="1"/>
    <col min="4361" max="4365" width="9.140625" style="5"/>
    <col min="4366" max="4366" width="9.42578125" style="5" bestFit="1" customWidth="1"/>
    <col min="4367" max="4602" width="9.140625" style="5"/>
    <col min="4603" max="4603" width="33.140625" style="5" customWidth="1"/>
    <col min="4604" max="4604" width="5" style="5" customWidth="1"/>
    <col min="4605" max="4605" width="10.85546875" style="5" customWidth="1"/>
    <col min="4606" max="4607" width="0" style="5" hidden="1" customWidth="1"/>
    <col min="4608" max="4608" width="8.7109375" style="5" customWidth="1"/>
    <col min="4609" max="4609" width="8.85546875" style="5" customWidth="1"/>
    <col min="4610" max="4610" width="10" style="5" customWidth="1"/>
    <col min="4611" max="4611" width="9.28515625" style="5" customWidth="1"/>
    <col min="4612" max="4612" width="9.7109375" style="5" customWidth="1"/>
    <col min="4613" max="4613" width="10.85546875" style="5" customWidth="1"/>
    <col min="4614" max="4614" width="14.28515625" style="5" customWidth="1"/>
    <col min="4615" max="4615" width="10.5703125" style="5" customWidth="1"/>
    <col min="4616" max="4616" width="10.85546875" style="5" customWidth="1"/>
    <col min="4617" max="4621" width="9.140625" style="5"/>
    <col min="4622" max="4622" width="9.42578125" style="5" bestFit="1" customWidth="1"/>
    <col min="4623" max="4858" width="9.140625" style="5"/>
    <col min="4859" max="4859" width="33.140625" style="5" customWidth="1"/>
    <col min="4860" max="4860" width="5" style="5" customWidth="1"/>
    <col min="4861" max="4861" width="10.85546875" style="5" customWidth="1"/>
    <col min="4862" max="4863" width="0" style="5" hidden="1" customWidth="1"/>
    <col min="4864" max="4864" width="8.7109375" style="5" customWidth="1"/>
    <col min="4865" max="4865" width="8.85546875" style="5" customWidth="1"/>
    <col min="4866" max="4866" width="10" style="5" customWidth="1"/>
    <col min="4867" max="4867" width="9.28515625" style="5" customWidth="1"/>
    <col min="4868" max="4868" width="9.7109375" style="5" customWidth="1"/>
    <col min="4869" max="4869" width="10.85546875" style="5" customWidth="1"/>
    <col min="4870" max="4870" width="14.28515625" style="5" customWidth="1"/>
    <col min="4871" max="4871" width="10.5703125" style="5" customWidth="1"/>
    <col min="4872" max="4872" width="10.85546875" style="5" customWidth="1"/>
    <col min="4873" max="4877" width="9.140625" style="5"/>
    <col min="4878" max="4878" width="9.42578125" style="5" bestFit="1" customWidth="1"/>
    <col min="4879" max="5114" width="9.140625" style="5"/>
    <col min="5115" max="5115" width="33.140625" style="5" customWidth="1"/>
    <col min="5116" max="5116" width="5" style="5" customWidth="1"/>
    <col min="5117" max="5117" width="10.85546875" style="5" customWidth="1"/>
    <col min="5118" max="5119" width="0" style="5" hidden="1" customWidth="1"/>
    <col min="5120" max="5120" width="8.7109375" style="5" customWidth="1"/>
    <col min="5121" max="5121" width="8.85546875" style="5" customWidth="1"/>
    <col min="5122" max="5122" width="10" style="5" customWidth="1"/>
    <col min="5123" max="5123" width="9.28515625" style="5" customWidth="1"/>
    <col min="5124" max="5124" width="9.7109375" style="5" customWidth="1"/>
    <col min="5125" max="5125" width="10.85546875" style="5" customWidth="1"/>
    <col min="5126" max="5126" width="14.28515625" style="5" customWidth="1"/>
    <col min="5127" max="5127" width="10.5703125" style="5" customWidth="1"/>
    <col min="5128" max="5128" width="10.85546875" style="5" customWidth="1"/>
    <col min="5129" max="5133" width="9.140625" style="5"/>
    <col min="5134" max="5134" width="9.42578125" style="5" bestFit="1" customWidth="1"/>
    <col min="5135" max="5370" width="9.140625" style="5"/>
    <col min="5371" max="5371" width="33.140625" style="5" customWidth="1"/>
    <col min="5372" max="5372" width="5" style="5" customWidth="1"/>
    <col min="5373" max="5373" width="10.85546875" style="5" customWidth="1"/>
    <col min="5374" max="5375" width="0" style="5" hidden="1" customWidth="1"/>
    <col min="5376" max="5376" width="8.7109375" style="5" customWidth="1"/>
    <col min="5377" max="5377" width="8.85546875" style="5" customWidth="1"/>
    <col min="5378" max="5378" width="10" style="5" customWidth="1"/>
    <col min="5379" max="5379" width="9.28515625" style="5" customWidth="1"/>
    <col min="5380" max="5380" width="9.7109375" style="5" customWidth="1"/>
    <col min="5381" max="5381" width="10.85546875" style="5" customWidth="1"/>
    <col min="5382" max="5382" width="14.28515625" style="5" customWidth="1"/>
    <col min="5383" max="5383" width="10.5703125" style="5" customWidth="1"/>
    <col min="5384" max="5384" width="10.85546875" style="5" customWidth="1"/>
    <col min="5385" max="5389" width="9.140625" style="5"/>
    <col min="5390" max="5390" width="9.42578125" style="5" bestFit="1" customWidth="1"/>
    <col min="5391" max="5626" width="9.140625" style="5"/>
    <col min="5627" max="5627" width="33.140625" style="5" customWidth="1"/>
    <col min="5628" max="5628" width="5" style="5" customWidth="1"/>
    <col min="5629" max="5629" width="10.85546875" style="5" customWidth="1"/>
    <col min="5630" max="5631" width="0" style="5" hidden="1" customWidth="1"/>
    <col min="5632" max="5632" width="8.7109375" style="5" customWidth="1"/>
    <col min="5633" max="5633" width="8.85546875" style="5" customWidth="1"/>
    <col min="5634" max="5634" width="10" style="5" customWidth="1"/>
    <col min="5635" max="5635" width="9.28515625" style="5" customWidth="1"/>
    <col min="5636" max="5636" width="9.7109375" style="5" customWidth="1"/>
    <col min="5637" max="5637" width="10.85546875" style="5" customWidth="1"/>
    <col min="5638" max="5638" width="14.28515625" style="5" customWidth="1"/>
    <col min="5639" max="5639" width="10.5703125" style="5" customWidth="1"/>
    <col min="5640" max="5640" width="10.85546875" style="5" customWidth="1"/>
    <col min="5641" max="5645" width="9.140625" style="5"/>
    <col min="5646" max="5646" width="9.42578125" style="5" bestFit="1" customWidth="1"/>
    <col min="5647" max="5882" width="9.140625" style="5"/>
    <col min="5883" max="5883" width="33.140625" style="5" customWidth="1"/>
    <col min="5884" max="5884" width="5" style="5" customWidth="1"/>
    <col min="5885" max="5885" width="10.85546875" style="5" customWidth="1"/>
    <col min="5886" max="5887" width="0" style="5" hidden="1" customWidth="1"/>
    <col min="5888" max="5888" width="8.7109375" style="5" customWidth="1"/>
    <col min="5889" max="5889" width="8.85546875" style="5" customWidth="1"/>
    <col min="5890" max="5890" width="10" style="5" customWidth="1"/>
    <col min="5891" max="5891" width="9.28515625" style="5" customWidth="1"/>
    <col min="5892" max="5892" width="9.7109375" style="5" customWidth="1"/>
    <col min="5893" max="5893" width="10.85546875" style="5" customWidth="1"/>
    <col min="5894" max="5894" width="14.28515625" style="5" customWidth="1"/>
    <col min="5895" max="5895" width="10.5703125" style="5" customWidth="1"/>
    <col min="5896" max="5896" width="10.85546875" style="5" customWidth="1"/>
    <col min="5897" max="5901" width="9.140625" style="5"/>
    <col min="5902" max="5902" width="9.42578125" style="5" bestFit="1" customWidth="1"/>
    <col min="5903" max="6138" width="9.140625" style="5"/>
    <col min="6139" max="6139" width="33.140625" style="5" customWidth="1"/>
    <col min="6140" max="6140" width="5" style="5" customWidth="1"/>
    <col min="6141" max="6141" width="10.85546875" style="5" customWidth="1"/>
    <col min="6142" max="6143" width="0" style="5" hidden="1" customWidth="1"/>
    <col min="6144" max="6144" width="8.7109375" style="5" customWidth="1"/>
    <col min="6145" max="6145" width="8.85546875" style="5" customWidth="1"/>
    <col min="6146" max="6146" width="10" style="5" customWidth="1"/>
    <col min="6147" max="6147" width="9.28515625" style="5" customWidth="1"/>
    <col min="6148" max="6148" width="9.7109375" style="5" customWidth="1"/>
    <col min="6149" max="6149" width="10.85546875" style="5" customWidth="1"/>
    <col min="6150" max="6150" width="14.28515625" style="5" customWidth="1"/>
    <col min="6151" max="6151" width="10.5703125" style="5" customWidth="1"/>
    <col min="6152" max="6152" width="10.85546875" style="5" customWidth="1"/>
    <col min="6153" max="6157" width="9.140625" style="5"/>
    <col min="6158" max="6158" width="9.42578125" style="5" bestFit="1" customWidth="1"/>
    <col min="6159" max="6394" width="9.140625" style="5"/>
    <col min="6395" max="6395" width="33.140625" style="5" customWidth="1"/>
    <col min="6396" max="6396" width="5" style="5" customWidth="1"/>
    <col min="6397" max="6397" width="10.85546875" style="5" customWidth="1"/>
    <col min="6398" max="6399" width="0" style="5" hidden="1" customWidth="1"/>
    <col min="6400" max="6400" width="8.7109375" style="5" customWidth="1"/>
    <col min="6401" max="6401" width="8.85546875" style="5" customWidth="1"/>
    <col min="6402" max="6402" width="10" style="5" customWidth="1"/>
    <col min="6403" max="6403" width="9.28515625" style="5" customWidth="1"/>
    <col min="6404" max="6404" width="9.7109375" style="5" customWidth="1"/>
    <col min="6405" max="6405" width="10.85546875" style="5" customWidth="1"/>
    <col min="6406" max="6406" width="14.28515625" style="5" customWidth="1"/>
    <col min="6407" max="6407" width="10.5703125" style="5" customWidth="1"/>
    <col min="6408" max="6408" width="10.85546875" style="5" customWidth="1"/>
    <col min="6409" max="6413" width="9.140625" style="5"/>
    <col min="6414" max="6414" width="9.42578125" style="5" bestFit="1" customWidth="1"/>
    <col min="6415" max="6650" width="9.140625" style="5"/>
    <col min="6651" max="6651" width="33.140625" style="5" customWidth="1"/>
    <col min="6652" max="6652" width="5" style="5" customWidth="1"/>
    <col min="6653" max="6653" width="10.85546875" style="5" customWidth="1"/>
    <col min="6654" max="6655" width="0" style="5" hidden="1" customWidth="1"/>
    <col min="6656" max="6656" width="8.7109375" style="5" customWidth="1"/>
    <col min="6657" max="6657" width="8.85546875" style="5" customWidth="1"/>
    <col min="6658" max="6658" width="10" style="5" customWidth="1"/>
    <col min="6659" max="6659" width="9.28515625" style="5" customWidth="1"/>
    <col min="6660" max="6660" width="9.7109375" style="5" customWidth="1"/>
    <col min="6661" max="6661" width="10.85546875" style="5" customWidth="1"/>
    <col min="6662" max="6662" width="14.28515625" style="5" customWidth="1"/>
    <col min="6663" max="6663" width="10.5703125" style="5" customWidth="1"/>
    <col min="6664" max="6664" width="10.85546875" style="5" customWidth="1"/>
    <col min="6665" max="6669" width="9.140625" style="5"/>
    <col min="6670" max="6670" width="9.42578125" style="5" bestFit="1" customWidth="1"/>
    <col min="6671" max="6906" width="9.140625" style="5"/>
    <col min="6907" max="6907" width="33.140625" style="5" customWidth="1"/>
    <col min="6908" max="6908" width="5" style="5" customWidth="1"/>
    <col min="6909" max="6909" width="10.85546875" style="5" customWidth="1"/>
    <col min="6910" max="6911" width="0" style="5" hidden="1" customWidth="1"/>
    <col min="6912" max="6912" width="8.7109375" style="5" customWidth="1"/>
    <col min="6913" max="6913" width="8.85546875" style="5" customWidth="1"/>
    <col min="6914" max="6914" width="10" style="5" customWidth="1"/>
    <col min="6915" max="6915" width="9.28515625" style="5" customWidth="1"/>
    <col min="6916" max="6916" width="9.7109375" style="5" customWidth="1"/>
    <col min="6917" max="6917" width="10.85546875" style="5" customWidth="1"/>
    <col min="6918" max="6918" width="14.28515625" style="5" customWidth="1"/>
    <col min="6919" max="6919" width="10.5703125" style="5" customWidth="1"/>
    <col min="6920" max="6920" width="10.85546875" style="5" customWidth="1"/>
    <col min="6921" max="6925" width="9.140625" style="5"/>
    <col min="6926" max="6926" width="9.42578125" style="5" bestFit="1" customWidth="1"/>
    <col min="6927" max="7162" width="9.140625" style="5"/>
    <col min="7163" max="7163" width="33.140625" style="5" customWidth="1"/>
    <col min="7164" max="7164" width="5" style="5" customWidth="1"/>
    <col min="7165" max="7165" width="10.85546875" style="5" customWidth="1"/>
    <col min="7166" max="7167" width="0" style="5" hidden="1" customWidth="1"/>
    <col min="7168" max="7168" width="8.7109375" style="5" customWidth="1"/>
    <col min="7169" max="7169" width="8.85546875" style="5" customWidth="1"/>
    <col min="7170" max="7170" width="10" style="5" customWidth="1"/>
    <col min="7171" max="7171" width="9.28515625" style="5" customWidth="1"/>
    <col min="7172" max="7172" width="9.7109375" style="5" customWidth="1"/>
    <col min="7173" max="7173" width="10.85546875" style="5" customWidth="1"/>
    <col min="7174" max="7174" width="14.28515625" style="5" customWidth="1"/>
    <col min="7175" max="7175" width="10.5703125" style="5" customWidth="1"/>
    <col min="7176" max="7176" width="10.85546875" style="5" customWidth="1"/>
    <col min="7177" max="7181" width="9.140625" style="5"/>
    <col min="7182" max="7182" width="9.42578125" style="5" bestFit="1" customWidth="1"/>
    <col min="7183" max="7418" width="9.140625" style="5"/>
    <col min="7419" max="7419" width="33.140625" style="5" customWidth="1"/>
    <col min="7420" max="7420" width="5" style="5" customWidth="1"/>
    <col min="7421" max="7421" width="10.85546875" style="5" customWidth="1"/>
    <col min="7422" max="7423" width="0" style="5" hidden="1" customWidth="1"/>
    <col min="7424" max="7424" width="8.7109375" style="5" customWidth="1"/>
    <col min="7425" max="7425" width="8.85546875" style="5" customWidth="1"/>
    <col min="7426" max="7426" width="10" style="5" customWidth="1"/>
    <col min="7427" max="7427" width="9.28515625" style="5" customWidth="1"/>
    <col min="7428" max="7428" width="9.7109375" style="5" customWidth="1"/>
    <col min="7429" max="7429" width="10.85546875" style="5" customWidth="1"/>
    <col min="7430" max="7430" width="14.28515625" style="5" customWidth="1"/>
    <col min="7431" max="7431" width="10.5703125" style="5" customWidth="1"/>
    <col min="7432" max="7432" width="10.85546875" style="5" customWidth="1"/>
    <col min="7433" max="7437" width="9.140625" style="5"/>
    <col min="7438" max="7438" width="9.42578125" style="5" bestFit="1" customWidth="1"/>
    <col min="7439" max="7674" width="9.140625" style="5"/>
    <col min="7675" max="7675" width="33.140625" style="5" customWidth="1"/>
    <col min="7676" max="7676" width="5" style="5" customWidth="1"/>
    <col min="7677" max="7677" width="10.85546875" style="5" customWidth="1"/>
    <col min="7678" max="7679" width="0" style="5" hidden="1" customWidth="1"/>
    <col min="7680" max="7680" width="8.7109375" style="5" customWidth="1"/>
    <col min="7681" max="7681" width="8.85546875" style="5" customWidth="1"/>
    <col min="7682" max="7682" width="10" style="5" customWidth="1"/>
    <col min="7683" max="7683" width="9.28515625" style="5" customWidth="1"/>
    <col min="7684" max="7684" width="9.7109375" style="5" customWidth="1"/>
    <col min="7685" max="7685" width="10.85546875" style="5" customWidth="1"/>
    <col min="7686" max="7686" width="14.28515625" style="5" customWidth="1"/>
    <col min="7687" max="7687" width="10.5703125" style="5" customWidth="1"/>
    <col min="7688" max="7688" width="10.85546875" style="5" customWidth="1"/>
    <col min="7689" max="7693" width="9.140625" style="5"/>
    <col min="7694" max="7694" width="9.42578125" style="5" bestFit="1" customWidth="1"/>
    <col min="7695" max="7930" width="9.140625" style="5"/>
    <col min="7931" max="7931" width="33.140625" style="5" customWidth="1"/>
    <col min="7932" max="7932" width="5" style="5" customWidth="1"/>
    <col min="7933" max="7933" width="10.85546875" style="5" customWidth="1"/>
    <col min="7934" max="7935" width="0" style="5" hidden="1" customWidth="1"/>
    <col min="7936" max="7936" width="8.7109375" style="5" customWidth="1"/>
    <col min="7937" max="7937" width="8.85546875" style="5" customWidth="1"/>
    <col min="7938" max="7938" width="10" style="5" customWidth="1"/>
    <col min="7939" max="7939" width="9.28515625" style="5" customWidth="1"/>
    <col min="7940" max="7940" width="9.7109375" style="5" customWidth="1"/>
    <col min="7941" max="7941" width="10.85546875" style="5" customWidth="1"/>
    <col min="7942" max="7942" width="14.28515625" style="5" customWidth="1"/>
    <col min="7943" max="7943" width="10.5703125" style="5" customWidth="1"/>
    <col min="7944" max="7944" width="10.85546875" style="5" customWidth="1"/>
    <col min="7945" max="7949" width="9.140625" style="5"/>
    <col min="7950" max="7950" width="9.42578125" style="5" bestFit="1" customWidth="1"/>
    <col min="7951" max="8186" width="9.140625" style="5"/>
    <col min="8187" max="8187" width="33.140625" style="5" customWidth="1"/>
    <col min="8188" max="8188" width="5" style="5" customWidth="1"/>
    <col min="8189" max="8189" width="10.85546875" style="5" customWidth="1"/>
    <col min="8190" max="8191" width="0" style="5" hidden="1" customWidth="1"/>
    <col min="8192" max="8192" width="8.7109375" style="5" customWidth="1"/>
    <col min="8193" max="8193" width="8.85546875" style="5" customWidth="1"/>
    <col min="8194" max="8194" width="10" style="5" customWidth="1"/>
    <col min="8195" max="8195" width="9.28515625" style="5" customWidth="1"/>
    <col min="8196" max="8196" width="9.7109375" style="5" customWidth="1"/>
    <col min="8197" max="8197" width="10.85546875" style="5" customWidth="1"/>
    <col min="8198" max="8198" width="14.28515625" style="5" customWidth="1"/>
    <col min="8199" max="8199" width="10.5703125" style="5" customWidth="1"/>
    <col min="8200" max="8200" width="10.85546875" style="5" customWidth="1"/>
    <col min="8201" max="8205" width="9.140625" style="5"/>
    <col min="8206" max="8206" width="9.42578125" style="5" bestFit="1" customWidth="1"/>
    <col min="8207" max="8442" width="9.140625" style="5"/>
    <col min="8443" max="8443" width="33.140625" style="5" customWidth="1"/>
    <col min="8444" max="8444" width="5" style="5" customWidth="1"/>
    <col min="8445" max="8445" width="10.85546875" style="5" customWidth="1"/>
    <col min="8446" max="8447" width="0" style="5" hidden="1" customWidth="1"/>
    <col min="8448" max="8448" width="8.7109375" style="5" customWidth="1"/>
    <col min="8449" max="8449" width="8.85546875" style="5" customWidth="1"/>
    <col min="8450" max="8450" width="10" style="5" customWidth="1"/>
    <col min="8451" max="8451" width="9.28515625" style="5" customWidth="1"/>
    <col min="8452" max="8452" width="9.7109375" style="5" customWidth="1"/>
    <col min="8453" max="8453" width="10.85546875" style="5" customWidth="1"/>
    <col min="8454" max="8454" width="14.28515625" style="5" customWidth="1"/>
    <col min="8455" max="8455" width="10.5703125" style="5" customWidth="1"/>
    <col min="8456" max="8456" width="10.85546875" style="5" customWidth="1"/>
    <col min="8457" max="8461" width="9.140625" style="5"/>
    <col min="8462" max="8462" width="9.42578125" style="5" bestFit="1" customWidth="1"/>
    <col min="8463" max="8698" width="9.140625" style="5"/>
    <col min="8699" max="8699" width="33.140625" style="5" customWidth="1"/>
    <col min="8700" max="8700" width="5" style="5" customWidth="1"/>
    <col min="8701" max="8701" width="10.85546875" style="5" customWidth="1"/>
    <col min="8702" max="8703" width="0" style="5" hidden="1" customWidth="1"/>
    <col min="8704" max="8704" width="8.7109375" style="5" customWidth="1"/>
    <col min="8705" max="8705" width="8.85546875" style="5" customWidth="1"/>
    <col min="8706" max="8706" width="10" style="5" customWidth="1"/>
    <col min="8707" max="8707" width="9.28515625" style="5" customWidth="1"/>
    <col min="8708" max="8708" width="9.7109375" style="5" customWidth="1"/>
    <col min="8709" max="8709" width="10.85546875" style="5" customWidth="1"/>
    <col min="8710" max="8710" width="14.28515625" style="5" customWidth="1"/>
    <col min="8711" max="8711" width="10.5703125" style="5" customWidth="1"/>
    <col min="8712" max="8712" width="10.85546875" style="5" customWidth="1"/>
    <col min="8713" max="8717" width="9.140625" style="5"/>
    <col min="8718" max="8718" width="9.42578125" style="5" bestFit="1" customWidth="1"/>
    <col min="8719" max="8954" width="9.140625" style="5"/>
    <col min="8955" max="8955" width="33.140625" style="5" customWidth="1"/>
    <col min="8956" max="8956" width="5" style="5" customWidth="1"/>
    <col min="8957" max="8957" width="10.85546875" style="5" customWidth="1"/>
    <col min="8958" max="8959" width="0" style="5" hidden="1" customWidth="1"/>
    <col min="8960" max="8960" width="8.7109375" style="5" customWidth="1"/>
    <col min="8961" max="8961" width="8.85546875" style="5" customWidth="1"/>
    <col min="8962" max="8962" width="10" style="5" customWidth="1"/>
    <col min="8963" max="8963" width="9.28515625" style="5" customWidth="1"/>
    <col min="8964" max="8964" width="9.7109375" style="5" customWidth="1"/>
    <col min="8965" max="8965" width="10.85546875" style="5" customWidth="1"/>
    <col min="8966" max="8966" width="14.28515625" style="5" customWidth="1"/>
    <col min="8967" max="8967" width="10.5703125" style="5" customWidth="1"/>
    <col min="8968" max="8968" width="10.85546875" style="5" customWidth="1"/>
    <col min="8969" max="8973" width="9.140625" style="5"/>
    <col min="8974" max="8974" width="9.42578125" style="5" bestFit="1" customWidth="1"/>
    <col min="8975" max="9210" width="9.140625" style="5"/>
    <col min="9211" max="9211" width="33.140625" style="5" customWidth="1"/>
    <col min="9212" max="9212" width="5" style="5" customWidth="1"/>
    <col min="9213" max="9213" width="10.85546875" style="5" customWidth="1"/>
    <col min="9214" max="9215" width="0" style="5" hidden="1" customWidth="1"/>
    <col min="9216" max="9216" width="8.7109375" style="5" customWidth="1"/>
    <col min="9217" max="9217" width="8.85546875" style="5" customWidth="1"/>
    <col min="9218" max="9218" width="10" style="5" customWidth="1"/>
    <col min="9219" max="9219" width="9.28515625" style="5" customWidth="1"/>
    <col min="9220" max="9220" width="9.7109375" style="5" customWidth="1"/>
    <col min="9221" max="9221" width="10.85546875" style="5" customWidth="1"/>
    <col min="9222" max="9222" width="14.28515625" style="5" customWidth="1"/>
    <col min="9223" max="9223" width="10.5703125" style="5" customWidth="1"/>
    <col min="9224" max="9224" width="10.85546875" style="5" customWidth="1"/>
    <col min="9225" max="9229" width="9.140625" style="5"/>
    <col min="9230" max="9230" width="9.42578125" style="5" bestFit="1" customWidth="1"/>
    <col min="9231" max="9466" width="9.140625" style="5"/>
    <col min="9467" max="9467" width="33.140625" style="5" customWidth="1"/>
    <col min="9468" max="9468" width="5" style="5" customWidth="1"/>
    <col min="9469" max="9469" width="10.85546875" style="5" customWidth="1"/>
    <col min="9470" max="9471" width="0" style="5" hidden="1" customWidth="1"/>
    <col min="9472" max="9472" width="8.7109375" style="5" customWidth="1"/>
    <col min="9473" max="9473" width="8.85546875" style="5" customWidth="1"/>
    <col min="9474" max="9474" width="10" style="5" customWidth="1"/>
    <col min="9475" max="9475" width="9.28515625" style="5" customWidth="1"/>
    <col min="9476" max="9476" width="9.7109375" style="5" customWidth="1"/>
    <col min="9477" max="9477" width="10.85546875" style="5" customWidth="1"/>
    <col min="9478" max="9478" width="14.28515625" style="5" customWidth="1"/>
    <col min="9479" max="9479" width="10.5703125" style="5" customWidth="1"/>
    <col min="9480" max="9480" width="10.85546875" style="5" customWidth="1"/>
    <col min="9481" max="9485" width="9.140625" style="5"/>
    <col min="9486" max="9486" width="9.42578125" style="5" bestFit="1" customWidth="1"/>
    <col min="9487" max="9722" width="9.140625" style="5"/>
    <col min="9723" max="9723" width="33.140625" style="5" customWidth="1"/>
    <col min="9724" max="9724" width="5" style="5" customWidth="1"/>
    <col min="9725" max="9725" width="10.85546875" style="5" customWidth="1"/>
    <col min="9726" max="9727" width="0" style="5" hidden="1" customWidth="1"/>
    <col min="9728" max="9728" width="8.7109375" style="5" customWidth="1"/>
    <col min="9729" max="9729" width="8.85546875" style="5" customWidth="1"/>
    <col min="9730" max="9730" width="10" style="5" customWidth="1"/>
    <col min="9731" max="9731" width="9.28515625" style="5" customWidth="1"/>
    <col min="9732" max="9732" width="9.7109375" style="5" customWidth="1"/>
    <col min="9733" max="9733" width="10.85546875" style="5" customWidth="1"/>
    <col min="9734" max="9734" width="14.28515625" style="5" customWidth="1"/>
    <col min="9735" max="9735" width="10.5703125" style="5" customWidth="1"/>
    <col min="9736" max="9736" width="10.85546875" style="5" customWidth="1"/>
    <col min="9737" max="9741" width="9.140625" style="5"/>
    <col min="9742" max="9742" width="9.42578125" style="5" bestFit="1" customWidth="1"/>
    <col min="9743" max="9978" width="9.140625" style="5"/>
    <col min="9979" max="9979" width="33.140625" style="5" customWidth="1"/>
    <col min="9980" max="9980" width="5" style="5" customWidth="1"/>
    <col min="9981" max="9981" width="10.85546875" style="5" customWidth="1"/>
    <col min="9982" max="9983" width="0" style="5" hidden="1" customWidth="1"/>
    <col min="9984" max="9984" width="8.7109375" style="5" customWidth="1"/>
    <col min="9985" max="9985" width="8.85546875" style="5" customWidth="1"/>
    <col min="9986" max="9986" width="10" style="5" customWidth="1"/>
    <col min="9987" max="9987" width="9.28515625" style="5" customWidth="1"/>
    <col min="9988" max="9988" width="9.7109375" style="5" customWidth="1"/>
    <col min="9989" max="9989" width="10.85546875" style="5" customWidth="1"/>
    <col min="9990" max="9990" width="14.28515625" style="5" customWidth="1"/>
    <col min="9991" max="9991" width="10.5703125" style="5" customWidth="1"/>
    <col min="9992" max="9992" width="10.85546875" style="5" customWidth="1"/>
    <col min="9993" max="9997" width="9.140625" style="5"/>
    <col min="9998" max="9998" width="9.42578125" style="5" bestFit="1" customWidth="1"/>
    <col min="9999" max="10234" width="9.140625" style="5"/>
    <col min="10235" max="10235" width="33.140625" style="5" customWidth="1"/>
    <col min="10236" max="10236" width="5" style="5" customWidth="1"/>
    <col min="10237" max="10237" width="10.85546875" style="5" customWidth="1"/>
    <col min="10238" max="10239" width="0" style="5" hidden="1" customWidth="1"/>
    <col min="10240" max="10240" width="8.7109375" style="5" customWidth="1"/>
    <col min="10241" max="10241" width="8.85546875" style="5" customWidth="1"/>
    <col min="10242" max="10242" width="10" style="5" customWidth="1"/>
    <col min="10243" max="10243" width="9.28515625" style="5" customWidth="1"/>
    <col min="10244" max="10244" width="9.7109375" style="5" customWidth="1"/>
    <col min="10245" max="10245" width="10.85546875" style="5" customWidth="1"/>
    <col min="10246" max="10246" width="14.28515625" style="5" customWidth="1"/>
    <col min="10247" max="10247" width="10.5703125" style="5" customWidth="1"/>
    <col min="10248" max="10248" width="10.85546875" style="5" customWidth="1"/>
    <col min="10249" max="10253" width="9.140625" style="5"/>
    <col min="10254" max="10254" width="9.42578125" style="5" bestFit="1" customWidth="1"/>
    <col min="10255" max="10490" width="9.140625" style="5"/>
    <col min="10491" max="10491" width="33.140625" style="5" customWidth="1"/>
    <col min="10492" max="10492" width="5" style="5" customWidth="1"/>
    <col min="10493" max="10493" width="10.85546875" style="5" customWidth="1"/>
    <col min="10494" max="10495" width="0" style="5" hidden="1" customWidth="1"/>
    <col min="10496" max="10496" width="8.7109375" style="5" customWidth="1"/>
    <col min="10497" max="10497" width="8.85546875" style="5" customWidth="1"/>
    <col min="10498" max="10498" width="10" style="5" customWidth="1"/>
    <col min="10499" max="10499" width="9.28515625" style="5" customWidth="1"/>
    <col min="10500" max="10500" width="9.7109375" style="5" customWidth="1"/>
    <col min="10501" max="10501" width="10.85546875" style="5" customWidth="1"/>
    <col min="10502" max="10502" width="14.28515625" style="5" customWidth="1"/>
    <col min="10503" max="10503" width="10.5703125" style="5" customWidth="1"/>
    <col min="10504" max="10504" width="10.85546875" style="5" customWidth="1"/>
    <col min="10505" max="10509" width="9.140625" style="5"/>
    <col min="10510" max="10510" width="9.42578125" style="5" bestFit="1" customWidth="1"/>
    <col min="10511" max="10746" width="9.140625" style="5"/>
    <col min="10747" max="10747" width="33.140625" style="5" customWidth="1"/>
    <col min="10748" max="10748" width="5" style="5" customWidth="1"/>
    <col min="10749" max="10749" width="10.85546875" style="5" customWidth="1"/>
    <col min="10750" max="10751" width="0" style="5" hidden="1" customWidth="1"/>
    <col min="10752" max="10752" width="8.7109375" style="5" customWidth="1"/>
    <col min="10753" max="10753" width="8.85546875" style="5" customWidth="1"/>
    <col min="10754" max="10754" width="10" style="5" customWidth="1"/>
    <col min="10755" max="10755" width="9.28515625" style="5" customWidth="1"/>
    <col min="10756" max="10756" width="9.7109375" style="5" customWidth="1"/>
    <col min="10757" max="10757" width="10.85546875" style="5" customWidth="1"/>
    <col min="10758" max="10758" width="14.28515625" style="5" customWidth="1"/>
    <col min="10759" max="10759" width="10.5703125" style="5" customWidth="1"/>
    <col min="10760" max="10760" width="10.85546875" style="5" customWidth="1"/>
    <col min="10761" max="10765" width="9.140625" style="5"/>
    <col min="10766" max="10766" width="9.42578125" style="5" bestFit="1" customWidth="1"/>
    <col min="10767" max="11002" width="9.140625" style="5"/>
    <col min="11003" max="11003" width="33.140625" style="5" customWidth="1"/>
    <col min="11004" max="11004" width="5" style="5" customWidth="1"/>
    <col min="11005" max="11005" width="10.85546875" style="5" customWidth="1"/>
    <col min="11006" max="11007" width="0" style="5" hidden="1" customWidth="1"/>
    <col min="11008" max="11008" width="8.7109375" style="5" customWidth="1"/>
    <col min="11009" max="11009" width="8.85546875" style="5" customWidth="1"/>
    <col min="11010" max="11010" width="10" style="5" customWidth="1"/>
    <col min="11011" max="11011" width="9.28515625" style="5" customWidth="1"/>
    <col min="11012" max="11012" width="9.7109375" style="5" customWidth="1"/>
    <col min="11013" max="11013" width="10.85546875" style="5" customWidth="1"/>
    <col min="11014" max="11014" width="14.28515625" style="5" customWidth="1"/>
    <col min="11015" max="11015" width="10.5703125" style="5" customWidth="1"/>
    <col min="11016" max="11016" width="10.85546875" style="5" customWidth="1"/>
    <col min="11017" max="11021" width="9.140625" style="5"/>
    <col min="11022" max="11022" width="9.42578125" style="5" bestFit="1" customWidth="1"/>
    <col min="11023" max="11258" width="9.140625" style="5"/>
    <col min="11259" max="11259" width="33.140625" style="5" customWidth="1"/>
    <col min="11260" max="11260" width="5" style="5" customWidth="1"/>
    <col min="11261" max="11261" width="10.85546875" style="5" customWidth="1"/>
    <col min="11262" max="11263" width="0" style="5" hidden="1" customWidth="1"/>
    <col min="11264" max="11264" width="8.7109375" style="5" customWidth="1"/>
    <col min="11265" max="11265" width="8.85546875" style="5" customWidth="1"/>
    <col min="11266" max="11266" width="10" style="5" customWidth="1"/>
    <col min="11267" max="11267" width="9.28515625" style="5" customWidth="1"/>
    <col min="11268" max="11268" width="9.7109375" style="5" customWidth="1"/>
    <col min="11269" max="11269" width="10.85546875" style="5" customWidth="1"/>
    <col min="11270" max="11270" width="14.28515625" style="5" customWidth="1"/>
    <col min="11271" max="11271" width="10.5703125" style="5" customWidth="1"/>
    <col min="11272" max="11272" width="10.85546875" style="5" customWidth="1"/>
    <col min="11273" max="11277" width="9.140625" style="5"/>
    <col min="11278" max="11278" width="9.42578125" style="5" bestFit="1" customWidth="1"/>
    <col min="11279" max="11514" width="9.140625" style="5"/>
    <col min="11515" max="11515" width="33.140625" style="5" customWidth="1"/>
    <col min="11516" max="11516" width="5" style="5" customWidth="1"/>
    <col min="11517" max="11517" width="10.85546875" style="5" customWidth="1"/>
    <col min="11518" max="11519" width="0" style="5" hidden="1" customWidth="1"/>
    <col min="11520" max="11520" width="8.7109375" style="5" customWidth="1"/>
    <col min="11521" max="11521" width="8.85546875" style="5" customWidth="1"/>
    <col min="11522" max="11522" width="10" style="5" customWidth="1"/>
    <col min="11523" max="11523" width="9.28515625" style="5" customWidth="1"/>
    <col min="11524" max="11524" width="9.7109375" style="5" customWidth="1"/>
    <col min="11525" max="11525" width="10.85546875" style="5" customWidth="1"/>
    <col min="11526" max="11526" width="14.28515625" style="5" customWidth="1"/>
    <col min="11527" max="11527" width="10.5703125" style="5" customWidth="1"/>
    <col min="11528" max="11528" width="10.85546875" style="5" customWidth="1"/>
    <col min="11529" max="11533" width="9.140625" style="5"/>
    <col min="11534" max="11534" width="9.42578125" style="5" bestFit="1" customWidth="1"/>
    <col min="11535" max="11770" width="9.140625" style="5"/>
    <col min="11771" max="11771" width="33.140625" style="5" customWidth="1"/>
    <col min="11772" max="11772" width="5" style="5" customWidth="1"/>
    <col min="11773" max="11773" width="10.85546875" style="5" customWidth="1"/>
    <col min="11774" max="11775" width="0" style="5" hidden="1" customWidth="1"/>
    <col min="11776" max="11776" width="8.7109375" style="5" customWidth="1"/>
    <col min="11777" max="11777" width="8.85546875" style="5" customWidth="1"/>
    <col min="11778" max="11778" width="10" style="5" customWidth="1"/>
    <col min="11779" max="11779" width="9.28515625" style="5" customWidth="1"/>
    <col min="11780" max="11780" width="9.7109375" style="5" customWidth="1"/>
    <col min="11781" max="11781" width="10.85546875" style="5" customWidth="1"/>
    <col min="11782" max="11782" width="14.28515625" style="5" customWidth="1"/>
    <col min="11783" max="11783" width="10.5703125" style="5" customWidth="1"/>
    <col min="11784" max="11784" width="10.85546875" style="5" customWidth="1"/>
    <col min="11785" max="11789" width="9.140625" style="5"/>
    <col min="11790" max="11790" width="9.42578125" style="5" bestFit="1" customWidth="1"/>
    <col min="11791" max="12026" width="9.140625" style="5"/>
    <col min="12027" max="12027" width="33.140625" style="5" customWidth="1"/>
    <col min="12028" max="12028" width="5" style="5" customWidth="1"/>
    <col min="12029" max="12029" width="10.85546875" style="5" customWidth="1"/>
    <col min="12030" max="12031" width="0" style="5" hidden="1" customWidth="1"/>
    <col min="12032" max="12032" width="8.7109375" style="5" customWidth="1"/>
    <col min="12033" max="12033" width="8.85546875" style="5" customWidth="1"/>
    <col min="12034" max="12034" width="10" style="5" customWidth="1"/>
    <col min="12035" max="12035" width="9.28515625" style="5" customWidth="1"/>
    <col min="12036" max="12036" width="9.7109375" style="5" customWidth="1"/>
    <col min="12037" max="12037" width="10.85546875" style="5" customWidth="1"/>
    <col min="12038" max="12038" width="14.28515625" style="5" customWidth="1"/>
    <col min="12039" max="12039" width="10.5703125" style="5" customWidth="1"/>
    <col min="12040" max="12040" width="10.85546875" style="5" customWidth="1"/>
    <col min="12041" max="12045" width="9.140625" style="5"/>
    <col min="12046" max="12046" width="9.42578125" style="5" bestFit="1" customWidth="1"/>
    <col min="12047" max="12282" width="9.140625" style="5"/>
    <col min="12283" max="12283" width="33.140625" style="5" customWidth="1"/>
    <col min="12284" max="12284" width="5" style="5" customWidth="1"/>
    <col min="12285" max="12285" width="10.85546875" style="5" customWidth="1"/>
    <col min="12286" max="12287" width="0" style="5" hidden="1" customWidth="1"/>
    <col min="12288" max="12288" width="8.7109375" style="5" customWidth="1"/>
    <col min="12289" max="12289" width="8.85546875" style="5" customWidth="1"/>
    <col min="12290" max="12290" width="10" style="5" customWidth="1"/>
    <col min="12291" max="12291" width="9.28515625" style="5" customWidth="1"/>
    <col min="12292" max="12292" width="9.7109375" style="5" customWidth="1"/>
    <col min="12293" max="12293" width="10.85546875" style="5" customWidth="1"/>
    <col min="12294" max="12294" width="14.28515625" style="5" customWidth="1"/>
    <col min="12295" max="12295" width="10.5703125" style="5" customWidth="1"/>
    <col min="12296" max="12296" width="10.85546875" style="5" customWidth="1"/>
    <col min="12297" max="12301" width="9.140625" style="5"/>
    <col min="12302" max="12302" width="9.42578125" style="5" bestFit="1" customWidth="1"/>
    <col min="12303" max="12538" width="9.140625" style="5"/>
    <col min="12539" max="12539" width="33.140625" style="5" customWidth="1"/>
    <col min="12540" max="12540" width="5" style="5" customWidth="1"/>
    <col min="12541" max="12541" width="10.85546875" style="5" customWidth="1"/>
    <col min="12542" max="12543" width="0" style="5" hidden="1" customWidth="1"/>
    <col min="12544" max="12544" width="8.7109375" style="5" customWidth="1"/>
    <col min="12545" max="12545" width="8.85546875" style="5" customWidth="1"/>
    <col min="12546" max="12546" width="10" style="5" customWidth="1"/>
    <col min="12547" max="12547" width="9.28515625" style="5" customWidth="1"/>
    <col min="12548" max="12548" width="9.7109375" style="5" customWidth="1"/>
    <col min="12549" max="12549" width="10.85546875" style="5" customWidth="1"/>
    <col min="12550" max="12550" width="14.28515625" style="5" customWidth="1"/>
    <col min="12551" max="12551" width="10.5703125" style="5" customWidth="1"/>
    <col min="12552" max="12552" width="10.85546875" style="5" customWidth="1"/>
    <col min="12553" max="12557" width="9.140625" style="5"/>
    <col min="12558" max="12558" width="9.42578125" style="5" bestFit="1" customWidth="1"/>
    <col min="12559" max="12794" width="9.140625" style="5"/>
    <col min="12795" max="12795" width="33.140625" style="5" customWidth="1"/>
    <col min="12796" max="12796" width="5" style="5" customWidth="1"/>
    <col min="12797" max="12797" width="10.85546875" style="5" customWidth="1"/>
    <col min="12798" max="12799" width="0" style="5" hidden="1" customWidth="1"/>
    <col min="12800" max="12800" width="8.7109375" style="5" customWidth="1"/>
    <col min="12801" max="12801" width="8.85546875" style="5" customWidth="1"/>
    <col min="12802" max="12802" width="10" style="5" customWidth="1"/>
    <col min="12803" max="12803" width="9.28515625" style="5" customWidth="1"/>
    <col min="12804" max="12804" width="9.7109375" style="5" customWidth="1"/>
    <col min="12805" max="12805" width="10.85546875" style="5" customWidth="1"/>
    <col min="12806" max="12806" width="14.28515625" style="5" customWidth="1"/>
    <col min="12807" max="12807" width="10.5703125" style="5" customWidth="1"/>
    <col min="12808" max="12808" width="10.85546875" style="5" customWidth="1"/>
    <col min="12809" max="12813" width="9.140625" style="5"/>
    <col min="12814" max="12814" width="9.42578125" style="5" bestFit="1" customWidth="1"/>
    <col min="12815" max="13050" width="9.140625" style="5"/>
    <col min="13051" max="13051" width="33.140625" style="5" customWidth="1"/>
    <col min="13052" max="13052" width="5" style="5" customWidth="1"/>
    <col min="13053" max="13053" width="10.85546875" style="5" customWidth="1"/>
    <col min="13054" max="13055" width="0" style="5" hidden="1" customWidth="1"/>
    <col min="13056" max="13056" width="8.7109375" style="5" customWidth="1"/>
    <col min="13057" max="13057" width="8.85546875" style="5" customWidth="1"/>
    <col min="13058" max="13058" width="10" style="5" customWidth="1"/>
    <col min="13059" max="13059" width="9.28515625" style="5" customWidth="1"/>
    <col min="13060" max="13060" width="9.7109375" style="5" customWidth="1"/>
    <col min="13061" max="13061" width="10.85546875" style="5" customWidth="1"/>
    <col min="13062" max="13062" width="14.28515625" style="5" customWidth="1"/>
    <col min="13063" max="13063" width="10.5703125" style="5" customWidth="1"/>
    <col min="13064" max="13064" width="10.85546875" style="5" customWidth="1"/>
    <col min="13065" max="13069" width="9.140625" style="5"/>
    <col min="13070" max="13070" width="9.42578125" style="5" bestFit="1" customWidth="1"/>
    <col min="13071" max="13306" width="9.140625" style="5"/>
    <col min="13307" max="13307" width="33.140625" style="5" customWidth="1"/>
    <col min="13308" max="13308" width="5" style="5" customWidth="1"/>
    <col min="13309" max="13309" width="10.85546875" style="5" customWidth="1"/>
    <col min="13310" max="13311" width="0" style="5" hidden="1" customWidth="1"/>
    <col min="13312" max="13312" width="8.7109375" style="5" customWidth="1"/>
    <col min="13313" max="13313" width="8.85546875" style="5" customWidth="1"/>
    <col min="13314" max="13314" width="10" style="5" customWidth="1"/>
    <col min="13315" max="13315" width="9.28515625" style="5" customWidth="1"/>
    <col min="13316" max="13316" width="9.7109375" style="5" customWidth="1"/>
    <col min="13317" max="13317" width="10.85546875" style="5" customWidth="1"/>
    <col min="13318" max="13318" width="14.28515625" style="5" customWidth="1"/>
    <col min="13319" max="13319" width="10.5703125" style="5" customWidth="1"/>
    <col min="13320" max="13320" width="10.85546875" style="5" customWidth="1"/>
    <col min="13321" max="13325" width="9.140625" style="5"/>
    <col min="13326" max="13326" width="9.42578125" style="5" bestFit="1" customWidth="1"/>
    <col min="13327" max="13562" width="9.140625" style="5"/>
    <col min="13563" max="13563" width="33.140625" style="5" customWidth="1"/>
    <col min="13564" max="13564" width="5" style="5" customWidth="1"/>
    <col min="13565" max="13565" width="10.85546875" style="5" customWidth="1"/>
    <col min="13566" max="13567" width="0" style="5" hidden="1" customWidth="1"/>
    <col min="13568" max="13568" width="8.7109375" style="5" customWidth="1"/>
    <col min="13569" max="13569" width="8.85546875" style="5" customWidth="1"/>
    <col min="13570" max="13570" width="10" style="5" customWidth="1"/>
    <col min="13571" max="13571" width="9.28515625" style="5" customWidth="1"/>
    <col min="13572" max="13572" width="9.7109375" style="5" customWidth="1"/>
    <col min="13573" max="13573" width="10.85546875" style="5" customWidth="1"/>
    <col min="13574" max="13574" width="14.28515625" style="5" customWidth="1"/>
    <col min="13575" max="13575" width="10.5703125" style="5" customWidth="1"/>
    <col min="13576" max="13576" width="10.85546875" style="5" customWidth="1"/>
    <col min="13577" max="13581" width="9.140625" style="5"/>
    <col min="13582" max="13582" width="9.42578125" style="5" bestFit="1" customWidth="1"/>
    <col min="13583" max="13818" width="9.140625" style="5"/>
    <col min="13819" max="13819" width="33.140625" style="5" customWidth="1"/>
    <col min="13820" max="13820" width="5" style="5" customWidth="1"/>
    <col min="13821" max="13821" width="10.85546875" style="5" customWidth="1"/>
    <col min="13822" max="13823" width="0" style="5" hidden="1" customWidth="1"/>
    <col min="13824" max="13824" width="8.7109375" style="5" customWidth="1"/>
    <col min="13825" max="13825" width="8.85546875" style="5" customWidth="1"/>
    <col min="13826" max="13826" width="10" style="5" customWidth="1"/>
    <col min="13827" max="13827" width="9.28515625" style="5" customWidth="1"/>
    <col min="13828" max="13828" width="9.7109375" style="5" customWidth="1"/>
    <col min="13829" max="13829" width="10.85546875" style="5" customWidth="1"/>
    <col min="13830" max="13830" width="14.28515625" style="5" customWidth="1"/>
    <col min="13831" max="13831" width="10.5703125" style="5" customWidth="1"/>
    <col min="13832" max="13832" width="10.85546875" style="5" customWidth="1"/>
    <col min="13833" max="13837" width="9.140625" style="5"/>
    <col min="13838" max="13838" width="9.42578125" style="5" bestFit="1" customWidth="1"/>
    <col min="13839" max="14074" width="9.140625" style="5"/>
    <col min="14075" max="14075" width="33.140625" style="5" customWidth="1"/>
    <col min="14076" max="14076" width="5" style="5" customWidth="1"/>
    <col min="14077" max="14077" width="10.85546875" style="5" customWidth="1"/>
    <col min="14078" max="14079" width="0" style="5" hidden="1" customWidth="1"/>
    <col min="14080" max="14080" width="8.7109375" style="5" customWidth="1"/>
    <col min="14081" max="14081" width="8.85546875" style="5" customWidth="1"/>
    <col min="14082" max="14082" width="10" style="5" customWidth="1"/>
    <col min="14083" max="14083" width="9.28515625" style="5" customWidth="1"/>
    <col min="14084" max="14084" width="9.7109375" style="5" customWidth="1"/>
    <col min="14085" max="14085" width="10.85546875" style="5" customWidth="1"/>
    <col min="14086" max="14086" width="14.28515625" style="5" customWidth="1"/>
    <col min="14087" max="14087" width="10.5703125" style="5" customWidth="1"/>
    <col min="14088" max="14088" width="10.85546875" style="5" customWidth="1"/>
    <col min="14089" max="14093" width="9.140625" style="5"/>
    <col min="14094" max="14094" width="9.42578125" style="5" bestFit="1" customWidth="1"/>
    <col min="14095" max="14330" width="9.140625" style="5"/>
    <col min="14331" max="14331" width="33.140625" style="5" customWidth="1"/>
    <col min="14332" max="14332" width="5" style="5" customWidth="1"/>
    <col min="14333" max="14333" width="10.85546875" style="5" customWidth="1"/>
    <col min="14334" max="14335" width="0" style="5" hidden="1" customWidth="1"/>
    <col min="14336" max="14336" width="8.7109375" style="5" customWidth="1"/>
    <col min="14337" max="14337" width="8.85546875" style="5" customWidth="1"/>
    <col min="14338" max="14338" width="10" style="5" customWidth="1"/>
    <col min="14339" max="14339" width="9.28515625" style="5" customWidth="1"/>
    <col min="14340" max="14340" width="9.7109375" style="5" customWidth="1"/>
    <col min="14341" max="14341" width="10.85546875" style="5" customWidth="1"/>
    <col min="14342" max="14342" width="14.28515625" style="5" customWidth="1"/>
    <col min="14343" max="14343" width="10.5703125" style="5" customWidth="1"/>
    <col min="14344" max="14344" width="10.85546875" style="5" customWidth="1"/>
    <col min="14345" max="14349" width="9.140625" style="5"/>
    <col min="14350" max="14350" width="9.42578125" style="5" bestFit="1" customWidth="1"/>
    <col min="14351" max="14586" width="9.140625" style="5"/>
    <col min="14587" max="14587" width="33.140625" style="5" customWidth="1"/>
    <col min="14588" max="14588" width="5" style="5" customWidth="1"/>
    <col min="14589" max="14589" width="10.85546875" style="5" customWidth="1"/>
    <col min="14590" max="14591" width="0" style="5" hidden="1" customWidth="1"/>
    <col min="14592" max="14592" width="8.7109375" style="5" customWidth="1"/>
    <col min="14593" max="14593" width="8.85546875" style="5" customWidth="1"/>
    <col min="14594" max="14594" width="10" style="5" customWidth="1"/>
    <col min="14595" max="14595" width="9.28515625" style="5" customWidth="1"/>
    <col min="14596" max="14596" width="9.7109375" style="5" customWidth="1"/>
    <col min="14597" max="14597" width="10.85546875" style="5" customWidth="1"/>
    <col min="14598" max="14598" width="14.28515625" style="5" customWidth="1"/>
    <col min="14599" max="14599" width="10.5703125" style="5" customWidth="1"/>
    <col min="14600" max="14600" width="10.85546875" style="5" customWidth="1"/>
    <col min="14601" max="14605" width="9.140625" style="5"/>
    <col min="14606" max="14606" width="9.42578125" style="5" bestFit="1" customWidth="1"/>
    <col min="14607" max="14842" width="9.140625" style="5"/>
    <col min="14843" max="14843" width="33.140625" style="5" customWidth="1"/>
    <col min="14844" max="14844" width="5" style="5" customWidth="1"/>
    <col min="14845" max="14845" width="10.85546875" style="5" customWidth="1"/>
    <col min="14846" max="14847" width="0" style="5" hidden="1" customWidth="1"/>
    <col min="14848" max="14848" width="8.7109375" style="5" customWidth="1"/>
    <col min="14849" max="14849" width="8.85546875" style="5" customWidth="1"/>
    <col min="14850" max="14850" width="10" style="5" customWidth="1"/>
    <col min="14851" max="14851" width="9.28515625" style="5" customWidth="1"/>
    <col min="14852" max="14852" width="9.7109375" style="5" customWidth="1"/>
    <col min="14853" max="14853" width="10.85546875" style="5" customWidth="1"/>
    <col min="14854" max="14854" width="14.28515625" style="5" customWidth="1"/>
    <col min="14855" max="14855" width="10.5703125" style="5" customWidth="1"/>
    <col min="14856" max="14856" width="10.85546875" style="5" customWidth="1"/>
    <col min="14857" max="14861" width="9.140625" style="5"/>
    <col min="14862" max="14862" width="9.42578125" style="5" bestFit="1" customWidth="1"/>
    <col min="14863" max="15098" width="9.140625" style="5"/>
    <col min="15099" max="15099" width="33.140625" style="5" customWidth="1"/>
    <col min="15100" max="15100" width="5" style="5" customWidth="1"/>
    <col min="15101" max="15101" width="10.85546875" style="5" customWidth="1"/>
    <col min="15102" max="15103" width="0" style="5" hidden="1" customWidth="1"/>
    <col min="15104" max="15104" width="8.7109375" style="5" customWidth="1"/>
    <col min="15105" max="15105" width="8.85546875" style="5" customWidth="1"/>
    <col min="15106" max="15106" width="10" style="5" customWidth="1"/>
    <col min="15107" max="15107" width="9.28515625" style="5" customWidth="1"/>
    <col min="15108" max="15108" width="9.7109375" style="5" customWidth="1"/>
    <col min="15109" max="15109" width="10.85546875" style="5" customWidth="1"/>
    <col min="15110" max="15110" width="14.28515625" style="5" customWidth="1"/>
    <col min="15111" max="15111" width="10.5703125" style="5" customWidth="1"/>
    <col min="15112" max="15112" width="10.85546875" style="5" customWidth="1"/>
    <col min="15113" max="15117" width="9.140625" style="5"/>
    <col min="15118" max="15118" width="9.42578125" style="5" bestFit="1" customWidth="1"/>
    <col min="15119" max="15354" width="9.140625" style="5"/>
    <col min="15355" max="15355" width="33.140625" style="5" customWidth="1"/>
    <col min="15356" max="15356" width="5" style="5" customWidth="1"/>
    <col min="15357" max="15357" width="10.85546875" style="5" customWidth="1"/>
    <col min="15358" max="15359" width="0" style="5" hidden="1" customWidth="1"/>
    <col min="15360" max="15360" width="8.7109375" style="5" customWidth="1"/>
    <col min="15361" max="15361" width="8.85546875" style="5" customWidth="1"/>
    <col min="15362" max="15362" width="10" style="5" customWidth="1"/>
    <col min="15363" max="15363" width="9.28515625" style="5" customWidth="1"/>
    <col min="15364" max="15364" width="9.7109375" style="5" customWidth="1"/>
    <col min="15365" max="15365" width="10.85546875" style="5" customWidth="1"/>
    <col min="15366" max="15366" width="14.28515625" style="5" customWidth="1"/>
    <col min="15367" max="15367" width="10.5703125" style="5" customWidth="1"/>
    <col min="15368" max="15368" width="10.85546875" style="5" customWidth="1"/>
    <col min="15369" max="15373" width="9.140625" style="5"/>
    <col min="15374" max="15374" width="9.42578125" style="5" bestFit="1" customWidth="1"/>
    <col min="15375" max="15610" width="9.140625" style="5"/>
    <col min="15611" max="15611" width="33.140625" style="5" customWidth="1"/>
    <col min="15612" max="15612" width="5" style="5" customWidth="1"/>
    <col min="15613" max="15613" width="10.85546875" style="5" customWidth="1"/>
    <col min="15614" max="15615" width="0" style="5" hidden="1" customWidth="1"/>
    <col min="15616" max="15616" width="8.7109375" style="5" customWidth="1"/>
    <col min="15617" max="15617" width="8.85546875" style="5" customWidth="1"/>
    <col min="15618" max="15618" width="10" style="5" customWidth="1"/>
    <col min="15619" max="15619" width="9.28515625" style="5" customWidth="1"/>
    <col min="15620" max="15620" width="9.7109375" style="5" customWidth="1"/>
    <col min="15621" max="15621" width="10.85546875" style="5" customWidth="1"/>
    <col min="15622" max="15622" width="14.28515625" style="5" customWidth="1"/>
    <col min="15623" max="15623" width="10.5703125" style="5" customWidth="1"/>
    <col min="15624" max="15624" width="10.85546875" style="5" customWidth="1"/>
    <col min="15625" max="15629" width="9.140625" style="5"/>
    <col min="15630" max="15630" width="9.42578125" style="5" bestFit="1" customWidth="1"/>
    <col min="15631" max="15866" width="9.140625" style="5"/>
    <col min="15867" max="15867" width="33.140625" style="5" customWidth="1"/>
    <col min="15868" max="15868" width="5" style="5" customWidth="1"/>
    <col min="15869" max="15869" width="10.85546875" style="5" customWidth="1"/>
    <col min="15870" max="15871" width="0" style="5" hidden="1" customWidth="1"/>
    <col min="15872" max="15872" width="8.7109375" style="5" customWidth="1"/>
    <col min="15873" max="15873" width="8.85546875" style="5" customWidth="1"/>
    <col min="15874" max="15874" width="10" style="5" customWidth="1"/>
    <col min="15875" max="15875" width="9.28515625" style="5" customWidth="1"/>
    <col min="15876" max="15876" width="9.7109375" style="5" customWidth="1"/>
    <col min="15877" max="15877" width="10.85546875" style="5" customWidth="1"/>
    <col min="15878" max="15878" width="14.28515625" style="5" customWidth="1"/>
    <col min="15879" max="15879" width="10.5703125" style="5" customWidth="1"/>
    <col min="15880" max="15880" width="10.85546875" style="5" customWidth="1"/>
    <col min="15881" max="15885" width="9.140625" style="5"/>
    <col min="15886" max="15886" width="9.42578125" style="5" bestFit="1" customWidth="1"/>
    <col min="15887" max="16122" width="9.140625" style="5"/>
    <col min="16123" max="16123" width="33.140625" style="5" customWidth="1"/>
    <col min="16124" max="16124" width="5" style="5" customWidth="1"/>
    <col min="16125" max="16125" width="10.85546875" style="5" customWidth="1"/>
    <col min="16126" max="16127" width="0" style="5" hidden="1" customWidth="1"/>
    <col min="16128" max="16128" width="8.7109375" style="5" customWidth="1"/>
    <col min="16129" max="16129" width="8.85546875" style="5" customWidth="1"/>
    <col min="16130" max="16130" width="10" style="5" customWidth="1"/>
    <col min="16131" max="16131" width="9.28515625" style="5" customWidth="1"/>
    <col min="16132" max="16132" width="9.7109375" style="5" customWidth="1"/>
    <col min="16133" max="16133" width="10.85546875" style="5" customWidth="1"/>
    <col min="16134" max="16134" width="14.28515625" style="5" customWidth="1"/>
    <col min="16135" max="16135" width="10.5703125" style="5" customWidth="1"/>
    <col min="16136" max="16136" width="10.85546875" style="5" customWidth="1"/>
    <col min="16137" max="16141" width="9.140625" style="5"/>
    <col min="16142" max="16142" width="9.42578125" style="5" bestFit="1" customWidth="1"/>
    <col min="16143" max="16384" width="9.140625" style="5"/>
  </cols>
  <sheetData>
    <row r="1" spans="1:15" s="2" customFormat="1" ht="52.5" customHeight="1" x14ac:dyDescent="0.25">
      <c r="A1" s="80" t="s">
        <v>0</v>
      </c>
      <c r="B1" s="80"/>
      <c r="C1" s="80"/>
      <c r="D1" s="80"/>
      <c r="E1" s="80"/>
      <c r="F1" s="80"/>
      <c r="G1" s="80"/>
      <c r="H1" s="80"/>
      <c r="I1" s="1"/>
      <c r="J1" s="80" t="s">
        <v>1</v>
      </c>
      <c r="K1" s="79"/>
      <c r="L1" s="79"/>
      <c r="M1" s="79"/>
      <c r="N1" s="79"/>
    </row>
    <row r="2" spans="1:15" x14ac:dyDescent="0.2">
      <c r="A2" s="78"/>
      <c r="B2" s="78"/>
      <c r="C2" s="78"/>
      <c r="D2" s="78"/>
      <c r="E2" s="78"/>
      <c r="F2" s="78"/>
      <c r="G2" s="78"/>
      <c r="H2" s="78"/>
      <c r="I2" s="3"/>
      <c r="J2" s="3"/>
      <c r="K2" s="4"/>
      <c r="L2" s="4"/>
    </row>
    <row r="3" spans="1:15" x14ac:dyDescent="0.2">
      <c r="A3" s="4"/>
      <c r="B3" s="4"/>
      <c r="C3" s="4"/>
      <c r="D3" s="4"/>
      <c r="E3" s="4"/>
      <c r="F3" s="4"/>
      <c r="G3" s="4"/>
      <c r="H3" s="4"/>
      <c r="I3" s="3"/>
      <c r="J3" s="3"/>
      <c r="K3" s="4"/>
      <c r="L3" s="4"/>
    </row>
    <row r="4" spans="1:15" ht="15" x14ac:dyDescent="0.25">
      <c r="A4" s="78" t="s">
        <v>2</v>
      </c>
      <c r="B4" s="78"/>
      <c r="C4" s="78"/>
      <c r="D4" s="78"/>
      <c r="E4" s="78"/>
      <c r="F4" s="78"/>
      <c r="G4" s="78"/>
      <c r="H4" s="78"/>
      <c r="I4" s="4"/>
      <c r="J4" s="78" t="s">
        <v>3</v>
      </c>
      <c r="K4" s="79"/>
      <c r="L4" s="79"/>
      <c r="M4" s="79"/>
      <c r="N4" s="79"/>
    </row>
    <row r="5" spans="1:15" ht="15" x14ac:dyDescent="0.25">
      <c r="A5" s="78" t="s">
        <v>4</v>
      </c>
      <c r="B5" s="78"/>
      <c r="C5" s="78"/>
      <c r="D5" s="78"/>
      <c r="E5" s="78"/>
      <c r="F5" s="78"/>
      <c r="G5" s="78"/>
      <c r="H5" s="78"/>
      <c r="I5" s="4"/>
      <c r="J5" s="78" t="s">
        <v>214</v>
      </c>
      <c r="K5" s="79"/>
      <c r="L5" s="79"/>
      <c r="M5" s="79"/>
      <c r="N5" s="79"/>
    </row>
    <row r="6" spans="1:15" x14ac:dyDescent="0.2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</row>
    <row r="7" spans="1:15" x14ac:dyDescent="0.2">
      <c r="A7" s="65" t="s">
        <v>215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</row>
    <row r="8" spans="1:15" x14ac:dyDescent="0.2">
      <c r="A8" s="6"/>
      <c r="B8" s="6"/>
      <c r="C8" s="4"/>
      <c r="D8" s="4"/>
      <c r="E8" s="6"/>
      <c r="F8" s="4"/>
      <c r="G8" s="4"/>
      <c r="H8" s="4"/>
      <c r="I8" s="4"/>
      <c r="J8" s="4"/>
      <c r="K8" s="4"/>
      <c r="L8" s="4"/>
    </row>
    <row r="9" spans="1:15" x14ac:dyDescent="0.2">
      <c r="A9" s="66" t="s">
        <v>5</v>
      </c>
      <c r="B9" s="67" t="s">
        <v>6</v>
      </c>
      <c r="C9" s="68" t="s">
        <v>7</v>
      </c>
      <c r="D9" s="68"/>
      <c r="E9" s="71"/>
      <c r="F9" s="72" t="s">
        <v>8</v>
      </c>
      <c r="G9" s="73"/>
      <c r="H9" s="73"/>
      <c r="I9" s="74"/>
      <c r="J9" s="72" t="s">
        <v>9</v>
      </c>
      <c r="K9" s="73"/>
      <c r="L9" s="73"/>
      <c r="M9" s="75" t="s">
        <v>10</v>
      </c>
      <c r="N9" s="76" t="s">
        <v>11</v>
      </c>
    </row>
    <row r="10" spans="1:15" ht="101.25" x14ac:dyDescent="0.2">
      <c r="A10" s="66"/>
      <c r="B10" s="67"/>
      <c r="C10" s="69"/>
      <c r="D10" s="70"/>
      <c r="E10" s="71"/>
      <c r="F10" s="7" t="s">
        <v>12</v>
      </c>
      <c r="G10" s="8" t="s">
        <v>13</v>
      </c>
      <c r="H10" s="9" t="s">
        <v>14</v>
      </c>
      <c r="I10" s="10" t="s">
        <v>15</v>
      </c>
      <c r="J10" s="11" t="s">
        <v>16</v>
      </c>
      <c r="K10" s="11" t="s">
        <v>17</v>
      </c>
      <c r="L10" s="11" t="s">
        <v>18</v>
      </c>
      <c r="M10" s="75"/>
      <c r="N10" s="77"/>
    </row>
    <row r="11" spans="1:15" x14ac:dyDescent="0.2">
      <c r="A11" s="12" t="s">
        <v>19</v>
      </c>
      <c r="B11" s="13">
        <v>1</v>
      </c>
      <c r="C11" s="14" t="s">
        <v>20</v>
      </c>
      <c r="D11" s="15"/>
      <c r="E11" s="16"/>
      <c r="F11" s="17"/>
      <c r="G11" s="17"/>
      <c r="H11" s="17" t="s">
        <v>21</v>
      </c>
      <c r="I11" s="18"/>
      <c r="J11" s="19">
        <f>C11*40/100</f>
        <v>9099.6</v>
      </c>
      <c r="K11" s="17" t="s">
        <v>21</v>
      </c>
      <c r="L11" s="17" t="s">
        <v>21</v>
      </c>
      <c r="M11" s="14" t="s">
        <v>22</v>
      </c>
      <c r="N11" s="20">
        <f t="shared" ref="N11:N18" si="0">B11*M11</f>
        <v>65972.100000000006</v>
      </c>
      <c r="O11" s="21"/>
    </row>
    <row r="12" spans="1:15" x14ac:dyDescent="0.2">
      <c r="A12" s="17" t="s">
        <v>23</v>
      </c>
      <c r="B12" s="13">
        <v>1</v>
      </c>
      <c r="C12" s="14" t="s">
        <v>24</v>
      </c>
      <c r="D12" s="22"/>
      <c r="E12" s="14"/>
      <c r="F12" s="23"/>
      <c r="G12" s="18"/>
      <c r="H12" s="18" t="s">
        <v>25</v>
      </c>
      <c r="I12" s="18"/>
      <c r="J12" s="19">
        <f t="shared" ref="J12:J18" si="1">C12*40/100</f>
        <v>8189.6</v>
      </c>
      <c r="K12" s="18" t="s">
        <v>26</v>
      </c>
      <c r="L12" s="18"/>
      <c r="M12" s="14" t="s">
        <v>27</v>
      </c>
      <c r="N12" s="20">
        <f t="shared" si="0"/>
        <v>49137.599999999999</v>
      </c>
      <c r="O12" s="21"/>
    </row>
    <row r="13" spans="1:15" x14ac:dyDescent="0.2">
      <c r="A13" s="18" t="s">
        <v>28</v>
      </c>
      <c r="B13" s="13">
        <v>1</v>
      </c>
      <c r="C13" s="14" t="s">
        <v>24</v>
      </c>
      <c r="D13" s="24"/>
      <c r="E13" s="17"/>
      <c r="F13" s="18"/>
      <c r="G13" s="18"/>
      <c r="H13" s="18"/>
      <c r="I13" s="18"/>
      <c r="J13" s="19">
        <f t="shared" si="1"/>
        <v>8189.6</v>
      </c>
      <c r="K13" s="18" t="s">
        <v>29</v>
      </c>
      <c r="L13" s="18"/>
      <c r="M13" s="14" t="s">
        <v>27</v>
      </c>
      <c r="N13" s="20">
        <f t="shared" si="0"/>
        <v>49137.599999999999</v>
      </c>
      <c r="O13" s="21"/>
    </row>
    <row r="14" spans="1:15" x14ac:dyDescent="0.2">
      <c r="A14" s="18" t="s">
        <v>30</v>
      </c>
      <c r="B14" s="25">
        <v>1</v>
      </c>
      <c r="C14" s="17" t="s">
        <v>31</v>
      </c>
      <c r="D14" s="18"/>
      <c r="E14" s="18"/>
      <c r="F14" s="18"/>
      <c r="G14" s="18"/>
      <c r="H14" s="18"/>
      <c r="I14" s="26"/>
      <c r="J14" s="19">
        <f t="shared" si="1"/>
        <v>6104.4</v>
      </c>
      <c r="K14" s="23" t="s">
        <v>32</v>
      </c>
      <c r="L14" s="18"/>
      <c r="M14" s="14" t="s">
        <v>33</v>
      </c>
      <c r="N14" s="20">
        <f t="shared" si="0"/>
        <v>33574.199999999997</v>
      </c>
      <c r="O14" s="21"/>
    </row>
    <row r="15" spans="1:15" x14ac:dyDescent="0.2">
      <c r="A15" s="18" t="s">
        <v>34</v>
      </c>
      <c r="B15" s="25" t="s">
        <v>35</v>
      </c>
      <c r="C15" s="18" t="s">
        <v>36</v>
      </c>
      <c r="D15" s="18"/>
      <c r="E15" s="18"/>
      <c r="F15" s="18"/>
      <c r="G15" s="18"/>
      <c r="H15" s="18"/>
      <c r="I15" s="18"/>
      <c r="J15" s="19">
        <f t="shared" si="1"/>
        <v>4777.6000000000004</v>
      </c>
      <c r="K15" s="18" t="s">
        <v>37</v>
      </c>
      <c r="L15" s="18"/>
      <c r="M15" s="14" t="s">
        <v>38</v>
      </c>
      <c r="N15" s="20">
        <f t="shared" si="0"/>
        <v>57331.199999999997</v>
      </c>
      <c r="O15" s="21"/>
    </row>
    <row r="16" spans="1:15" x14ac:dyDescent="0.2">
      <c r="A16" s="18" t="s">
        <v>39</v>
      </c>
      <c r="B16" s="25" t="s">
        <v>40</v>
      </c>
      <c r="C16" s="18" t="s">
        <v>36</v>
      </c>
      <c r="D16" s="18"/>
      <c r="E16" s="18"/>
      <c r="F16" s="18"/>
      <c r="G16" s="18"/>
      <c r="H16" s="18"/>
      <c r="I16" s="18"/>
      <c r="J16" s="19">
        <f t="shared" si="1"/>
        <v>4777.6000000000004</v>
      </c>
      <c r="K16" s="18" t="s">
        <v>37</v>
      </c>
      <c r="L16" s="18"/>
      <c r="M16" s="14" t="s">
        <v>38</v>
      </c>
      <c r="N16" s="20">
        <f t="shared" si="0"/>
        <v>28665.599999999999</v>
      </c>
      <c r="O16" s="21"/>
    </row>
    <row r="17" spans="1:15" x14ac:dyDescent="0.2">
      <c r="A17" s="18" t="s">
        <v>41</v>
      </c>
      <c r="B17" s="25">
        <v>1</v>
      </c>
      <c r="C17" s="18" t="s">
        <v>42</v>
      </c>
      <c r="D17" s="18"/>
      <c r="E17" s="18"/>
      <c r="F17" s="18"/>
      <c r="G17" s="18"/>
      <c r="H17" s="18" t="s">
        <v>43</v>
      </c>
      <c r="I17" s="18"/>
      <c r="J17" s="19">
        <f t="shared" si="1"/>
        <v>3822</v>
      </c>
      <c r="K17" s="18" t="s">
        <v>44</v>
      </c>
      <c r="L17" s="18"/>
      <c r="M17" s="14" t="s">
        <v>45</v>
      </c>
      <c r="N17" s="20">
        <f t="shared" si="0"/>
        <v>24843</v>
      </c>
      <c r="O17" s="21"/>
    </row>
    <row r="18" spans="1:15" x14ac:dyDescent="0.2">
      <c r="A18" s="18" t="s">
        <v>46</v>
      </c>
      <c r="B18" s="25" t="s">
        <v>40</v>
      </c>
      <c r="C18" s="18" t="s">
        <v>47</v>
      </c>
      <c r="D18" s="18"/>
      <c r="E18" s="18"/>
      <c r="F18" s="18"/>
      <c r="G18" s="18"/>
      <c r="H18" s="18"/>
      <c r="I18" s="18"/>
      <c r="J18" s="19">
        <f t="shared" si="1"/>
        <v>3397.2</v>
      </c>
      <c r="K18" s="18" t="s">
        <v>48</v>
      </c>
      <c r="L18" s="18"/>
      <c r="M18" s="14" t="s">
        <v>49</v>
      </c>
      <c r="N18" s="20">
        <f t="shared" si="0"/>
        <v>16136.7</v>
      </c>
      <c r="O18" s="21"/>
    </row>
    <row r="19" spans="1:15" x14ac:dyDescent="0.2">
      <c r="A19" s="27" t="s">
        <v>50</v>
      </c>
      <c r="B19" s="28">
        <f>B11+B12+B13+B14+B15+B17+B18+B16</f>
        <v>9</v>
      </c>
      <c r="C19" s="29">
        <f>C11+C12+C13+C14+C15*B15+C17+C18+C16*B16</f>
        <v>132838</v>
      </c>
      <c r="D19" s="18"/>
      <c r="E19" s="18"/>
      <c r="F19" s="18"/>
      <c r="G19" s="18"/>
      <c r="H19" s="18"/>
      <c r="I19" s="18"/>
      <c r="J19" s="18"/>
      <c r="K19" s="18"/>
      <c r="L19" s="18"/>
      <c r="M19" s="14"/>
      <c r="N19" s="20">
        <f>SUM(N11:N18)</f>
        <v>324798</v>
      </c>
      <c r="O19" s="21"/>
    </row>
    <row r="20" spans="1:15" x14ac:dyDescent="0.2">
      <c r="A20" s="27" t="s">
        <v>51</v>
      </c>
      <c r="B20" s="25">
        <v>1</v>
      </c>
      <c r="C20" s="18" t="s">
        <v>52</v>
      </c>
      <c r="D20" s="18"/>
      <c r="E20" s="18"/>
      <c r="F20" s="18"/>
      <c r="G20" s="18"/>
      <c r="H20" s="18" t="s">
        <v>53</v>
      </c>
      <c r="I20" s="18"/>
      <c r="J20" s="30">
        <f>C20*40/100</f>
        <v>4838.8</v>
      </c>
      <c r="K20" s="18" t="s">
        <v>54</v>
      </c>
      <c r="L20" s="18"/>
      <c r="M20" s="14" t="s">
        <v>55</v>
      </c>
      <c r="N20" s="20">
        <f>B20*M20</f>
        <v>26613.4</v>
      </c>
      <c r="O20" s="21"/>
    </row>
    <row r="21" spans="1:15" x14ac:dyDescent="0.2">
      <c r="A21" s="18" t="s">
        <v>56</v>
      </c>
      <c r="B21" s="25" t="s">
        <v>35</v>
      </c>
      <c r="C21" s="18" t="s">
        <v>57</v>
      </c>
      <c r="D21" s="18"/>
      <c r="E21" s="18"/>
      <c r="F21" s="18"/>
      <c r="G21" s="18"/>
      <c r="H21" s="18" t="s">
        <v>58</v>
      </c>
      <c r="I21" s="18"/>
      <c r="J21" s="30">
        <f>C21*40/100</f>
        <v>3844.8</v>
      </c>
      <c r="K21" s="18" t="s">
        <v>59</v>
      </c>
      <c r="L21" s="18"/>
      <c r="M21" s="14" t="s">
        <v>60</v>
      </c>
      <c r="N21" s="20">
        <f>B21*M21</f>
        <v>38448</v>
      </c>
      <c r="O21" s="21"/>
    </row>
    <row r="22" spans="1:15" x14ac:dyDescent="0.2">
      <c r="A22" s="27" t="s">
        <v>50</v>
      </c>
      <c r="B22" s="28">
        <f>B20+B21</f>
        <v>3</v>
      </c>
      <c r="C22" s="29">
        <f>C20+C21*B21</f>
        <v>31321</v>
      </c>
      <c r="D22" s="27"/>
      <c r="E22" s="27"/>
      <c r="F22" s="27"/>
      <c r="G22" s="27"/>
      <c r="H22" s="27"/>
      <c r="I22" s="27"/>
      <c r="J22" s="27"/>
      <c r="K22" s="27"/>
      <c r="L22" s="27"/>
      <c r="M22" s="31"/>
      <c r="N22" s="20">
        <f>SUM(N20:N21)</f>
        <v>65061.4</v>
      </c>
      <c r="O22" s="21"/>
    </row>
    <row r="23" spans="1:15" ht="25.5" x14ac:dyDescent="0.2">
      <c r="A23" s="27" t="s">
        <v>61</v>
      </c>
      <c r="B23" s="25">
        <v>1</v>
      </c>
      <c r="C23" s="18" t="s">
        <v>52</v>
      </c>
      <c r="D23" s="18"/>
      <c r="E23" s="18"/>
      <c r="F23" s="18"/>
      <c r="G23" s="18"/>
      <c r="H23" s="18"/>
      <c r="I23" s="18"/>
      <c r="J23" s="30">
        <f>C23*40/100</f>
        <v>4838.8</v>
      </c>
      <c r="K23" s="18" t="s">
        <v>62</v>
      </c>
      <c r="L23" s="18"/>
      <c r="M23" s="14" t="s">
        <v>63</v>
      </c>
      <c r="N23" s="20">
        <f>B23*M23</f>
        <v>23589.15</v>
      </c>
      <c r="O23" s="21"/>
    </row>
    <row r="24" spans="1:15" x14ac:dyDescent="0.2">
      <c r="A24" s="18" t="s">
        <v>56</v>
      </c>
      <c r="B24" s="25" t="s">
        <v>35</v>
      </c>
      <c r="C24" s="18" t="s">
        <v>57</v>
      </c>
      <c r="D24" s="18"/>
      <c r="E24" s="18"/>
      <c r="F24" s="18"/>
      <c r="G24" s="18"/>
      <c r="H24" s="18"/>
      <c r="I24" s="18"/>
      <c r="J24" s="30">
        <f>C24*40/100</f>
        <v>3844.8</v>
      </c>
      <c r="K24" s="18" t="s">
        <v>59</v>
      </c>
      <c r="L24" s="18"/>
      <c r="M24" s="14" t="s">
        <v>64</v>
      </c>
      <c r="N24" s="20">
        <f>B24*M24</f>
        <v>36525.599999999999</v>
      </c>
      <c r="O24" s="21"/>
    </row>
    <row r="25" spans="1:15" x14ac:dyDescent="0.2">
      <c r="A25" s="27" t="s">
        <v>50</v>
      </c>
      <c r="B25" s="28">
        <f>B23+B24</f>
        <v>3</v>
      </c>
      <c r="C25" s="29">
        <f>C23+C24*B24</f>
        <v>31321</v>
      </c>
      <c r="D25" s="27"/>
      <c r="E25" s="27"/>
      <c r="F25" s="27"/>
      <c r="G25" s="27"/>
      <c r="H25" s="27"/>
      <c r="I25" s="27"/>
      <c r="J25" s="27"/>
      <c r="K25" s="27"/>
      <c r="L25" s="27"/>
      <c r="M25" s="31"/>
      <c r="N25" s="20">
        <f>SUM(N23:N24)</f>
        <v>60114.75</v>
      </c>
      <c r="O25" s="21"/>
    </row>
    <row r="26" spans="1:15" x14ac:dyDescent="0.2">
      <c r="A26" s="27" t="s">
        <v>65</v>
      </c>
      <c r="B26" s="32">
        <v>1</v>
      </c>
      <c r="C26" s="18" t="s">
        <v>66</v>
      </c>
      <c r="D26" s="18"/>
      <c r="E26" s="18"/>
      <c r="F26" s="18"/>
      <c r="G26" s="18"/>
      <c r="H26" s="18"/>
      <c r="I26" s="30">
        <f>C26*12/100</f>
        <v>1728.72</v>
      </c>
      <c r="J26" s="30">
        <f>C26*40/100</f>
        <v>5762.4</v>
      </c>
      <c r="K26" s="18" t="s">
        <v>67</v>
      </c>
      <c r="L26" s="18" t="s">
        <v>68</v>
      </c>
      <c r="M26" s="14" t="s">
        <v>69</v>
      </c>
      <c r="N26" s="20">
        <f>B26*M26</f>
        <v>43506.12</v>
      </c>
      <c r="O26" s="21"/>
    </row>
    <row r="27" spans="1:15" x14ac:dyDescent="0.2">
      <c r="A27" s="18" t="s">
        <v>70</v>
      </c>
      <c r="B27" s="25" t="s">
        <v>71</v>
      </c>
      <c r="C27" s="18" t="s">
        <v>72</v>
      </c>
      <c r="D27" s="18"/>
      <c r="E27" s="18"/>
      <c r="F27" s="18" t="s">
        <v>73</v>
      </c>
      <c r="G27" s="18" t="s">
        <v>74</v>
      </c>
      <c r="H27" s="18"/>
      <c r="I27" s="18"/>
      <c r="J27" s="30">
        <f t="shared" ref="J27" si="2">C27*40/100</f>
        <v>3286.4</v>
      </c>
      <c r="K27" s="18" t="s">
        <v>75</v>
      </c>
      <c r="L27" s="18"/>
      <c r="M27" s="14" t="s">
        <v>76</v>
      </c>
      <c r="N27" s="20">
        <f>B27*M27</f>
        <v>81719.5</v>
      </c>
      <c r="O27" s="21"/>
    </row>
    <row r="28" spans="1:15" s="33" customFormat="1" x14ac:dyDescent="0.2">
      <c r="A28" s="27" t="s">
        <v>50</v>
      </c>
      <c r="B28" s="28">
        <f>B26+B27</f>
        <v>6</v>
      </c>
      <c r="C28" s="29">
        <f>C26*B26+C27*B27</f>
        <v>55486</v>
      </c>
      <c r="D28" s="29"/>
      <c r="E28" s="29"/>
      <c r="F28" s="29"/>
      <c r="G28" s="29"/>
      <c r="H28" s="29"/>
      <c r="I28" s="29"/>
      <c r="J28" s="29"/>
      <c r="K28" s="29"/>
      <c r="L28" s="29"/>
      <c r="M28" s="20"/>
      <c r="N28" s="20">
        <f>SUM(N26:N27)</f>
        <v>125225.62</v>
      </c>
      <c r="O28" s="21"/>
    </row>
    <row r="29" spans="1:15" x14ac:dyDescent="0.2">
      <c r="A29" s="18" t="s">
        <v>77</v>
      </c>
      <c r="B29" s="25" t="s">
        <v>78</v>
      </c>
      <c r="C29" s="18" t="s">
        <v>79</v>
      </c>
      <c r="D29" s="18"/>
      <c r="E29" s="18"/>
      <c r="F29" s="18" t="s">
        <v>80</v>
      </c>
      <c r="G29" s="18" t="s">
        <v>81</v>
      </c>
      <c r="H29" s="18"/>
      <c r="I29" s="30">
        <f t="shared" ref="I29:I34" si="3">C29*12/100</f>
        <v>1331.04</v>
      </c>
      <c r="J29" s="30">
        <f t="shared" ref="J29:J34" si="4">C29*40/100</f>
        <v>4436.8</v>
      </c>
      <c r="K29" s="14" t="s">
        <v>82</v>
      </c>
      <c r="L29" s="14" t="s">
        <v>83</v>
      </c>
      <c r="M29" s="14" t="s">
        <v>84</v>
      </c>
      <c r="N29" s="20">
        <f t="shared" ref="N29:N32" si="5">B29*M29</f>
        <v>131297.24</v>
      </c>
      <c r="O29" s="21"/>
    </row>
    <row r="30" spans="1:15" x14ac:dyDescent="0.2">
      <c r="A30" s="18" t="s">
        <v>85</v>
      </c>
      <c r="B30" s="25" t="s">
        <v>86</v>
      </c>
      <c r="C30" s="18" t="s">
        <v>87</v>
      </c>
      <c r="D30" s="18"/>
      <c r="E30" s="18"/>
      <c r="F30" s="18" t="s">
        <v>88</v>
      </c>
      <c r="G30" s="18" t="s">
        <v>89</v>
      </c>
      <c r="H30" s="18"/>
      <c r="I30" s="30">
        <f t="shared" si="3"/>
        <v>1249.44</v>
      </c>
      <c r="J30" s="30">
        <f t="shared" si="4"/>
        <v>4164.8</v>
      </c>
      <c r="K30" s="18" t="s">
        <v>90</v>
      </c>
      <c r="L30" s="18" t="s">
        <v>91</v>
      </c>
      <c r="M30" s="14" t="s">
        <v>92</v>
      </c>
      <c r="N30" s="20">
        <f t="shared" si="5"/>
        <v>90874.200000000012</v>
      </c>
      <c r="O30" s="21"/>
    </row>
    <row r="31" spans="1:15" x14ac:dyDescent="0.2">
      <c r="A31" s="18" t="s">
        <v>93</v>
      </c>
      <c r="B31" s="25" t="s">
        <v>94</v>
      </c>
      <c r="C31" s="18" t="s">
        <v>95</v>
      </c>
      <c r="D31" s="18"/>
      <c r="E31" s="18"/>
      <c r="F31" s="18" t="s">
        <v>96</v>
      </c>
      <c r="G31" s="18" t="s">
        <v>97</v>
      </c>
      <c r="H31" s="18"/>
      <c r="I31" s="30">
        <f t="shared" si="3"/>
        <v>1177.92</v>
      </c>
      <c r="J31" s="30">
        <f t="shared" si="4"/>
        <v>3926.4</v>
      </c>
      <c r="K31" s="18" t="s">
        <v>98</v>
      </c>
      <c r="L31" s="18" t="s">
        <v>99</v>
      </c>
      <c r="M31" s="14" t="s">
        <v>100</v>
      </c>
      <c r="N31" s="20">
        <f t="shared" si="5"/>
        <v>456919.52</v>
      </c>
      <c r="O31" s="21"/>
    </row>
    <row r="32" spans="1:15" x14ac:dyDescent="0.2">
      <c r="A32" s="18" t="s">
        <v>206</v>
      </c>
      <c r="B32" s="25" t="s">
        <v>40</v>
      </c>
      <c r="C32" s="18" t="s">
        <v>207</v>
      </c>
      <c r="D32" s="18"/>
      <c r="E32" s="18"/>
      <c r="F32" s="18"/>
      <c r="G32" s="18"/>
      <c r="H32" s="18"/>
      <c r="I32" s="30"/>
      <c r="J32" s="30">
        <f t="shared" si="4"/>
        <v>3029.2</v>
      </c>
      <c r="K32" s="18" t="s">
        <v>209</v>
      </c>
      <c r="L32" s="18"/>
      <c r="M32" s="14" t="s">
        <v>208</v>
      </c>
      <c r="N32" s="20">
        <f t="shared" si="5"/>
        <v>18175.2</v>
      </c>
      <c r="O32" s="21"/>
    </row>
    <row r="33" spans="1:18" x14ac:dyDescent="0.2">
      <c r="A33" s="18" t="s">
        <v>108</v>
      </c>
      <c r="B33" s="25" t="s">
        <v>40</v>
      </c>
      <c r="C33" s="18" t="s">
        <v>109</v>
      </c>
      <c r="D33" s="18"/>
      <c r="E33" s="18"/>
      <c r="F33" s="18" t="s">
        <v>110</v>
      </c>
      <c r="G33" s="18" t="s">
        <v>111</v>
      </c>
      <c r="H33" s="18"/>
      <c r="I33" s="30">
        <f t="shared" si="3"/>
        <v>1034.8800000000001</v>
      </c>
      <c r="J33" s="30">
        <f t="shared" si="4"/>
        <v>3449.6</v>
      </c>
      <c r="K33" s="26" t="s">
        <v>112</v>
      </c>
      <c r="L33" s="14" t="s">
        <v>113</v>
      </c>
      <c r="M33" s="14" t="s">
        <v>114</v>
      </c>
      <c r="N33" s="20">
        <f>B33*M33</f>
        <v>25089.61</v>
      </c>
      <c r="O33" s="21"/>
    </row>
    <row r="34" spans="1:18" x14ac:dyDescent="0.2">
      <c r="A34" s="18" t="s">
        <v>115</v>
      </c>
      <c r="B34" s="25" t="s">
        <v>78</v>
      </c>
      <c r="C34" s="18" t="s">
        <v>116</v>
      </c>
      <c r="D34" s="18"/>
      <c r="E34" s="18"/>
      <c r="F34" s="18" t="s">
        <v>117</v>
      </c>
      <c r="G34" s="18" t="s">
        <v>118</v>
      </c>
      <c r="H34" s="18"/>
      <c r="I34" s="30">
        <f t="shared" si="3"/>
        <v>963.24</v>
      </c>
      <c r="J34" s="30">
        <f t="shared" si="4"/>
        <v>3210.8</v>
      </c>
      <c r="K34" s="18" t="s">
        <v>119</v>
      </c>
      <c r="L34" s="34" t="s">
        <v>120</v>
      </c>
      <c r="M34" s="14" t="s">
        <v>121</v>
      </c>
      <c r="N34" s="20">
        <f t="shared" ref="N34" si="6">B34*M34</f>
        <v>91805.72</v>
      </c>
      <c r="O34" s="21"/>
    </row>
    <row r="35" spans="1:18" x14ac:dyDescent="0.2">
      <c r="A35" s="27" t="s">
        <v>50</v>
      </c>
      <c r="B35" s="28">
        <f>B29+B31+B32+B33+B30+B34</f>
        <v>29</v>
      </c>
      <c r="C35" s="29">
        <f>C29*B29+C31*B31+C32*B32+C33*B33+C30*B30+B34*C34</f>
        <v>280965</v>
      </c>
      <c r="D35" s="27"/>
      <c r="E35" s="27"/>
      <c r="F35" s="27"/>
      <c r="G35" s="27"/>
      <c r="H35" s="27"/>
      <c r="I35" s="30"/>
      <c r="J35" s="30"/>
      <c r="K35" s="27"/>
      <c r="L35" s="35"/>
      <c r="M35" s="31"/>
      <c r="N35" s="20">
        <f>SUM(N29:N34)</f>
        <v>814161.48999999987</v>
      </c>
      <c r="O35" s="21"/>
    </row>
    <row r="36" spans="1:18" x14ac:dyDescent="0.2">
      <c r="A36" s="27" t="s">
        <v>122</v>
      </c>
      <c r="B36" s="25">
        <v>1</v>
      </c>
      <c r="C36" s="18" t="s">
        <v>123</v>
      </c>
      <c r="D36" s="18"/>
      <c r="E36" s="18"/>
      <c r="F36" s="18"/>
      <c r="G36" s="18"/>
      <c r="H36" s="18"/>
      <c r="I36" s="30">
        <f t="shared" ref="I36:I41" si="7">C36*12/100</f>
        <v>1517.64</v>
      </c>
      <c r="J36" s="30">
        <f t="shared" ref="J36:J41" si="8">C36*40/100</f>
        <v>5058.8</v>
      </c>
      <c r="K36" s="18" t="s">
        <v>124</v>
      </c>
      <c r="L36" s="18" t="s">
        <v>125</v>
      </c>
      <c r="M36" s="14" t="s">
        <v>126</v>
      </c>
      <c r="N36" s="20">
        <f t="shared" ref="N36:N39" si="9">B36*M36</f>
        <v>38193.94</v>
      </c>
      <c r="O36" s="21"/>
    </row>
    <row r="37" spans="1:18" x14ac:dyDescent="0.2">
      <c r="A37" s="18" t="s">
        <v>85</v>
      </c>
      <c r="B37" s="25" t="s">
        <v>86</v>
      </c>
      <c r="C37" s="18" t="s">
        <v>87</v>
      </c>
      <c r="D37" s="18"/>
      <c r="E37" s="18"/>
      <c r="F37" s="18" t="s">
        <v>88</v>
      </c>
      <c r="G37" s="18" t="s">
        <v>89</v>
      </c>
      <c r="H37" s="18"/>
      <c r="I37" s="30">
        <f t="shared" si="7"/>
        <v>1249.44</v>
      </c>
      <c r="J37" s="30">
        <f t="shared" si="8"/>
        <v>4164.8</v>
      </c>
      <c r="K37" s="18" t="s">
        <v>90</v>
      </c>
      <c r="L37" s="18" t="s">
        <v>91</v>
      </c>
      <c r="M37" s="14" t="s">
        <v>92</v>
      </c>
      <c r="N37" s="20">
        <f t="shared" si="9"/>
        <v>90874.200000000012</v>
      </c>
      <c r="O37" s="21"/>
    </row>
    <row r="38" spans="1:18" x14ac:dyDescent="0.2">
      <c r="A38" s="18" t="s">
        <v>93</v>
      </c>
      <c r="B38" s="25" t="s">
        <v>127</v>
      </c>
      <c r="C38" s="18" t="s">
        <v>95</v>
      </c>
      <c r="D38" s="18"/>
      <c r="E38" s="18"/>
      <c r="F38" s="18" t="s">
        <v>96</v>
      </c>
      <c r="G38" s="18" t="s">
        <v>97</v>
      </c>
      <c r="H38" s="18"/>
      <c r="I38" s="30">
        <f t="shared" si="7"/>
        <v>1177.92</v>
      </c>
      <c r="J38" s="30">
        <f t="shared" si="8"/>
        <v>3926.4</v>
      </c>
      <c r="K38" s="18" t="s">
        <v>98</v>
      </c>
      <c r="L38" s="18" t="s">
        <v>99</v>
      </c>
      <c r="M38" s="14" t="s">
        <v>100</v>
      </c>
      <c r="N38" s="20">
        <f t="shared" si="9"/>
        <v>314132.17000000004</v>
      </c>
      <c r="O38" s="21"/>
    </row>
    <row r="39" spans="1:18" x14ac:dyDescent="0.2">
      <c r="A39" s="18" t="s">
        <v>101</v>
      </c>
      <c r="B39" s="25" t="s">
        <v>86</v>
      </c>
      <c r="C39" s="18" t="s">
        <v>102</v>
      </c>
      <c r="D39" s="18"/>
      <c r="E39" s="18"/>
      <c r="F39" s="18" t="s">
        <v>103</v>
      </c>
      <c r="G39" s="18" t="s">
        <v>104</v>
      </c>
      <c r="H39" s="18"/>
      <c r="I39" s="30">
        <f t="shared" si="7"/>
        <v>1106.4000000000001</v>
      </c>
      <c r="J39" s="30">
        <f t="shared" si="8"/>
        <v>3688</v>
      </c>
      <c r="K39" s="18" t="s">
        <v>105</v>
      </c>
      <c r="L39" s="18" t="s">
        <v>106</v>
      </c>
      <c r="M39" s="14" t="s">
        <v>107</v>
      </c>
      <c r="N39" s="20">
        <f t="shared" si="9"/>
        <v>80470.62</v>
      </c>
      <c r="O39" s="21"/>
    </row>
    <row r="40" spans="1:18" x14ac:dyDescent="0.2">
      <c r="A40" s="18" t="s">
        <v>108</v>
      </c>
      <c r="B40" s="25" t="s">
        <v>128</v>
      </c>
      <c r="C40" s="18" t="s">
        <v>109</v>
      </c>
      <c r="D40" s="18"/>
      <c r="E40" s="18"/>
      <c r="F40" s="18" t="s">
        <v>110</v>
      </c>
      <c r="G40" s="18" t="s">
        <v>111</v>
      </c>
      <c r="H40" s="18"/>
      <c r="I40" s="30">
        <f t="shared" si="7"/>
        <v>1034.8800000000001</v>
      </c>
      <c r="J40" s="30">
        <f t="shared" si="8"/>
        <v>3449.6</v>
      </c>
      <c r="K40" s="26" t="s">
        <v>112</v>
      </c>
      <c r="L40" s="14" t="s">
        <v>113</v>
      </c>
      <c r="M40" s="14" t="s">
        <v>114</v>
      </c>
      <c r="N40" s="20">
        <f>B40*M40</f>
        <v>175627.27000000002</v>
      </c>
      <c r="O40" s="21"/>
    </row>
    <row r="41" spans="1:18" x14ac:dyDescent="0.2">
      <c r="A41" s="18" t="s">
        <v>115</v>
      </c>
      <c r="B41" s="25" t="s">
        <v>71</v>
      </c>
      <c r="C41" s="18" t="s">
        <v>116</v>
      </c>
      <c r="D41" s="18"/>
      <c r="E41" s="18"/>
      <c r="F41" s="18" t="s">
        <v>117</v>
      </c>
      <c r="G41" s="18" t="s">
        <v>118</v>
      </c>
      <c r="H41" s="18"/>
      <c r="I41" s="30">
        <f t="shared" si="7"/>
        <v>963.24</v>
      </c>
      <c r="J41" s="30">
        <f t="shared" si="8"/>
        <v>3210.8</v>
      </c>
      <c r="K41" s="18" t="s">
        <v>119</v>
      </c>
      <c r="L41" s="34" t="s">
        <v>120</v>
      </c>
      <c r="M41" s="14" t="s">
        <v>121</v>
      </c>
      <c r="N41" s="20">
        <f t="shared" ref="N41" si="10">B41*M41</f>
        <v>114757.15</v>
      </c>
      <c r="O41" s="21"/>
      <c r="Q41" s="36"/>
    </row>
    <row r="42" spans="1:18" x14ac:dyDescent="0.2">
      <c r="A42" s="27" t="s">
        <v>50</v>
      </c>
      <c r="B42" s="28">
        <f>B36+B38+B39+B40+B41+B37</f>
        <v>30</v>
      </c>
      <c r="C42" s="29">
        <f>C36*B36+C38*B38+C40*B40+C41*B41+C39*B39+C37*B37</f>
        <v>280022</v>
      </c>
      <c r="D42" s="27"/>
      <c r="E42" s="27"/>
      <c r="F42" s="27"/>
      <c r="G42" s="27"/>
      <c r="H42" s="27"/>
      <c r="I42" s="27"/>
      <c r="J42" s="27"/>
      <c r="K42" s="27"/>
      <c r="L42" s="27"/>
      <c r="M42" s="31"/>
      <c r="N42" s="20">
        <f>SUM(N36:N41)</f>
        <v>814055.35000000009</v>
      </c>
      <c r="O42" s="21"/>
      <c r="P42" s="36"/>
      <c r="Q42" s="36"/>
      <c r="R42" s="36"/>
    </row>
    <row r="43" spans="1:18" ht="15.75" x14ac:dyDescent="0.25">
      <c r="A43" s="37" t="s">
        <v>129</v>
      </c>
      <c r="B43" s="38"/>
      <c r="C43" s="29"/>
      <c r="D43" s="27"/>
      <c r="E43" s="27"/>
      <c r="F43" s="18"/>
      <c r="G43" s="18"/>
      <c r="H43" s="18"/>
      <c r="I43" s="18"/>
      <c r="J43" s="18"/>
      <c r="K43" s="18"/>
      <c r="L43" s="18"/>
      <c r="M43" s="14"/>
      <c r="N43" s="20"/>
      <c r="O43" s="21"/>
      <c r="P43" s="36"/>
    </row>
    <row r="44" spans="1:18" x14ac:dyDescent="0.2">
      <c r="A44" s="31" t="s">
        <v>130</v>
      </c>
      <c r="B44" s="39">
        <v>1</v>
      </c>
      <c r="C44" s="14" t="s">
        <v>131</v>
      </c>
      <c r="D44" s="22"/>
      <c r="E44" s="14"/>
      <c r="F44" s="23"/>
      <c r="G44" s="18"/>
      <c r="H44" s="18" t="s">
        <v>132</v>
      </c>
      <c r="I44" s="18"/>
      <c r="J44" s="19">
        <f>C44*40/100</f>
        <v>8137.6</v>
      </c>
      <c r="K44" s="18" t="s">
        <v>133</v>
      </c>
      <c r="L44" s="18" t="s">
        <v>132</v>
      </c>
      <c r="M44" s="14" t="s">
        <v>134</v>
      </c>
      <c r="N44" s="20">
        <f>B44*M44</f>
        <v>48825.599999999999</v>
      </c>
      <c r="O44" s="21"/>
    </row>
    <row r="45" spans="1:18" ht="51" x14ac:dyDescent="0.2">
      <c r="A45" s="40" t="s">
        <v>135</v>
      </c>
      <c r="B45" s="25" t="s">
        <v>40</v>
      </c>
      <c r="C45" s="18" t="s">
        <v>123</v>
      </c>
      <c r="D45" s="18"/>
      <c r="E45" s="18"/>
      <c r="F45" s="18"/>
      <c r="G45" s="18"/>
      <c r="H45" s="18" t="s">
        <v>136</v>
      </c>
      <c r="I45" s="18"/>
      <c r="J45" s="30">
        <f t="shared" ref="J45:J54" si="11">C45*40/100</f>
        <v>5058.8</v>
      </c>
      <c r="K45" s="18" t="s">
        <v>137</v>
      </c>
      <c r="L45" s="18" t="s">
        <v>136</v>
      </c>
      <c r="M45" s="14" t="s">
        <v>138</v>
      </c>
      <c r="N45" s="20">
        <f t="shared" ref="N45:N54" si="12">B45*M45</f>
        <v>30352.799999999999</v>
      </c>
      <c r="O45" s="21"/>
    </row>
    <row r="46" spans="1:18" x14ac:dyDescent="0.2">
      <c r="A46" s="18" t="s">
        <v>139</v>
      </c>
      <c r="B46" s="25" t="s">
        <v>71</v>
      </c>
      <c r="C46" s="18" t="s">
        <v>140</v>
      </c>
      <c r="D46" s="18"/>
      <c r="E46" s="18"/>
      <c r="F46" s="18" t="s">
        <v>141</v>
      </c>
      <c r="G46" s="18" t="s">
        <v>142</v>
      </c>
      <c r="H46" s="18" t="s">
        <v>143</v>
      </c>
      <c r="I46" s="18"/>
      <c r="J46" s="30">
        <f t="shared" si="11"/>
        <v>4040.4</v>
      </c>
      <c r="K46" s="18" t="s">
        <v>144</v>
      </c>
      <c r="L46" s="18" t="s">
        <v>143</v>
      </c>
      <c r="M46" s="14" t="s">
        <v>145</v>
      </c>
      <c r="N46" s="20">
        <f t="shared" si="12"/>
        <v>123195.7</v>
      </c>
      <c r="O46" s="21"/>
    </row>
    <row r="47" spans="1:18" x14ac:dyDescent="0.2">
      <c r="A47" s="18" t="s">
        <v>146</v>
      </c>
      <c r="B47" s="25" t="s">
        <v>147</v>
      </c>
      <c r="C47" s="18" t="s">
        <v>148</v>
      </c>
      <c r="D47" s="18"/>
      <c r="E47" s="18"/>
      <c r="F47" s="18" t="s">
        <v>149</v>
      </c>
      <c r="G47" s="18" t="s">
        <v>150</v>
      </c>
      <c r="H47" s="18"/>
      <c r="I47" s="18"/>
      <c r="J47" s="30">
        <f t="shared" si="11"/>
        <v>3642.4</v>
      </c>
      <c r="K47" s="18" t="s">
        <v>151</v>
      </c>
      <c r="L47" s="18"/>
      <c r="M47" s="14" t="s">
        <v>152</v>
      </c>
      <c r="N47" s="20">
        <f t="shared" si="12"/>
        <v>305862.90000000002</v>
      </c>
      <c r="O47" s="21"/>
    </row>
    <row r="48" spans="1:18" x14ac:dyDescent="0.2">
      <c r="A48" s="18" t="s">
        <v>70</v>
      </c>
      <c r="B48" s="25" t="s">
        <v>153</v>
      </c>
      <c r="C48" s="18" t="s">
        <v>72</v>
      </c>
      <c r="D48" s="18"/>
      <c r="E48" s="18"/>
      <c r="F48" s="18" t="s">
        <v>73</v>
      </c>
      <c r="G48" s="18" t="s">
        <v>74</v>
      </c>
      <c r="H48" s="18"/>
      <c r="I48" s="18"/>
      <c r="J48" s="30">
        <f t="shared" si="11"/>
        <v>3286.4</v>
      </c>
      <c r="K48" s="18" t="s">
        <v>154</v>
      </c>
      <c r="L48" s="18"/>
      <c r="M48" s="14" t="s">
        <v>155</v>
      </c>
      <c r="N48" s="20">
        <f t="shared" si="12"/>
        <v>367958</v>
      </c>
      <c r="O48" s="21"/>
    </row>
    <row r="49" spans="1:17" x14ac:dyDescent="0.2">
      <c r="A49" s="18" t="s">
        <v>56</v>
      </c>
      <c r="B49" s="25" t="s">
        <v>40</v>
      </c>
      <c r="C49" s="18" t="s">
        <v>57</v>
      </c>
      <c r="D49" s="18"/>
      <c r="E49" s="18"/>
      <c r="F49" s="18"/>
      <c r="G49" s="18"/>
      <c r="H49" s="18"/>
      <c r="I49" s="18"/>
      <c r="J49" s="30">
        <f>C49*40/100</f>
        <v>3844.8</v>
      </c>
      <c r="K49" s="18" t="s">
        <v>156</v>
      </c>
      <c r="L49" s="18"/>
      <c r="M49" s="14" t="s">
        <v>157</v>
      </c>
      <c r="N49" s="20">
        <f>B49*M49</f>
        <v>22106.7</v>
      </c>
      <c r="O49" s="21"/>
    </row>
    <row r="50" spans="1:17" ht="25.5" x14ac:dyDescent="0.2">
      <c r="A50" s="27" t="s">
        <v>158</v>
      </c>
      <c r="B50" s="25">
        <v>1</v>
      </c>
      <c r="C50" s="18" t="s">
        <v>123</v>
      </c>
      <c r="D50" s="18"/>
      <c r="E50" s="18"/>
      <c r="F50" s="18"/>
      <c r="G50" s="18"/>
      <c r="H50" s="18" t="s">
        <v>136</v>
      </c>
      <c r="I50" s="18"/>
      <c r="J50" s="30">
        <f t="shared" ref="J50" si="13">C50*40/100</f>
        <v>5058.8</v>
      </c>
      <c r="K50" s="18" t="s">
        <v>137</v>
      </c>
      <c r="L50" s="18"/>
      <c r="M50" s="14" t="s">
        <v>159</v>
      </c>
      <c r="N50" s="20">
        <f t="shared" si="12"/>
        <v>29088.1</v>
      </c>
      <c r="O50" s="21"/>
    </row>
    <row r="51" spans="1:17" x14ac:dyDescent="0.2">
      <c r="A51" s="18" t="s">
        <v>160</v>
      </c>
      <c r="B51" s="25" t="s">
        <v>86</v>
      </c>
      <c r="C51" s="18" t="s">
        <v>161</v>
      </c>
      <c r="D51" s="18"/>
      <c r="E51" s="18"/>
      <c r="F51" s="18"/>
      <c r="G51" s="18"/>
      <c r="H51" s="18"/>
      <c r="I51" s="18"/>
      <c r="J51" s="30">
        <f t="shared" si="11"/>
        <v>4140.3999999999996</v>
      </c>
      <c r="K51" s="18" t="s">
        <v>162</v>
      </c>
      <c r="L51" s="18"/>
      <c r="M51" s="14" t="s">
        <v>163</v>
      </c>
      <c r="N51" s="20">
        <f t="shared" si="12"/>
        <v>62106</v>
      </c>
      <c r="O51" s="21"/>
    </row>
    <row r="52" spans="1:17" ht="38.25" x14ac:dyDescent="0.2">
      <c r="A52" s="40" t="s">
        <v>164</v>
      </c>
      <c r="B52" s="25">
        <v>1</v>
      </c>
      <c r="C52" s="18" t="s">
        <v>52</v>
      </c>
      <c r="D52" s="18"/>
      <c r="E52" s="18"/>
      <c r="F52" s="18"/>
      <c r="G52" s="18"/>
      <c r="H52" s="18" t="s">
        <v>165</v>
      </c>
      <c r="I52" s="18"/>
      <c r="J52" s="30">
        <f t="shared" si="11"/>
        <v>4838.8</v>
      </c>
      <c r="K52" s="18" t="s">
        <v>166</v>
      </c>
      <c r="L52" s="18"/>
      <c r="M52" s="14" t="s">
        <v>167</v>
      </c>
      <c r="N52" s="20">
        <f t="shared" si="12"/>
        <v>28986.2</v>
      </c>
      <c r="O52" s="21"/>
    </row>
    <row r="53" spans="1:17" ht="38.25" x14ac:dyDescent="0.2">
      <c r="A53" s="18" t="s">
        <v>168</v>
      </c>
      <c r="B53" s="25" t="s">
        <v>86</v>
      </c>
      <c r="C53" s="18" t="s">
        <v>161</v>
      </c>
      <c r="D53" s="18"/>
      <c r="E53" s="18"/>
      <c r="F53" s="18"/>
      <c r="G53" s="18"/>
      <c r="H53" s="18"/>
      <c r="I53" s="18"/>
      <c r="J53" s="30">
        <f t="shared" si="11"/>
        <v>4140.3999999999996</v>
      </c>
      <c r="K53" s="18" t="s">
        <v>162</v>
      </c>
      <c r="L53" s="18"/>
      <c r="M53" s="14" t="s">
        <v>163</v>
      </c>
      <c r="N53" s="20">
        <f t="shared" si="12"/>
        <v>62106</v>
      </c>
      <c r="O53" s="21"/>
    </row>
    <row r="54" spans="1:17" x14ac:dyDescent="0.2">
      <c r="A54" s="18" t="s">
        <v>169</v>
      </c>
      <c r="B54" s="25" t="s">
        <v>40</v>
      </c>
      <c r="C54" s="18" t="s">
        <v>161</v>
      </c>
      <c r="D54" s="18"/>
      <c r="E54" s="18"/>
      <c r="F54" s="18"/>
      <c r="G54" s="18"/>
      <c r="H54" s="18"/>
      <c r="I54" s="18"/>
      <c r="J54" s="30">
        <f t="shared" si="11"/>
        <v>4140.3999999999996</v>
      </c>
      <c r="K54" s="18" t="s">
        <v>162</v>
      </c>
      <c r="L54" s="18"/>
      <c r="M54" s="14" t="s">
        <v>163</v>
      </c>
      <c r="N54" s="20">
        <f t="shared" si="12"/>
        <v>20702</v>
      </c>
      <c r="O54" s="21"/>
    </row>
    <row r="55" spans="1:17" x14ac:dyDescent="0.2">
      <c r="A55" s="27" t="s">
        <v>50</v>
      </c>
      <c r="B55" s="28">
        <f>B45+B46+B47+B48+B50+B51+B52+B53+B54+B44+B49</f>
        <v>52</v>
      </c>
      <c r="C55" s="29">
        <f>B44*C44+B45*C45+B46*C46+B47*C47+B48*C48+B49*C49+B50*C50+B51*C51+B52*C52+B53*C53+B54*C54</f>
        <v>491219</v>
      </c>
      <c r="D55" s="27"/>
      <c r="E55" s="27"/>
      <c r="F55" s="27"/>
      <c r="G55" s="27"/>
      <c r="H55" s="27"/>
      <c r="I55" s="27"/>
      <c r="J55" s="30"/>
      <c r="K55" s="27"/>
      <c r="L55" s="27"/>
      <c r="M55" s="31"/>
      <c r="N55" s="20">
        <f>SUM(N44:N54)</f>
        <v>1101290</v>
      </c>
      <c r="O55" s="21"/>
      <c r="Q55" s="36"/>
    </row>
    <row r="56" spans="1:17" x14ac:dyDescent="0.2">
      <c r="A56" s="27" t="s">
        <v>170</v>
      </c>
      <c r="B56" s="25" t="s">
        <v>40</v>
      </c>
      <c r="C56" s="18" t="s">
        <v>52</v>
      </c>
      <c r="D56" s="18"/>
      <c r="E56" s="18"/>
      <c r="F56" s="18"/>
      <c r="G56" s="18"/>
      <c r="H56" s="18"/>
      <c r="I56" s="18"/>
      <c r="J56" s="30">
        <f>C56*40/100</f>
        <v>4838.8</v>
      </c>
      <c r="K56" s="18" t="s">
        <v>171</v>
      </c>
      <c r="L56" s="18"/>
      <c r="M56" s="14" t="s">
        <v>172</v>
      </c>
      <c r="N56" s="20">
        <f>B56*M56</f>
        <v>29032.799999999999</v>
      </c>
      <c r="O56" s="21"/>
    </row>
    <row r="57" spans="1:17" x14ac:dyDescent="0.2">
      <c r="A57" s="18" t="s">
        <v>173</v>
      </c>
      <c r="B57" s="25" t="s">
        <v>40</v>
      </c>
      <c r="C57" s="18" t="s">
        <v>36</v>
      </c>
      <c r="D57" s="18"/>
      <c r="E57" s="18"/>
      <c r="F57" s="18"/>
      <c r="G57" s="18"/>
      <c r="H57" s="18"/>
      <c r="I57" s="18"/>
      <c r="J57" s="30">
        <f>C57*40/100</f>
        <v>4777.6000000000004</v>
      </c>
      <c r="K57" s="41" t="s">
        <v>174</v>
      </c>
      <c r="L57" s="18"/>
      <c r="M57" s="14" t="s">
        <v>175</v>
      </c>
      <c r="N57" s="20">
        <f>B57*M57</f>
        <v>26874</v>
      </c>
      <c r="O57" s="21"/>
    </row>
    <row r="58" spans="1:17" x14ac:dyDescent="0.2">
      <c r="A58" s="18" t="s">
        <v>176</v>
      </c>
      <c r="B58" s="25" t="s">
        <v>40</v>
      </c>
      <c r="C58" s="18" t="s">
        <v>36</v>
      </c>
      <c r="D58" s="18"/>
      <c r="E58" s="18"/>
      <c r="F58" s="18"/>
      <c r="G58" s="18"/>
      <c r="H58" s="18"/>
      <c r="I58" s="18"/>
      <c r="J58" s="30">
        <f>C58*40/100</f>
        <v>4777.6000000000004</v>
      </c>
      <c r="K58" s="41" t="s">
        <v>174</v>
      </c>
      <c r="L58" s="18"/>
      <c r="M58" s="14" t="s">
        <v>175</v>
      </c>
      <c r="N58" s="20">
        <f>B58*M58</f>
        <v>26874</v>
      </c>
      <c r="O58" s="21"/>
    </row>
    <row r="59" spans="1:17" x14ac:dyDescent="0.2">
      <c r="A59" s="27" t="s">
        <v>50</v>
      </c>
      <c r="B59" s="28">
        <f>B56+B57+B58</f>
        <v>3</v>
      </c>
      <c r="C59" s="29">
        <f>C56+C57+B58*C58</f>
        <v>35985</v>
      </c>
      <c r="D59" s="27"/>
      <c r="E59" s="27"/>
      <c r="F59" s="27"/>
      <c r="G59" s="27"/>
      <c r="H59" s="27"/>
      <c r="I59" s="27"/>
      <c r="J59" s="30"/>
      <c r="K59" s="27"/>
      <c r="L59" s="27"/>
      <c r="M59" s="31"/>
      <c r="N59" s="20">
        <f>SUM(N56:N58)</f>
        <v>82780.800000000003</v>
      </c>
      <c r="O59" s="21"/>
    </row>
    <row r="60" spans="1:17" ht="25.5" x14ac:dyDescent="0.2">
      <c r="A60" s="40" t="s">
        <v>177</v>
      </c>
      <c r="B60" s="25" t="s">
        <v>40</v>
      </c>
      <c r="C60" s="18" t="s">
        <v>52</v>
      </c>
      <c r="D60" s="18"/>
      <c r="E60" s="18"/>
      <c r="F60" s="18"/>
      <c r="G60" s="18"/>
      <c r="H60" s="18"/>
      <c r="I60" s="18"/>
      <c r="J60" s="30">
        <f>C60*40/100</f>
        <v>4838.8</v>
      </c>
      <c r="K60" s="18" t="s">
        <v>171</v>
      </c>
      <c r="L60" s="18"/>
      <c r="M60" s="14" t="s">
        <v>172</v>
      </c>
      <c r="N60" s="20">
        <f t="shared" ref="N60:N67" si="14">B60*M60</f>
        <v>29032.799999999999</v>
      </c>
      <c r="O60" s="21"/>
    </row>
    <row r="61" spans="1:17" x14ac:dyDescent="0.2">
      <c r="A61" s="18" t="s">
        <v>178</v>
      </c>
      <c r="B61" s="25" t="s">
        <v>40</v>
      </c>
      <c r="C61" s="18" t="s">
        <v>179</v>
      </c>
      <c r="D61" s="18"/>
      <c r="E61" s="18"/>
      <c r="F61" s="18"/>
      <c r="G61" s="18"/>
      <c r="H61" s="18"/>
      <c r="I61" s="18"/>
      <c r="J61" s="30">
        <f t="shared" ref="J61:J67" si="15">C61*40/100</f>
        <v>4095.2</v>
      </c>
      <c r="K61" s="18" t="s">
        <v>180</v>
      </c>
      <c r="L61" s="18"/>
      <c r="M61" s="14" t="s">
        <v>181</v>
      </c>
      <c r="N61" s="20">
        <f t="shared" si="14"/>
        <v>24571.200000000001</v>
      </c>
      <c r="O61" s="21"/>
    </row>
    <row r="62" spans="1:17" x14ac:dyDescent="0.2">
      <c r="A62" s="18" t="s">
        <v>182</v>
      </c>
      <c r="B62" s="25" t="s">
        <v>40</v>
      </c>
      <c r="C62" s="18" t="s">
        <v>183</v>
      </c>
      <c r="D62" s="18"/>
      <c r="E62" s="18"/>
      <c r="F62" s="18"/>
      <c r="G62" s="18"/>
      <c r="H62" s="18"/>
      <c r="I62" s="18"/>
      <c r="J62" s="30">
        <f t="shared" si="15"/>
        <v>3430</v>
      </c>
      <c r="K62" s="18" t="s">
        <v>184</v>
      </c>
      <c r="L62" s="18"/>
      <c r="M62" s="14" t="s">
        <v>185</v>
      </c>
      <c r="N62" s="20">
        <f t="shared" si="14"/>
        <v>20580</v>
      </c>
      <c r="O62" s="21"/>
    </row>
    <row r="63" spans="1:17" x14ac:dyDescent="0.2">
      <c r="A63" s="18" t="s">
        <v>186</v>
      </c>
      <c r="B63" s="25" t="s">
        <v>127</v>
      </c>
      <c r="C63" s="18" t="s">
        <v>187</v>
      </c>
      <c r="D63" s="18"/>
      <c r="E63" s="18"/>
      <c r="F63" s="18"/>
      <c r="G63" s="18"/>
      <c r="H63" s="18"/>
      <c r="I63" s="18"/>
      <c r="J63" s="30">
        <f t="shared" si="15"/>
        <v>3413.6</v>
      </c>
      <c r="K63" s="26" t="s">
        <v>188</v>
      </c>
      <c r="L63" s="18"/>
      <c r="M63" s="14" t="s">
        <v>189</v>
      </c>
      <c r="N63" s="20">
        <f t="shared" si="14"/>
        <v>192441.7</v>
      </c>
      <c r="O63" s="21"/>
    </row>
    <row r="64" spans="1:17" x14ac:dyDescent="0.2">
      <c r="A64" s="18" t="s">
        <v>190</v>
      </c>
      <c r="B64" s="25" t="s">
        <v>35</v>
      </c>
      <c r="C64" s="18" t="s">
        <v>191</v>
      </c>
      <c r="D64" s="18"/>
      <c r="E64" s="18"/>
      <c r="F64" s="18"/>
      <c r="G64" s="18"/>
      <c r="H64" s="18"/>
      <c r="I64" s="30">
        <f>C64*12/100</f>
        <v>1029.24</v>
      </c>
      <c r="J64" s="30">
        <f t="shared" si="15"/>
        <v>3430.8</v>
      </c>
      <c r="K64" s="18" t="s">
        <v>192</v>
      </c>
      <c r="L64" s="18" t="s">
        <v>193</v>
      </c>
      <c r="M64" s="14" t="s">
        <v>194</v>
      </c>
      <c r="N64" s="20">
        <f t="shared" si="14"/>
        <v>47516.58</v>
      </c>
      <c r="O64" s="21"/>
    </row>
    <row r="65" spans="1:52" x14ac:dyDescent="0.2">
      <c r="A65" s="18" t="s">
        <v>195</v>
      </c>
      <c r="B65" s="25" t="s">
        <v>196</v>
      </c>
      <c r="C65" s="18" t="s">
        <v>197</v>
      </c>
      <c r="D65" s="18"/>
      <c r="E65" s="18"/>
      <c r="F65" s="18" t="s">
        <v>198</v>
      </c>
      <c r="G65" s="18" t="s">
        <v>199</v>
      </c>
      <c r="H65" s="18"/>
      <c r="I65" s="18"/>
      <c r="J65" s="30">
        <f t="shared" si="15"/>
        <v>1885.2</v>
      </c>
      <c r="K65" s="18" t="s">
        <v>200</v>
      </c>
      <c r="L65" s="18"/>
      <c r="M65" s="14" t="s">
        <v>201</v>
      </c>
      <c r="N65" s="20">
        <f t="shared" si="14"/>
        <v>137198.22999999998</v>
      </c>
      <c r="O65" s="21"/>
    </row>
    <row r="66" spans="1:52" x14ac:dyDescent="0.2">
      <c r="A66" s="18" t="s">
        <v>202</v>
      </c>
      <c r="B66" s="25" t="s">
        <v>78</v>
      </c>
      <c r="C66" s="18" t="s">
        <v>197</v>
      </c>
      <c r="D66" s="18"/>
      <c r="E66" s="18"/>
      <c r="F66" s="18"/>
      <c r="G66" s="18"/>
      <c r="H66" s="18"/>
      <c r="I66" s="30">
        <f>C66*12/100</f>
        <v>565.55999999999995</v>
      </c>
      <c r="J66" s="30">
        <f t="shared" si="15"/>
        <v>1885.2</v>
      </c>
      <c r="K66" s="18" t="s">
        <v>200</v>
      </c>
      <c r="L66" s="18"/>
      <c r="M66" s="42">
        <v>10462.86</v>
      </c>
      <c r="N66" s="20">
        <f t="shared" si="14"/>
        <v>41851.440000000002</v>
      </c>
      <c r="O66" s="21"/>
    </row>
    <row r="67" spans="1:52" x14ac:dyDescent="0.2">
      <c r="A67" s="18" t="s">
        <v>203</v>
      </c>
      <c r="B67" s="25" t="s">
        <v>40</v>
      </c>
      <c r="C67" s="18" t="s">
        <v>197</v>
      </c>
      <c r="D67" s="18"/>
      <c r="E67" s="18"/>
      <c r="F67" s="18"/>
      <c r="G67" s="18"/>
      <c r="H67" s="18"/>
      <c r="I67" s="18"/>
      <c r="J67" s="30">
        <f t="shared" si="15"/>
        <v>1885.2</v>
      </c>
      <c r="K67" s="18" t="s">
        <v>200</v>
      </c>
      <c r="L67" s="18"/>
      <c r="M67" s="42">
        <v>9897.2999999999993</v>
      </c>
      <c r="N67" s="20">
        <f t="shared" si="14"/>
        <v>9897.2999999999993</v>
      </c>
      <c r="O67" s="21"/>
    </row>
    <row r="68" spans="1:52" x14ac:dyDescent="0.2">
      <c r="A68" s="27" t="s">
        <v>50</v>
      </c>
      <c r="B68" s="28">
        <f>B60+B61+B62+B63+B64+B65+B66+B67</f>
        <v>34</v>
      </c>
      <c r="C68" s="29">
        <f>C60+C61+C62*B62+C63*B63+C64*B64+C65*B65+C66*B66+C67*B67</f>
        <v>226772</v>
      </c>
      <c r="D68" s="27"/>
      <c r="E68" s="27"/>
      <c r="F68" s="27"/>
      <c r="G68" s="27"/>
      <c r="H68" s="27"/>
      <c r="I68" s="27"/>
      <c r="J68" s="27"/>
      <c r="K68" s="27"/>
      <c r="L68" s="27"/>
      <c r="M68" s="31"/>
      <c r="N68" s="20">
        <f>SUM(N60:N67)</f>
        <v>503089.25</v>
      </c>
    </row>
    <row r="69" spans="1:52" x14ac:dyDescent="0.2">
      <c r="A69" s="18"/>
      <c r="B69" s="25"/>
      <c r="C69" s="18"/>
      <c r="D69" s="18"/>
      <c r="E69" s="18"/>
      <c r="F69" s="27"/>
      <c r="G69" s="18"/>
      <c r="H69" s="18"/>
      <c r="I69" s="18"/>
      <c r="J69" s="18"/>
      <c r="K69" s="18"/>
      <c r="L69" s="18"/>
      <c r="M69" s="14"/>
      <c r="N69" s="43"/>
    </row>
    <row r="70" spans="1:52" x14ac:dyDescent="0.2">
      <c r="A70" s="27" t="s">
        <v>204</v>
      </c>
      <c r="B70" s="28">
        <f>B68+B59+B42+B35+B55+B25+B22+B19+B28</f>
        <v>169</v>
      </c>
      <c r="C70" s="29">
        <f>C19+C22+C25+C28+C35+C42+C55+C59+C68</f>
        <v>1565929</v>
      </c>
      <c r="D70" s="29">
        <f>D68+D59+D42+D35+D55+D25+D22+D19+D28</f>
        <v>0</v>
      </c>
      <c r="E70" s="29">
        <f>E68+E59+E42+E35+E55+E25+E22+E19+E28</f>
        <v>0</v>
      </c>
      <c r="F70" s="29">
        <v>105801.18</v>
      </c>
      <c r="G70" s="29">
        <v>32714.61</v>
      </c>
      <c r="H70" s="29">
        <v>40534.1</v>
      </c>
      <c r="I70" s="29">
        <v>72459.12</v>
      </c>
      <c r="J70" s="29">
        <v>626371.6</v>
      </c>
      <c r="K70" s="29">
        <v>1138844.45</v>
      </c>
      <c r="L70" s="29">
        <v>307922.59999999998</v>
      </c>
      <c r="M70" s="29">
        <f>C70+F70+G70+H70+I70+J70+K70+L70</f>
        <v>3890576.6600000006</v>
      </c>
      <c r="N70" s="20">
        <f>N68+N59+N42+N35+N55+N25+N22+N19+N28</f>
        <v>3890576.66</v>
      </c>
      <c r="O70" s="36">
        <f>N70-M70</f>
        <v>0</v>
      </c>
    </row>
    <row r="71" spans="1:52" x14ac:dyDescent="0.2">
      <c r="A71" s="27"/>
      <c r="B71" s="44"/>
      <c r="C71" s="45"/>
      <c r="D71" s="45"/>
      <c r="E71" s="45"/>
      <c r="F71" s="45"/>
      <c r="G71" s="45"/>
      <c r="H71" s="45"/>
      <c r="I71" s="45"/>
      <c r="J71" s="45"/>
      <c r="K71" s="45"/>
      <c r="L71" s="45"/>
      <c r="M71" s="45"/>
      <c r="N71" s="20"/>
      <c r="O71" s="36"/>
    </row>
    <row r="72" spans="1:52" x14ac:dyDescent="0.2">
      <c r="A72" s="18"/>
      <c r="B72" s="13"/>
      <c r="C72" s="56" t="s">
        <v>210</v>
      </c>
      <c r="D72" s="56"/>
      <c r="E72" s="56"/>
      <c r="F72" s="56"/>
      <c r="G72" s="56"/>
      <c r="H72" s="56"/>
      <c r="I72" s="56"/>
      <c r="J72" s="56"/>
      <c r="K72" s="56"/>
      <c r="L72" s="56"/>
      <c r="M72" s="56"/>
      <c r="N72" s="14"/>
      <c r="P72" s="36"/>
    </row>
    <row r="73" spans="1:52" x14ac:dyDescent="0.2">
      <c r="A73" s="18"/>
      <c r="B73" s="13"/>
      <c r="C73" s="56" t="s">
        <v>211</v>
      </c>
      <c r="D73" s="56"/>
      <c r="E73" s="56"/>
      <c r="F73" s="56"/>
      <c r="G73" s="56"/>
      <c r="H73" s="56"/>
      <c r="I73" s="56"/>
      <c r="J73" s="56"/>
      <c r="K73" s="56"/>
      <c r="L73" s="56"/>
      <c r="M73" s="56"/>
      <c r="N73" s="14"/>
    </row>
    <row r="74" spans="1:52" x14ac:dyDescent="0.2">
      <c r="A74" s="18"/>
      <c r="B74" s="13"/>
      <c r="C74" s="56" t="s">
        <v>213</v>
      </c>
      <c r="D74" s="57"/>
      <c r="E74" s="57"/>
      <c r="F74" s="57"/>
      <c r="G74" s="57"/>
      <c r="H74" s="57"/>
      <c r="I74" s="57"/>
      <c r="J74" s="57"/>
      <c r="K74" s="57"/>
      <c r="L74" s="57"/>
      <c r="M74" s="57"/>
      <c r="N74" s="14"/>
    </row>
    <row r="75" spans="1:52" x14ac:dyDescent="0.2">
      <c r="A75" s="18"/>
      <c r="B75" s="46"/>
      <c r="C75" s="58"/>
      <c r="D75" s="59"/>
      <c r="E75" s="59"/>
      <c r="F75" s="59"/>
      <c r="G75" s="59"/>
      <c r="H75" s="59"/>
      <c r="I75" s="59"/>
      <c r="J75" s="59"/>
      <c r="K75" s="59"/>
      <c r="L75" s="59"/>
      <c r="M75" s="60"/>
      <c r="N75" s="14"/>
      <c r="P75" s="5">
        <v>47604</v>
      </c>
    </row>
    <row r="76" spans="1:52" x14ac:dyDescent="0.2">
      <c r="A76" s="14" t="s">
        <v>216</v>
      </c>
      <c r="B76" s="47"/>
      <c r="C76" s="56" t="s">
        <v>212</v>
      </c>
      <c r="D76" s="56"/>
      <c r="E76" s="56"/>
      <c r="F76" s="56"/>
      <c r="G76" s="56"/>
      <c r="H76" s="56"/>
      <c r="I76" s="56"/>
      <c r="J76" s="56"/>
      <c r="K76" s="56"/>
      <c r="L76" s="56"/>
      <c r="M76" s="56"/>
      <c r="N76" s="14"/>
    </row>
    <row r="77" spans="1:52" s="33" customFormat="1" ht="15" x14ac:dyDescent="0.25">
      <c r="A77" s="14" t="s">
        <v>217</v>
      </c>
      <c r="B77" s="31"/>
      <c r="C77" s="62" t="s">
        <v>218</v>
      </c>
      <c r="D77" s="63"/>
      <c r="E77" s="63"/>
      <c r="F77" s="63"/>
      <c r="G77" s="63"/>
      <c r="H77" s="63"/>
      <c r="I77" s="63"/>
      <c r="J77" s="63"/>
      <c r="K77" s="63"/>
      <c r="L77" s="63"/>
      <c r="M77" s="64"/>
      <c r="N77" s="53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52"/>
      <c r="AS77" s="52"/>
      <c r="AT77" s="52"/>
      <c r="AU77" s="52"/>
      <c r="AV77" s="52"/>
      <c r="AW77" s="52"/>
      <c r="AX77" s="52"/>
      <c r="AY77" s="52"/>
      <c r="AZ77" s="52"/>
    </row>
    <row r="78" spans="1:52" x14ac:dyDescent="0.2">
      <c r="A78" s="61"/>
      <c r="B78" s="61"/>
      <c r="C78" s="61"/>
      <c r="D78" s="61"/>
      <c r="E78" s="61"/>
      <c r="F78" s="61"/>
      <c r="G78" s="61"/>
      <c r="H78" s="61"/>
      <c r="I78" s="61"/>
      <c r="J78" s="61"/>
      <c r="K78" s="61"/>
      <c r="L78" s="61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</row>
    <row r="79" spans="1:52" x14ac:dyDescent="0.2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</row>
    <row r="80" spans="1:52" x14ac:dyDescent="0.2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</row>
    <row r="81" spans="1:52" x14ac:dyDescent="0.2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</row>
    <row r="82" spans="1:52" x14ac:dyDescent="0.2">
      <c r="A82" s="21"/>
      <c r="B82" s="21"/>
      <c r="C82" s="21"/>
      <c r="D82" s="21"/>
      <c r="E82" s="21"/>
      <c r="F82" s="21"/>
      <c r="G82" s="21"/>
      <c r="H82" s="21"/>
      <c r="I82" s="21"/>
      <c r="J82" s="21"/>
      <c r="K82" s="21"/>
      <c r="L82" s="21"/>
    </row>
    <row r="83" spans="1:52" s="2" customFormat="1" ht="15" x14ac:dyDescent="0.25">
      <c r="A83" s="49" t="s">
        <v>28</v>
      </c>
      <c r="B83" s="50"/>
      <c r="C83" s="50"/>
      <c r="D83" s="50"/>
      <c r="E83" s="50"/>
      <c r="F83" s="50"/>
      <c r="I83" s="51"/>
      <c r="J83" s="51"/>
      <c r="K83" s="51"/>
      <c r="L83" s="54" t="s">
        <v>205</v>
      </c>
      <c r="M83" s="55"/>
      <c r="N83" s="1"/>
    </row>
    <row r="84" spans="1:52" x14ac:dyDescent="0.2">
      <c r="A84" s="21"/>
      <c r="B84" s="21"/>
      <c r="C84" s="21"/>
      <c r="D84" s="21"/>
      <c r="E84" s="21"/>
      <c r="F84" s="21"/>
      <c r="G84" s="21"/>
      <c r="H84" s="21"/>
      <c r="I84" s="21"/>
      <c r="J84" s="21"/>
      <c r="K84" s="21"/>
      <c r="L84" s="21"/>
    </row>
    <row r="85" spans="1:52" x14ac:dyDescent="0.2">
      <c r="A85" s="21"/>
      <c r="B85" s="21"/>
      <c r="C85" s="21"/>
      <c r="D85" s="21"/>
      <c r="E85" s="21"/>
      <c r="F85" s="21"/>
      <c r="G85" s="21"/>
      <c r="H85" s="21"/>
      <c r="I85" s="21"/>
      <c r="J85" s="21"/>
      <c r="K85" s="21"/>
      <c r="L85" s="21"/>
    </row>
    <row r="86" spans="1:52" x14ac:dyDescent="0.2">
      <c r="A86" s="21"/>
      <c r="B86" s="21"/>
      <c r="C86" s="21"/>
      <c r="D86" s="21"/>
      <c r="E86" s="21"/>
      <c r="F86" s="21"/>
      <c r="G86" s="21"/>
      <c r="H86" s="21"/>
      <c r="I86" s="21"/>
      <c r="J86" s="21"/>
      <c r="K86" s="21"/>
      <c r="L86" s="21"/>
    </row>
    <row r="87" spans="1:52" x14ac:dyDescent="0.2">
      <c r="A87" s="21"/>
      <c r="B87" s="21"/>
      <c r="C87" s="21"/>
      <c r="D87" s="21"/>
      <c r="E87" s="21"/>
      <c r="F87" s="21"/>
      <c r="G87" s="21"/>
      <c r="H87" s="21"/>
      <c r="I87" s="21"/>
      <c r="J87" s="21"/>
      <c r="K87" s="21"/>
      <c r="L87" s="21"/>
    </row>
  </sheetData>
  <mergeCells count="25">
    <mergeCell ref="A5:H5"/>
    <mergeCell ref="J5:N5"/>
    <mergeCell ref="A1:H1"/>
    <mergeCell ref="J1:N1"/>
    <mergeCell ref="A2:H2"/>
    <mergeCell ref="A4:H4"/>
    <mergeCell ref="J4:N4"/>
    <mergeCell ref="A7:N7"/>
    <mergeCell ref="A9:A10"/>
    <mergeCell ref="B9:B10"/>
    <mergeCell ref="C9:C10"/>
    <mergeCell ref="D9:D10"/>
    <mergeCell ref="E9:E10"/>
    <mergeCell ref="F9:I9"/>
    <mergeCell ref="J9:L9"/>
    <mergeCell ref="M9:M10"/>
    <mergeCell ref="N9:N10"/>
    <mergeCell ref="L83:M83"/>
    <mergeCell ref="C72:M72"/>
    <mergeCell ref="C73:M73"/>
    <mergeCell ref="C74:M74"/>
    <mergeCell ref="C75:M75"/>
    <mergeCell ref="C76:M76"/>
    <mergeCell ref="A78:L78"/>
    <mergeCell ref="C77:M77"/>
  </mergeCells>
  <pageMargins left="0" right="0" top="0.74803149606299213" bottom="0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Центр гражданской защиты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</dc:creator>
  <cp:lastModifiedBy>Тришина Ольга Викторовна</cp:lastModifiedBy>
  <cp:lastPrinted>2020-06-08T10:35:56Z</cp:lastPrinted>
  <dcterms:created xsi:type="dcterms:W3CDTF">2020-02-05T12:01:00Z</dcterms:created>
  <dcterms:modified xsi:type="dcterms:W3CDTF">2020-08-17T11:32:38Z</dcterms:modified>
</cp:coreProperties>
</file>