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/>
  </bookViews>
  <sheets>
    <sheet name="25.12.2019" sheetId="9" r:id="rId1"/>
  </sheets>
  <externalReferences>
    <externalReference r:id="rId2"/>
  </externalReferences>
  <definedNames>
    <definedName name="_xlnm.Print_Area" localSheetId="0">'25.12.2019'!$A$1:$AD$14</definedName>
  </definedNames>
  <calcPr calcId="162913"/>
</workbook>
</file>

<file path=xl/calcChain.xml><?xml version="1.0" encoding="utf-8"?>
<calcChain xmlns="http://schemas.openxmlformats.org/spreadsheetml/2006/main">
  <c r="G13" i="9" l="1"/>
  <c r="AD13" i="9" s="1"/>
  <c r="F9" i="9"/>
  <c r="Y8" i="9"/>
  <c r="T8" i="9"/>
  <c r="U8" i="9"/>
  <c r="O8" i="9"/>
  <c r="P8" i="9"/>
  <c r="J8" i="9"/>
  <c r="K8" i="9"/>
  <c r="E8" i="9"/>
  <c r="F8" i="9"/>
  <c r="Y7" i="9"/>
  <c r="T7" i="9"/>
  <c r="O7" i="9"/>
  <c r="J7" i="9"/>
  <c r="K7" i="9"/>
  <c r="E7" i="9"/>
  <c r="F7" i="9"/>
  <c r="Y5" i="9"/>
  <c r="T5" i="9"/>
  <c r="U5" i="9"/>
  <c r="E5" i="9"/>
  <c r="F5" i="9"/>
  <c r="Y6" i="9"/>
  <c r="T6" i="9"/>
  <c r="U6" i="9"/>
  <c r="O6" i="9"/>
  <c r="P6" i="9"/>
  <c r="J6" i="9"/>
  <c r="K6" i="9"/>
  <c r="E6" i="9"/>
  <c r="F6" i="9"/>
  <c r="Y4" i="9"/>
  <c r="Z4" i="9"/>
  <c r="T4" i="9"/>
  <c r="U4" i="9"/>
  <c r="O4" i="9"/>
  <c r="P4" i="9"/>
  <c r="J4" i="9"/>
  <c r="K4" i="9"/>
  <c r="E4" i="9"/>
  <c r="F4" i="9"/>
  <c r="C27" i="9" l="1"/>
  <c r="G12" i="9"/>
  <c r="E11" i="9"/>
  <c r="O11" i="9"/>
  <c r="J11" i="9"/>
  <c r="AD11" i="9" l="1"/>
  <c r="Y32" i="9"/>
  <c r="J20" i="9" l="1"/>
  <c r="O19" i="9" l="1"/>
  <c r="Y19" i="9"/>
  <c r="T19" i="9"/>
  <c r="J19" i="9"/>
  <c r="C20" i="9"/>
  <c r="E36" i="9"/>
  <c r="D35" i="9"/>
  <c r="E35" i="9" s="1"/>
  <c r="Z14" i="9"/>
  <c r="U14" i="9"/>
  <c r="T14" i="9"/>
  <c r="P14" i="9"/>
  <c r="K14" i="9"/>
  <c r="F14" i="9"/>
  <c r="L13" i="9"/>
  <c r="K13" i="9"/>
  <c r="I13" i="9"/>
  <c r="H13" i="9"/>
  <c r="F13" i="9"/>
  <c r="Y20" i="9"/>
  <c r="T20" i="9"/>
  <c r="O20" i="9"/>
  <c r="AC12" i="9"/>
  <c r="AB12" i="9"/>
  <c r="AA12" i="9"/>
  <c r="Z12" i="9"/>
  <c r="X12" i="9"/>
  <c r="W12" i="9"/>
  <c r="V12" i="9"/>
  <c r="U12" i="9"/>
  <c r="S12" i="9"/>
  <c r="R12" i="9"/>
  <c r="Q12" i="9"/>
  <c r="P12" i="9"/>
  <c r="N12" i="9"/>
  <c r="M12" i="9"/>
  <c r="L12" i="9"/>
  <c r="K12" i="9"/>
  <c r="I12" i="9"/>
  <c r="H12" i="9"/>
  <c r="F12" i="9"/>
  <c r="O21" i="9"/>
  <c r="J21" i="9"/>
  <c r="Y10" i="9"/>
  <c r="Y9" i="9"/>
  <c r="Y14" i="9" s="1"/>
  <c r="T10" i="9"/>
  <c r="T9" i="9"/>
  <c r="J10" i="9"/>
  <c r="J13" i="9" s="1"/>
  <c r="J14" i="9"/>
  <c r="O10" i="9"/>
  <c r="E10" i="9"/>
  <c r="E13" i="9" s="1"/>
  <c r="E9" i="9"/>
  <c r="E14" i="9" s="1"/>
  <c r="AD7" i="9"/>
  <c r="AD5" i="9"/>
  <c r="T21" i="9" l="1"/>
  <c r="Y21" i="9"/>
  <c r="J17" i="9"/>
  <c r="E12" i="9"/>
  <c r="O17" i="9"/>
  <c r="C21" i="9"/>
  <c r="C25" i="9"/>
  <c r="AD10" i="9"/>
  <c r="O12" i="9"/>
  <c r="T12" i="9"/>
  <c r="Y17" i="9"/>
  <c r="AD9" i="9"/>
  <c r="O18" i="9"/>
  <c r="C19" i="9"/>
  <c r="AC19" i="9" s="1"/>
  <c r="J18" i="9"/>
  <c r="C18" i="9"/>
  <c r="Y18" i="9"/>
  <c r="T18" i="9"/>
  <c r="AC20" i="9"/>
  <c r="O14" i="9"/>
  <c r="J12" i="9"/>
  <c r="AD6" i="9"/>
  <c r="AD8" i="9"/>
  <c r="Y12" i="9"/>
  <c r="AD4" i="9"/>
  <c r="Y22" i="9" l="1"/>
  <c r="T17" i="9"/>
  <c r="T22" i="9" s="1"/>
  <c r="C26" i="9"/>
  <c r="AD14" i="9"/>
  <c r="AD12" i="9" s="1"/>
  <c r="C17" i="9"/>
  <c r="C22" i="9" s="1"/>
  <c r="C23" i="9" s="1"/>
  <c r="C28" i="9"/>
  <c r="D41" i="9"/>
  <c r="B30" i="9"/>
  <c r="AC21" i="9"/>
  <c r="AC18" i="9"/>
  <c r="AC17" i="9" l="1"/>
  <c r="AC22" i="9" l="1"/>
  <c r="AC28" i="9" s="1"/>
</calcChain>
</file>

<file path=xl/sharedStrings.xml><?xml version="1.0" encoding="utf-8"?>
<sst xmlns="http://schemas.openxmlformats.org/spreadsheetml/2006/main" count="76" uniqueCount="44">
  <si>
    <t>11.</t>
  </si>
  <si>
    <t>11.1.</t>
  </si>
  <si>
    <t>11.2.</t>
  </si>
  <si>
    <t>ВСЕГО по задаче 11:</t>
  </si>
  <si>
    <t>Департамент социального обеспечения</t>
  </si>
  <si>
    <t>2020-2024гг.</t>
  </si>
  <si>
    <t xml:space="preserve"> Департамент социального обеспечения</t>
  </si>
  <si>
    <t>11.3.</t>
  </si>
  <si>
    <t>Департамент информационных технологий и связи(МАУ "МФЦ"), Департамент социального обеспечения</t>
  </si>
  <si>
    <t xml:space="preserve"> Предоставление ежемесячного пособия на содержание ребенка, переданного на воспитание в приемную семью, на патронатное воспитание</t>
  </si>
  <si>
    <t>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детей-сирот, детей, оставшихся без попечения родителей</t>
  </si>
  <si>
    <t>Предоставление единовременного пособия при зачислении детей-сирот, детей, оставшихся без попечения родителей, в 1-й класс образовательной организации, реализующей образовательные программы начального общего образования</t>
  </si>
  <si>
    <t>Предоставление единовременного пособия на первоочередные нужды</t>
  </si>
  <si>
    <t>Предоставление единовременного пособия в связи с вручением медали "За особые успехи в учении" по окончании обучения в образовательной организации, реализующей образовательные программы среднего общего образования</t>
  </si>
  <si>
    <t>Предоставление единовременного пособия в связи с принятием ребенка на воспитание в приемную семью, на патронатное воспитание</t>
  </si>
  <si>
    <t>11.4.</t>
  </si>
  <si>
    <t>11.5.</t>
  </si>
  <si>
    <t>11.6.</t>
  </si>
  <si>
    <t>11.7.</t>
  </si>
  <si>
    <t>дитис</t>
  </si>
  <si>
    <t>Департамент информационных технологий и связи</t>
  </si>
  <si>
    <t>ДСО</t>
  </si>
  <si>
    <t>Образ.</t>
  </si>
  <si>
    <t>м.б.</t>
  </si>
  <si>
    <t>образ.</t>
  </si>
  <si>
    <t xml:space="preserve">Осуществление денежных выплат на вознаграждение, пичитающееся приёмным родителям, патронатным воспитатеям </t>
  </si>
  <si>
    <r>
      <t>Задача 11:</t>
    </r>
    <r>
      <rPr>
        <sz val="14"/>
        <rFont val="Times New Roman"/>
        <family val="1"/>
        <charset val="204"/>
      </rPr>
      <t xml:space="preserve"> Создание благоприятных условий для содержания и воспитания детей-сирот и детей, оставшихся без попечения родителей, находящихся на воспитании в семье (под опекой, попечительством или в приемной семье), и поддержания детей-сирот, детей, оставшихся без попечения родителей, а также лиц из числа детей-сирот и детей, оставшихся без попечения родителей, в т.ч. ранее находившихся на воспитании в семьях (под опекой, попечительством или в приемной семье)</t>
    </r>
  </si>
  <si>
    <t>радуга</t>
  </si>
  <si>
    <t>на 5 лет</t>
  </si>
  <si>
    <t>ано планета</t>
  </si>
  <si>
    <t>вн.бюдж</t>
  </si>
  <si>
    <t>вн.  Бюджет</t>
  </si>
  <si>
    <t>м.б</t>
  </si>
  <si>
    <t xml:space="preserve">ДСО </t>
  </si>
  <si>
    <t>11.8.</t>
  </si>
  <si>
    <t>внебюджет</t>
  </si>
  <si>
    <t>МБ</t>
  </si>
  <si>
    <t>обл.</t>
  </si>
  <si>
    <t xml:space="preserve">Предоставление единовременной социальной выплаты на ремонт жилого помещения лицу из детей-сирот и детей, оставшихся без попечения родителей </t>
  </si>
  <si>
    <t xml:space="preserve">Приложение №1 к постановлению администрации городского                               </t>
  </si>
  <si>
    <t xml:space="preserve"> округа Тольятти     от                          №</t>
  </si>
  <si>
    <t>зеленым - соответсвует перечню услуг</t>
  </si>
  <si>
    <t>желтым-не соответсвует перечню услуг</t>
  </si>
  <si>
    <t>Департамент социального обеспечения, Департамент информационных технологий и связи(МАУ "МФЦ"), Департамент городского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</si>
</sst>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_-* #,##0_р_._-;\-* #,##0_р_._-;_-* &quot;-&quot;??_р_._-;_-@_-"/>
    <numFmt numFmtId="167" formatCode="#,##0.00\ &quot;₽&quot;"/>
    <numFmt numFmtId="168" formatCode="0.0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i/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33">
    <xf numFmtId="0" fontId="0" fillId="0" borderId="0" xfId="0"/>
    <xf numFmtId="0" fontId="1" fillId="2" borderId="0" xfId="0" applyFont="1" applyFill="1"/>
    <xf numFmtId="0" fontId="12" fillId="2" borderId="1" xfId="0" applyFont="1" applyFill="1" applyBorder="1" applyAlignment="1">
      <alignment horizontal="left" vertical="top" wrapText="1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165" fontId="1" fillId="2" borderId="0" xfId="0" applyNumberFormat="1" applyFont="1" applyFill="1"/>
    <xf numFmtId="165" fontId="1" fillId="2" borderId="1" xfId="0" applyNumberFormat="1" applyFont="1" applyFill="1" applyBorder="1" applyAlignment="1">
      <alignment horizontal="center" vertical="top"/>
    </xf>
    <xf numFmtId="165" fontId="5" fillId="2" borderId="1" xfId="0" applyNumberFormat="1" applyFont="1" applyFill="1" applyBorder="1" applyAlignment="1">
      <alignment horizontal="center" vertical="top"/>
    </xf>
    <xf numFmtId="0" fontId="2" fillId="2" borderId="0" xfId="0" applyFont="1" applyFill="1"/>
    <xf numFmtId="0" fontId="1" fillId="2" borderId="0" xfId="0" applyFont="1" applyFill="1" applyAlignment="1">
      <alignment horizontal="center"/>
    </xf>
    <xf numFmtId="165" fontId="9" fillId="2" borderId="1" xfId="0" applyNumberFormat="1" applyFont="1" applyFill="1" applyBorder="1" applyAlignment="1">
      <alignment horizontal="center" vertical="top"/>
    </xf>
    <xf numFmtId="165" fontId="10" fillId="2" borderId="1" xfId="0" applyNumberFormat="1" applyFont="1" applyFill="1" applyBorder="1" applyAlignment="1">
      <alignment horizontal="center" vertical="top"/>
    </xf>
    <xf numFmtId="165" fontId="8" fillId="2" borderId="1" xfId="0" applyNumberFormat="1" applyFont="1" applyFill="1" applyBorder="1" applyAlignment="1">
      <alignment horizontal="center" vertical="top"/>
    </xf>
    <xf numFmtId="165" fontId="6" fillId="2" borderId="1" xfId="0" applyNumberFormat="1" applyFont="1" applyFill="1" applyBorder="1" applyAlignment="1">
      <alignment horizontal="center" vertical="top"/>
    </xf>
    <xf numFmtId="0" fontId="11" fillId="2" borderId="0" xfId="0" applyFont="1" applyFill="1"/>
    <xf numFmtId="0" fontId="6" fillId="2" borderId="1" xfId="0" applyFont="1" applyFill="1" applyBorder="1" applyAlignment="1">
      <alignment horizontal="left" vertical="center" wrapText="1"/>
    </xf>
    <xf numFmtId="166" fontId="1" fillId="2" borderId="0" xfId="1" applyNumberFormat="1" applyFont="1" applyFill="1" applyAlignment="1">
      <alignment wrapText="1"/>
    </xf>
    <xf numFmtId="0" fontId="1" fillId="2" borderId="0" xfId="0" applyFont="1" applyFill="1" applyAlignment="1">
      <alignment wrapText="1"/>
    </xf>
    <xf numFmtId="165" fontId="3" fillId="2" borderId="0" xfId="0" applyNumberFormat="1" applyFont="1" applyFill="1"/>
    <xf numFmtId="167" fontId="1" fillId="2" borderId="0" xfId="0" applyNumberFormat="1" applyFont="1" applyFill="1"/>
    <xf numFmtId="0" fontId="1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/>
    </xf>
    <xf numFmtId="165" fontId="1" fillId="2" borderId="0" xfId="0" applyNumberFormat="1" applyFont="1" applyFill="1" applyAlignment="1">
      <alignment horizontal="right"/>
    </xf>
    <xf numFmtId="0" fontId="6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top" wrapText="1"/>
    </xf>
    <xf numFmtId="168" fontId="9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center" wrapText="1"/>
    </xf>
    <xf numFmtId="0" fontId="6" fillId="2" borderId="1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ishina.ov/Downloads/&#1055;&#1088;&#1080;&#1083;&#1086;&#1078;&#1077;&#1085;&#1080;&#1077;%203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5.02.2019"/>
    </sheetNames>
    <sheetDataSet>
      <sheetData sheetId="0">
        <row r="11">
          <cell r="H11">
            <v>6183</v>
          </cell>
          <cell r="K11">
            <v>6213</v>
          </cell>
          <cell r="N11">
            <v>6213</v>
          </cell>
          <cell r="Q11">
            <v>6150</v>
          </cell>
          <cell r="T11">
            <v>6150</v>
          </cell>
        </row>
        <row r="12">
          <cell r="H12">
            <v>785</v>
          </cell>
          <cell r="Q12">
            <v>940</v>
          </cell>
          <cell r="T12">
            <v>950</v>
          </cell>
        </row>
        <row r="13">
          <cell r="H13">
            <v>110</v>
          </cell>
          <cell r="K13">
            <v>110</v>
          </cell>
          <cell r="N13">
            <v>110</v>
          </cell>
          <cell r="Q13">
            <v>140</v>
          </cell>
          <cell r="T13">
            <v>140</v>
          </cell>
        </row>
        <row r="14">
          <cell r="H14">
            <v>53</v>
          </cell>
          <cell r="K14">
            <v>53</v>
          </cell>
          <cell r="N14">
            <v>53</v>
          </cell>
          <cell r="Q14">
            <v>50</v>
          </cell>
          <cell r="T14">
            <v>50</v>
          </cell>
        </row>
        <row r="15">
          <cell r="H15">
            <v>112</v>
          </cell>
          <cell r="K15">
            <v>112</v>
          </cell>
          <cell r="N15">
            <v>112</v>
          </cell>
          <cell r="Q15">
            <v>60</v>
          </cell>
          <cell r="T15">
            <v>60</v>
          </cell>
        </row>
        <row r="16">
          <cell r="H16">
            <v>120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"/>
  <sheetViews>
    <sheetView tabSelected="1" view="pageBreakPreview" topLeftCell="A91" zoomScaleSheetLayoutView="100" workbookViewId="0">
      <pane ySplit="5010" activePane="bottomLeft"/>
      <selection activeCell="A61" sqref="A1:XFD1048576"/>
      <selection pane="bottomLeft" activeCell="C4" sqref="C4"/>
    </sheetView>
  </sheetViews>
  <sheetFormatPr defaultRowHeight="15.75" x14ac:dyDescent="0.25"/>
  <cols>
    <col min="1" max="1" width="5.85546875" style="9" customWidth="1"/>
    <col min="2" max="2" width="57.42578125" style="1" customWidth="1"/>
    <col min="3" max="3" width="15.5703125" style="1" customWidth="1"/>
    <col min="4" max="4" width="17.140625" style="1" customWidth="1"/>
    <col min="5" max="5" width="16.42578125" style="1" customWidth="1"/>
    <col min="6" max="6" width="12.5703125" style="1" customWidth="1"/>
    <col min="7" max="7" width="13" style="1" customWidth="1"/>
    <col min="8" max="8" width="6.7109375" style="1" customWidth="1"/>
    <col min="9" max="9" width="11.28515625" style="1" customWidth="1"/>
    <col min="10" max="10" width="12.5703125" style="1" customWidth="1"/>
    <col min="11" max="11" width="13.28515625" style="1" customWidth="1"/>
    <col min="12" max="12" width="11.5703125" style="1" customWidth="1"/>
    <col min="13" max="13" width="5.28515625" style="1" customWidth="1"/>
    <col min="14" max="14" width="9.7109375" style="1" customWidth="1"/>
    <col min="15" max="15" width="13.85546875" style="1" customWidth="1"/>
    <col min="16" max="16" width="13" style="1" customWidth="1"/>
    <col min="17" max="18" width="9.7109375" style="1" customWidth="1"/>
    <col min="19" max="19" width="13" style="1" customWidth="1"/>
    <col min="20" max="21" width="12.7109375" style="1" customWidth="1"/>
    <col min="22" max="22" width="11.85546875" style="1" customWidth="1"/>
    <col min="23" max="23" width="6.140625" style="1" customWidth="1"/>
    <col min="24" max="24" width="9.7109375" style="1" customWidth="1"/>
    <col min="25" max="25" width="17.42578125" style="1" customWidth="1"/>
    <col min="26" max="26" width="14.5703125" style="1" customWidth="1"/>
    <col min="27" max="28" width="9.7109375" style="1" customWidth="1"/>
    <col min="29" max="29" width="14.28515625" style="1" customWidth="1"/>
    <col min="30" max="30" width="21.7109375" style="1" customWidth="1"/>
    <col min="31" max="16384" width="9.140625" style="8"/>
  </cols>
  <sheetData>
    <row r="1" spans="1:31" x14ac:dyDescent="0.25">
      <c r="Z1" s="1" t="s">
        <v>39</v>
      </c>
    </row>
    <row r="2" spans="1:31" ht="45" customHeight="1" x14ac:dyDescent="0.25">
      <c r="Z2" s="1" t="s">
        <v>40</v>
      </c>
    </row>
    <row r="3" spans="1:31" ht="57.75" customHeight="1" x14ac:dyDescent="0.25">
      <c r="A3" s="15" t="s">
        <v>0</v>
      </c>
      <c r="B3" s="30" t="s">
        <v>26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2"/>
    </row>
    <row r="4" spans="1:31" ht="150" customHeight="1" x14ac:dyDescent="0.25">
      <c r="A4" s="23" t="s">
        <v>1</v>
      </c>
      <c r="B4" s="2" t="s">
        <v>9</v>
      </c>
      <c r="C4" s="20" t="s">
        <v>8</v>
      </c>
      <c r="D4" s="20" t="s">
        <v>5</v>
      </c>
      <c r="E4" s="10">
        <f>'[1]25.02.2019'!$H$11</f>
        <v>6183</v>
      </c>
      <c r="F4" s="11">
        <f>'[1]25.02.2019'!$H$11</f>
        <v>6183</v>
      </c>
      <c r="G4" s="11">
        <v>0</v>
      </c>
      <c r="H4" s="11">
        <v>0</v>
      </c>
      <c r="I4" s="11">
        <v>0</v>
      </c>
      <c r="J4" s="6">
        <f>'[1]25.02.2019'!$K$11</f>
        <v>6213</v>
      </c>
      <c r="K4" s="7">
        <f>'[1]25.02.2019'!$K$11</f>
        <v>6213</v>
      </c>
      <c r="L4" s="7">
        <v>0</v>
      </c>
      <c r="M4" s="7">
        <v>0</v>
      </c>
      <c r="N4" s="7">
        <v>0</v>
      </c>
      <c r="O4" s="6">
        <f>'[1]25.02.2019'!$N$11</f>
        <v>6213</v>
      </c>
      <c r="P4" s="7">
        <f>'[1]25.02.2019'!$N$11</f>
        <v>6213</v>
      </c>
      <c r="Q4" s="7">
        <v>0</v>
      </c>
      <c r="R4" s="7">
        <v>0</v>
      </c>
      <c r="S4" s="7">
        <v>0</v>
      </c>
      <c r="T4" s="6">
        <f>'[1]25.02.2019'!$Q$11</f>
        <v>6150</v>
      </c>
      <c r="U4" s="7">
        <f>'[1]25.02.2019'!$Q$11</f>
        <v>6150</v>
      </c>
      <c r="V4" s="7">
        <v>0</v>
      </c>
      <c r="W4" s="7">
        <v>0</v>
      </c>
      <c r="X4" s="7">
        <v>0</v>
      </c>
      <c r="Y4" s="6">
        <f>'[1]25.02.2019'!$T$11</f>
        <v>6150</v>
      </c>
      <c r="Z4" s="7">
        <f>'[1]25.02.2019'!$T$11</f>
        <v>6150</v>
      </c>
      <c r="AA4" s="7">
        <v>0</v>
      </c>
      <c r="AB4" s="7">
        <v>0</v>
      </c>
      <c r="AC4" s="7">
        <v>0</v>
      </c>
      <c r="AD4" s="6">
        <f t="shared" ref="AD4:AD10" si="0">E4+J4+O4+T4+Y4</f>
        <v>30909</v>
      </c>
    </row>
    <row r="5" spans="1:31" ht="39.75" customHeight="1" x14ac:dyDescent="0.25">
      <c r="A5" s="23" t="s">
        <v>2</v>
      </c>
      <c r="B5" s="2" t="s">
        <v>12</v>
      </c>
      <c r="C5" s="28" t="s">
        <v>8</v>
      </c>
      <c r="D5" s="20" t="s">
        <v>5</v>
      </c>
      <c r="E5" s="6">
        <f>'[1]25.02.2019'!$H$12</f>
        <v>785</v>
      </c>
      <c r="F5" s="7">
        <f>'[1]25.02.2019'!$H$12</f>
        <v>785</v>
      </c>
      <c r="G5" s="7">
        <v>0</v>
      </c>
      <c r="H5" s="7">
        <v>0</v>
      </c>
      <c r="I5" s="7">
        <v>0</v>
      </c>
      <c r="J5" s="6">
        <v>785</v>
      </c>
      <c r="K5" s="7">
        <v>785</v>
      </c>
      <c r="L5" s="7">
        <v>0</v>
      </c>
      <c r="M5" s="7">
        <v>0</v>
      </c>
      <c r="N5" s="7">
        <v>0</v>
      </c>
      <c r="O5" s="6">
        <v>785</v>
      </c>
      <c r="P5" s="7">
        <v>785</v>
      </c>
      <c r="Q5" s="7">
        <v>0</v>
      </c>
      <c r="R5" s="7">
        <v>0</v>
      </c>
      <c r="S5" s="7">
        <v>0</v>
      </c>
      <c r="T5" s="6">
        <f>'[1]25.02.2019'!$Q$12</f>
        <v>940</v>
      </c>
      <c r="U5" s="7">
        <f>'[1]25.02.2019'!$Q$12</f>
        <v>940</v>
      </c>
      <c r="V5" s="7">
        <v>0</v>
      </c>
      <c r="W5" s="7">
        <v>0</v>
      </c>
      <c r="X5" s="7">
        <v>0</v>
      </c>
      <c r="Y5" s="6">
        <f>'[1]25.02.2019'!$T$12</f>
        <v>950</v>
      </c>
      <c r="Z5" s="7">
        <v>950</v>
      </c>
      <c r="AA5" s="7">
        <v>0</v>
      </c>
      <c r="AB5" s="7">
        <v>0</v>
      </c>
      <c r="AC5" s="7">
        <v>0</v>
      </c>
      <c r="AD5" s="6">
        <f>E5+J5+O5+T5+Y5</f>
        <v>4245</v>
      </c>
    </row>
    <row r="6" spans="1:31" ht="63" customHeight="1" x14ac:dyDescent="0.25">
      <c r="A6" s="23" t="s">
        <v>7</v>
      </c>
      <c r="B6" s="2" t="s">
        <v>14</v>
      </c>
      <c r="C6" s="28"/>
      <c r="D6" s="20" t="s">
        <v>5</v>
      </c>
      <c r="E6" s="6">
        <f>'[1]25.02.2019'!$H$13</f>
        <v>110</v>
      </c>
      <c r="F6" s="7">
        <f>'[1]25.02.2019'!$H$13</f>
        <v>110</v>
      </c>
      <c r="G6" s="7">
        <v>0</v>
      </c>
      <c r="H6" s="7">
        <v>0</v>
      </c>
      <c r="I6" s="7">
        <v>0</v>
      </c>
      <c r="J6" s="6">
        <f>'[1]25.02.2019'!$K$13</f>
        <v>110</v>
      </c>
      <c r="K6" s="7">
        <f>'[1]25.02.2019'!$K$13</f>
        <v>110</v>
      </c>
      <c r="L6" s="7">
        <v>0</v>
      </c>
      <c r="M6" s="7">
        <v>0</v>
      </c>
      <c r="N6" s="7">
        <v>0</v>
      </c>
      <c r="O6" s="6">
        <f>'[1]25.02.2019'!$N$13</f>
        <v>110</v>
      </c>
      <c r="P6" s="7">
        <f>'[1]25.02.2019'!$N$13</f>
        <v>110</v>
      </c>
      <c r="Q6" s="7">
        <v>0</v>
      </c>
      <c r="R6" s="7">
        <v>0</v>
      </c>
      <c r="S6" s="7">
        <v>0</v>
      </c>
      <c r="T6" s="6">
        <f>'[1]25.02.2019'!$Q$13</f>
        <v>140</v>
      </c>
      <c r="U6" s="7">
        <f>'[1]25.02.2019'!$Q$13</f>
        <v>140</v>
      </c>
      <c r="V6" s="7">
        <v>0</v>
      </c>
      <c r="W6" s="7">
        <v>0</v>
      </c>
      <c r="X6" s="7">
        <v>0</v>
      </c>
      <c r="Y6" s="6">
        <f>'[1]25.02.2019'!$T$13</f>
        <v>140</v>
      </c>
      <c r="Z6" s="7">
        <v>140</v>
      </c>
      <c r="AA6" s="7">
        <v>0</v>
      </c>
      <c r="AB6" s="7">
        <v>0</v>
      </c>
      <c r="AC6" s="7">
        <v>0</v>
      </c>
      <c r="AD6" s="6">
        <f t="shared" si="0"/>
        <v>610</v>
      </c>
    </row>
    <row r="7" spans="1:31" ht="94.5" customHeight="1" x14ac:dyDescent="0.25">
      <c r="A7" s="23" t="s">
        <v>15</v>
      </c>
      <c r="B7" s="2" t="s">
        <v>10</v>
      </c>
      <c r="C7" s="28"/>
      <c r="D7" s="20" t="s">
        <v>5</v>
      </c>
      <c r="E7" s="6">
        <f>'[1]25.02.2019'!$H$14</f>
        <v>53</v>
      </c>
      <c r="F7" s="7">
        <f>'[1]25.02.2019'!$H$14</f>
        <v>53</v>
      </c>
      <c r="G7" s="7">
        <v>0</v>
      </c>
      <c r="H7" s="7">
        <v>0</v>
      </c>
      <c r="I7" s="7">
        <v>0</v>
      </c>
      <c r="J7" s="6">
        <f>'[1]25.02.2019'!$K$14</f>
        <v>53</v>
      </c>
      <c r="K7" s="7">
        <f>'[1]25.02.2019'!$K$14</f>
        <v>53</v>
      </c>
      <c r="L7" s="7">
        <v>0</v>
      </c>
      <c r="M7" s="7">
        <v>0</v>
      </c>
      <c r="N7" s="7">
        <v>0</v>
      </c>
      <c r="O7" s="6">
        <f>'[1]25.02.2019'!$N$14</f>
        <v>53</v>
      </c>
      <c r="P7" s="7">
        <v>53</v>
      </c>
      <c r="Q7" s="7">
        <v>0</v>
      </c>
      <c r="R7" s="7">
        <v>0</v>
      </c>
      <c r="S7" s="7">
        <v>0</v>
      </c>
      <c r="T7" s="6">
        <f>'[1]25.02.2019'!$Q$14</f>
        <v>50</v>
      </c>
      <c r="U7" s="7">
        <v>50</v>
      </c>
      <c r="V7" s="7">
        <v>0</v>
      </c>
      <c r="W7" s="7">
        <v>0</v>
      </c>
      <c r="X7" s="7">
        <v>0</v>
      </c>
      <c r="Y7" s="6">
        <f>'[1]25.02.2019'!$T$14</f>
        <v>50</v>
      </c>
      <c r="Z7" s="7">
        <v>50</v>
      </c>
      <c r="AA7" s="7">
        <v>0</v>
      </c>
      <c r="AB7" s="7">
        <v>0</v>
      </c>
      <c r="AC7" s="7">
        <v>0</v>
      </c>
      <c r="AD7" s="6">
        <f t="shared" si="0"/>
        <v>259</v>
      </c>
    </row>
    <row r="8" spans="1:31" ht="96" customHeight="1" x14ac:dyDescent="0.25">
      <c r="A8" s="23" t="s">
        <v>16</v>
      </c>
      <c r="B8" s="2" t="s">
        <v>11</v>
      </c>
      <c r="C8" s="28"/>
      <c r="D8" s="20" t="s">
        <v>5</v>
      </c>
      <c r="E8" s="6">
        <f>'[1]25.02.2019'!$H$15</f>
        <v>112</v>
      </c>
      <c r="F8" s="7">
        <f>'[1]25.02.2019'!$H$15</f>
        <v>112</v>
      </c>
      <c r="G8" s="7">
        <v>0</v>
      </c>
      <c r="H8" s="7">
        <v>0</v>
      </c>
      <c r="I8" s="7">
        <v>0</v>
      </c>
      <c r="J8" s="6">
        <f>'[1]25.02.2019'!$K$15</f>
        <v>112</v>
      </c>
      <c r="K8" s="7">
        <f>'[1]25.02.2019'!$K$15</f>
        <v>112</v>
      </c>
      <c r="L8" s="7">
        <v>0</v>
      </c>
      <c r="M8" s="7">
        <v>0</v>
      </c>
      <c r="N8" s="7">
        <v>0</v>
      </c>
      <c r="O8" s="6">
        <f>'[1]25.02.2019'!$N$15</f>
        <v>112</v>
      </c>
      <c r="P8" s="7">
        <f>'[1]25.02.2019'!$N$15</f>
        <v>112</v>
      </c>
      <c r="Q8" s="7">
        <v>0</v>
      </c>
      <c r="R8" s="7">
        <v>0</v>
      </c>
      <c r="S8" s="7">
        <v>0</v>
      </c>
      <c r="T8" s="6">
        <f>'[1]25.02.2019'!$Q$15</f>
        <v>60</v>
      </c>
      <c r="U8" s="7">
        <f>'[1]25.02.2019'!$Q$15</f>
        <v>60</v>
      </c>
      <c r="V8" s="7">
        <v>0</v>
      </c>
      <c r="W8" s="7">
        <v>0</v>
      </c>
      <c r="X8" s="7">
        <v>0</v>
      </c>
      <c r="Y8" s="6">
        <f>'[1]25.02.2019'!$T$15</f>
        <v>60</v>
      </c>
      <c r="Z8" s="7">
        <v>60</v>
      </c>
      <c r="AA8" s="7">
        <v>0</v>
      </c>
      <c r="AB8" s="7">
        <v>0</v>
      </c>
      <c r="AC8" s="7">
        <v>0</v>
      </c>
      <c r="AD8" s="6">
        <f t="shared" si="0"/>
        <v>456</v>
      </c>
    </row>
    <row r="9" spans="1:31" ht="93" customHeight="1" x14ac:dyDescent="0.25">
      <c r="A9" s="23" t="s">
        <v>17</v>
      </c>
      <c r="B9" s="2" t="s">
        <v>13</v>
      </c>
      <c r="C9" s="29"/>
      <c r="D9" s="20" t="s">
        <v>5</v>
      </c>
      <c r="E9" s="10">
        <f t="shared" ref="E9:E10" si="1" xml:space="preserve"> SUM(F9:I9)</f>
        <v>120</v>
      </c>
      <c r="F9" s="11">
        <f>'[1]25.02.2019'!$H$16</f>
        <v>120</v>
      </c>
      <c r="G9" s="11">
        <v>0</v>
      </c>
      <c r="H9" s="11">
        <v>0</v>
      </c>
      <c r="I9" s="11">
        <v>0</v>
      </c>
      <c r="J9" s="6">
        <v>90</v>
      </c>
      <c r="K9" s="7">
        <v>90</v>
      </c>
      <c r="L9" s="7">
        <v>0</v>
      </c>
      <c r="M9" s="7">
        <v>0</v>
      </c>
      <c r="N9" s="7">
        <v>0</v>
      </c>
      <c r="O9" s="6">
        <v>90</v>
      </c>
      <c r="P9" s="7">
        <v>90</v>
      </c>
      <c r="Q9" s="7">
        <v>0</v>
      </c>
      <c r="R9" s="7">
        <v>0</v>
      </c>
      <c r="S9" s="7">
        <v>0</v>
      </c>
      <c r="T9" s="6">
        <f t="shared" ref="T9:T10" si="2" xml:space="preserve"> SUM(U9:X9)</f>
        <v>90</v>
      </c>
      <c r="U9" s="7">
        <v>90</v>
      </c>
      <c r="V9" s="7">
        <v>0</v>
      </c>
      <c r="W9" s="7">
        <v>0</v>
      </c>
      <c r="X9" s="7">
        <v>0</v>
      </c>
      <c r="Y9" s="6">
        <f t="shared" ref="Y9:Y10" si="3" xml:space="preserve"> SUM(Z9:AC9)</f>
        <v>90</v>
      </c>
      <c r="Z9" s="7">
        <v>90</v>
      </c>
      <c r="AA9" s="7">
        <v>0</v>
      </c>
      <c r="AB9" s="7">
        <v>0</v>
      </c>
      <c r="AC9" s="7">
        <v>0</v>
      </c>
      <c r="AD9" s="6">
        <f t="shared" si="0"/>
        <v>480</v>
      </c>
    </row>
    <row r="10" spans="1:31" ht="54.75" customHeight="1" x14ac:dyDescent="0.25">
      <c r="A10" s="23" t="s">
        <v>18</v>
      </c>
      <c r="B10" s="2" t="s">
        <v>25</v>
      </c>
      <c r="C10" s="20" t="s">
        <v>6</v>
      </c>
      <c r="D10" s="20" t="s">
        <v>5</v>
      </c>
      <c r="E10" s="6">
        <f t="shared" si="1"/>
        <v>23068</v>
      </c>
      <c r="F10" s="7">
        <v>0</v>
      </c>
      <c r="G10" s="7">
        <v>23068</v>
      </c>
      <c r="H10" s="7">
        <v>0</v>
      </c>
      <c r="I10" s="7">
        <v>0</v>
      </c>
      <c r="J10" s="6">
        <f t="shared" ref="J10" si="4" xml:space="preserve"> SUM(K10:N10)</f>
        <v>0</v>
      </c>
      <c r="K10" s="7">
        <v>0</v>
      </c>
      <c r="L10" s="7">
        <v>0</v>
      </c>
      <c r="M10" s="7">
        <v>0</v>
      </c>
      <c r="N10" s="7">
        <v>0</v>
      </c>
      <c r="O10" s="6">
        <f t="shared" ref="O10" si="5" xml:space="preserve"> SUM(P10:S10)</f>
        <v>0</v>
      </c>
      <c r="P10" s="7">
        <v>0</v>
      </c>
      <c r="Q10" s="7">
        <v>0</v>
      </c>
      <c r="R10" s="7">
        <v>0</v>
      </c>
      <c r="S10" s="7">
        <v>0</v>
      </c>
      <c r="T10" s="6">
        <f t="shared" si="2"/>
        <v>0</v>
      </c>
      <c r="U10" s="7">
        <v>0</v>
      </c>
      <c r="V10" s="7">
        <v>0</v>
      </c>
      <c r="W10" s="7">
        <v>0</v>
      </c>
      <c r="X10" s="7">
        <v>0</v>
      </c>
      <c r="Y10" s="6">
        <f t="shared" si="3"/>
        <v>0</v>
      </c>
      <c r="Z10" s="7">
        <v>0</v>
      </c>
      <c r="AA10" s="7">
        <v>0</v>
      </c>
      <c r="AB10" s="7">
        <v>0</v>
      </c>
      <c r="AC10" s="7">
        <v>0</v>
      </c>
      <c r="AD10" s="6">
        <f t="shared" si="0"/>
        <v>23068</v>
      </c>
      <c r="AE10" s="14"/>
    </row>
    <row r="11" spans="1:31" ht="180.75" customHeight="1" x14ac:dyDescent="0.25">
      <c r="A11" s="23" t="s">
        <v>34</v>
      </c>
      <c r="B11" s="2" t="s">
        <v>38</v>
      </c>
      <c r="C11" s="24" t="s">
        <v>43</v>
      </c>
      <c r="D11" s="24" t="s">
        <v>5</v>
      </c>
      <c r="E11" s="10">
        <f>F11+G11+H11+I11</f>
        <v>238</v>
      </c>
      <c r="F11" s="25">
        <v>0</v>
      </c>
      <c r="G11" s="11">
        <v>238</v>
      </c>
      <c r="H11" s="11">
        <v>0</v>
      </c>
      <c r="I11" s="7">
        <v>0</v>
      </c>
      <c r="J11" s="6">
        <f>K11+L11+M11+N11</f>
        <v>238</v>
      </c>
      <c r="K11" s="7">
        <v>238</v>
      </c>
      <c r="L11" s="7">
        <v>0</v>
      </c>
      <c r="M11" s="7">
        <v>0</v>
      </c>
      <c r="N11" s="7">
        <v>0</v>
      </c>
      <c r="O11" s="6">
        <f>P11+Q11+R11+S11</f>
        <v>238</v>
      </c>
      <c r="P11" s="7">
        <v>238</v>
      </c>
      <c r="Q11" s="7">
        <v>0</v>
      </c>
      <c r="R11" s="7">
        <v>0</v>
      </c>
      <c r="S11" s="7">
        <v>0</v>
      </c>
      <c r="T11" s="6">
        <v>0</v>
      </c>
      <c r="U11" s="7">
        <v>0</v>
      </c>
      <c r="V11" s="7">
        <v>0</v>
      </c>
      <c r="W11" s="7">
        <v>0</v>
      </c>
      <c r="X11" s="7">
        <v>0</v>
      </c>
      <c r="Y11" s="6">
        <v>0</v>
      </c>
      <c r="Z11" s="7">
        <v>0</v>
      </c>
      <c r="AA11" s="7">
        <v>0</v>
      </c>
      <c r="AB11" s="7">
        <v>0</v>
      </c>
      <c r="AC11" s="7">
        <v>0</v>
      </c>
      <c r="AD11" s="6">
        <f>E11+J11+O11+T11+Y11</f>
        <v>714</v>
      </c>
      <c r="AE11" s="14"/>
    </row>
    <row r="12" spans="1:31" ht="27" customHeight="1" x14ac:dyDescent="0.25">
      <c r="A12" s="27" t="s">
        <v>3</v>
      </c>
      <c r="B12" s="27"/>
      <c r="C12" s="27"/>
      <c r="D12" s="23"/>
      <c r="E12" s="12">
        <f>SUM(E4:E11)</f>
        <v>30669</v>
      </c>
      <c r="F12" s="12">
        <f t="shared" ref="F12:Z12" si="6">F4+F5+F6+F7+F8+F9+F10</f>
        <v>7363</v>
      </c>
      <c r="G12" s="12">
        <f>SUM(G4:G11)</f>
        <v>23306</v>
      </c>
      <c r="H12" s="12">
        <f t="shared" si="6"/>
        <v>0</v>
      </c>
      <c r="I12" s="12">
        <f t="shared" si="6"/>
        <v>0</v>
      </c>
      <c r="J12" s="12">
        <f t="shared" si="6"/>
        <v>7363</v>
      </c>
      <c r="K12" s="12">
        <f t="shared" si="6"/>
        <v>7363</v>
      </c>
      <c r="L12" s="12">
        <f t="shared" si="6"/>
        <v>0</v>
      </c>
      <c r="M12" s="12">
        <f t="shared" si="6"/>
        <v>0</v>
      </c>
      <c r="N12" s="12">
        <f t="shared" si="6"/>
        <v>0</v>
      </c>
      <c r="O12" s="12">
        <f t="shared" si="6"/>
        <v>7363</v>
      </c>
      <c r="P12" s="12">
        <f t="shared" si="6"/>
        <v>7363</v>
      </c>
      <c r="Q12" s="12">
        <f t="shared" si="6"/>
        <v>0</v>
      </c>
      <c r="R12" s="12">
        <f t="shared" si="6"/>
        <v>0</v>
      </c>
      <c r="S12" s="12">
        <f t="shared" si="6"/>
        <v>0</v>
      </c>
      <c r="T12" s="12">
        <f t="shared" si="6"/>
        <v>7430</v>
      </c>
      <c r="U12" s="12">
        <f t="shared" si="6"/>
        <v>7430</v>
      </c>
      <c r="V12" s="12">
        <f t="shared" si="6"/>
        <v>0</v>
      </c>
      <c r="W12" s="12">
        <f t="shared" si="6"/>
        <v>0</v>
      </c>
      <c r="X12" s="12">
        <f t="shared" si="6"/>
        <v>0</v>
      </c>
      <c r="Y12" s="12">
        <f t="shared" si="6"/>
        <v>7440</v>
      </c>
      <c r="Z12" s="12">
        <f t="shared" si="6"/>
        <v>7440</v>
      </c>
      <c r="AA12" s="12">
        <f>AA4+AA5+AA6+AA7+AA8+AA9</f>
        <v>0</v>
      </c>
      <c r="AB12" s="12">
        <f>AB4+AB5+AB6+AB7+AB8+AB9+AB10</f>
        <v>0</v>
      </c>
      <c r="AC12" s="12">
        <f>AC4+AC5+AC6+AC7+AC8+AC9+AC10</f>
        <v>0</v>
      </c>
      <c r="AD12" s="12">
        <f>AD13+AD14</f>
        <v>60265</v>
      </c>
    </row>
    <row r="13" spans="1:31" ht="27" customHeight="1" x14ac:dyDescent="0.25">
      <c r="A13" s="23" t="s">
        <v>4</v>
      </c>
      <c r="B13" s="23"/>
      <c r="C13" s="23"/>
      <c r="D13" s="23"/>
      <c r="E13" s="13">
        <f>E10+E11</f>
        <v>23306</v>
      </c>
      <c r="F13" s="13">
        <f>F10</f>
        <v>0</v>
      </c>
      <c r="G13" s="13">
        <f>G10+G14+G11</f>
        <v>23306</v>
      </c>
      <c r="H13" s="13">
        <f>H722</f>
        <v>0</v>
      </c>
      <c r="I13" s="13">
        <f>I10</f>
        <v>0</v>
      </c>
      <c r="J13" s="13">
        <f>J10</f>
        <v>0</v>
      </c>
      <c r="K13" s="13">
        <f>K10</f>
        <v>0</v>
      </c>
      <c r="L13" s="13">
        <f>L10</f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f>G13</f>
        <v>23306</v>
      </c>
    </row>
    <row r="14" spans="1:31" ht="27" customHeight="1" x14ac:dyDescent="0.25">
      <c r="A14" s="23" t="s">
        <v>20</v>
      </c>
      <c r="B14" s="23"/>
      <c r="C14" s="23"/>
      <c r="D14" s="23"/>
      <c r="E14" s="13">
        <f>E4+E5+E6+E7+E8+E9</f>
        <v>7363</v>
      </c>
      <c r="F14" s="13">
        <f>SUM(F4:F10)</f>
        <v>7363</v>
      </c>
      <c r="G14" s="13">
        <v>0</v>
      </c>
      <c r="H14" s="13">
        <v>0</v>
      </c>
      <c r="I14" s="13">
        <v>0</v>
      </c>
      <c r="J14" s="13">
        <f>SUM(J4:J9)</f>
        <v>7363</v>
      </c>
      <c r="K14" s="13">
        <f>SUM(K4:K9)</f>
        <v>7363</v>
      </c>
      <c r="L14" s="13">
        <v>0</v>
      </c>
      <c r="M14" s="13">
        <v>0</v>
      </c>
      <c r="N14" s="13">
        <v>0</v>
      </c>
      <c r="O14" s="13">
        <f>SUM(O4:O9)</f>
        <v>7363</v>
      </c>
      <c r="P14" s="13">
        <f>SUM(P4:P9)</f>
        <v>7363</v>
      </c>
      <c r="Q14" s="13">
        <v>0</v>
      </c>
      <c r="R14" s="13">
        <v>0</v>
      </c>
      <c r="S14" s="13">
        <v>0</v>
      </c>
      <c r="T14" s="13">
        <f>SUM(U4:U9)</f>
        <v>7430</v>
      </c>
      <c r="U14" s="13">
        <f>SUM(U4:U9)</f>
        <v>7430</v>
      </c>
      <c r="V14" s="13">
        <v>0</v>
      </c>
      <c r="W14" s="13">
        <v>0</v>
      </c>
      <c r="X14" s="13">
        <v>0</v>
      </c>
      <c r="Y14" s="13">
        <f>SUM(Y4:Y9)</f>
        <v>7440</v>
      </c>
      <c r="Z14" s="13">
        <f>SUM(Z4:Z9)</f>
        <v>7440</v>
      </c>
      <c r="AA14" s="13">
        <v>0</v>
      </c>
      <c r="AB14" s="13">
        <v>0</v>
      </c>
      <c r="AC14" s="13">
        <v>0</v>
      </c>
      <c r="AD14" s="13">
        <f>E14+J14+O14+T14+Y14</f>
        <v>36959</v>
      </c>
    </row>
    <row r="15" spans="1:31" x14ac:dyDescent="0.25">
      <c r="A15" s="9" t="s">
        <v>42</v>
      </c>
      <c r="K15" s="16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</row>
    <row r="16" spans="1:31" ht="18.75" x14ac:dyDescent="0.3">
      <c r="B16" s="3"/>
      <c r="C16" s="3">
        <v>2020</v>
      </c>
      <c r="D16" s="3"/>
      <c r="J16" s="1">
        <v>2021</v>
      </c>
      <c r="O16" s="1">
        <v>2022</v>
      </c>
      <c r="T16" s="1">
        <v>2023</v>
      </c>
      <c r="Y16" s="1">
        <v>2024</v>
      </c>
    </row>
    <row r="17" spans="1:30" ht="142.5" x14ac:dyDescent="0.3">
      <c r="A17" s="26" t="s">
        <v>41</v>
      </c>
      <c r="B17" s="4" t="s">
        <v>19</v>
      </c>
      <c r="C17" s="18" t="e">
        <f>#REF!+#REF!+#REF!+#REF!+#REF!+#REF!+#REF!+#REF!+#REF!+#REF!+E14+#REF!+#REF!</f>
        <v>#REF!</v>
      </c>
      <c r="D17" s="3"/>
      <c r="I17" s="1" t="s">
        <v>19</v>
      </c>
      <c r="J17" s="5" t="e">
        <f>#REF!+#REF!+#REF!+#REF!+#REF!+#REF!+#REF!+#REF!+#REF!+#REF!+K14+#REF!</f>
        <v>#REF!</v>
      </c>
      <c r="N17" s="1" t="s">
        <v>19</v>
      </c>
      <c r="O17" s="5" t="e">
        <f>#REF!+#REF!+#REF!+#REF!+#REF!+#REF!+#REF!+#REF!+#REF!+#REF!+P14+#REF!</f>
        <v>#REF!</v>
      </c>
      <c r="S17" s="1" t="s">
        <v>19</v>
      </c>
      <c r="T17" s="5" t="e">
        <f>#REF!+#REF!+#REF!+#REF!+#REF!+#REF!+#REF!+#REF!+#REF!+#REF!+T14+#REF!+#REF!</f>
        <v>#REF!</v>
      </c>
      <c r="X17" s="1" t="s">
        <v>19</v>
      </c>
      <c r="Y17" s="5" t="e">
        <f>#REF!+#REF!+#REF!+#REF!+#REF!+#REF!+#REF!+#REF!+#REF!+#REF!+Y14+#REF!+#REF!</f>
        <v>#REF!</v>
      </c>
      <c r="AC17" s="5" t="e">
        <f>C17+J17+O17+T17+Y17</f>
        <v>#REF!</v>
      </c>
    </row>
    <row r="18" spans="1:30" ht="18.75" hidden="1" x14ac:dyDescent="0.3">
      <c r="B18" s="4" t="s">
        <v>21</v>
      </c>
      <c r="C18" s="18" t="e">
        <f>#REF!+#REF!+#REF!+#REF!+E10+#REF!</f>
        <v>#REF!</v>
      </c>
      <c r="D18" s="3"/>
      <c r="I18" s="1" t="s">
        <v>21</v>
      </c>
      <c r="J18" s="5" t="e">
        <f>#REF!+#REF!+#REF!+#REF!+J13+#REF!</f>
        <v>#REF!</v>
      </c>
      <c r="N18" s="1" t="s">
        <v>21</v>
      </c>
      <c r="O18" s="5" t="e">
        <f>#REF!+#REF!+#REF!+#REF!+#REF!</f>
        <v>#REF!</v>
      </c>
      <c r="S18" s="1" t="s">
        <v>21</v>
      </c>
      <c r="T18" s="5" t="e">
        <f>#REF!+#REF!+#REF!+#REF!+#REF!</f>
        <v>#REF!</v>
      </c>
      <c r="X18" s="1" t="s">
        <v>21</v>
      </c>
      <c r="Y18" s="5" t="e">
        <f>#REF!+#REF!+#REF!+#REF!+#REF!</f>
        <v>#REF!</v>
      </c>
      <c r="AC18" s="5" t="e">
        <f>O18+T18+Y18+J18+C18</f>
        <v>#REF!</v>
      </c>
    </row>
    <row r="19" spans="1:30" ht="18.75" x14ac:dyDescent="0.3">
      <c r="B19" s="4" t="s">
        <v>22</v>
      </c>
      <c r="C19" s="18" t="e">
        <f>#REF!+#REF!</f>
        <v>#REF!</v>
      </c>
      <c r="D19" s="3" t="s">
        <v>30</v>
      </c>
      <c r="I19" s="1" t="s">
        <v>24</v>
      </c>
      <c r="J19" s="5" t="e">
        <f>#REF!+#REF!</f>
        <v>#REF!</v>
      </c>
      <c r="K19" s="1" t="s">
        <v>31</v>
      </c>
      <c r="N19" s="1" t="s">
        <v>24</v>
      </c>
      <c r="O19" s="5" t="e">
        <f>#REF!+#REF!</f>
        <v>#REF!</v>
      </c>
      <c r="P19" s="1" t="s">
        <v>31</v>
      </c>
      <c r="S19" s="1" t="s">
        <v>24</v>
      </c>
      <c r="T19" s="5" t="e">
        <f>#REF!+#REF!</f>
        <v>#REF!</v>
      </c>
      <c r="U19" s="1" t="s">
        <v>31</v>
      </c>
      <c r="X19" s="1" t="s">
        <v>24</v>
      </c>
      <c r="Y19" s="5" t="e">
        <f>#REF!+#REF!</f>
        <v>#REF!</v>
      </c>
      <c r="Z19" s="1" t="s">
        <v>31</v>
      </c>
      <c r="AC19" s="5" t="e">
        <f>C19+J19+O19+T19+Y19</f>
        <v>#REF!</v>
      </c>
      <c r="AD19" s="1" t="s">
        <v>31</v>
      </c>
    </row>
    <row r="20" spans="1:30" ht="18.75" x14ac:dyDescent="0.3">
      <c r="B20" s="3"/>
      <c r="C20" s="18" t="e">
        <f>#REF!+#REF!+#REF!+#REF!</f>
        <v>#REF!</v>
      </c>
      <c r="D20" s="3" t="s">
        <v>23</v>
      </c>
      <c r="J20" s="5" t="e">
        <f>#REF!+#REF!+#REF!+#REF!</f>
        <v>#REF!</v>
      </c>
      <c r="K20" s="1" t="s">
        <v>32</v>
      </c>
      <c r="O20" s="5" t="e">
        <f>#REF!</f>
        <v>#REF!</v>
      </c>
      <c r="P20" s="1" t="s">
        <v>32</v>
      </c>
      <c r="T20" s="5" t="e">
        <f>#REF!</f>
        <v>#REF!</v>
      </c>
      <c r="U20" s="1" t="s">
        <v>32</v>
      </c>
      <c r="Y20" s="5" t="e">
        <f>#REF!</f>
        <v>#REF!</v>
      </c>
      <c r="Z20" s="1" t="s">
        <v>32</v>
      </c>
      <c r="AC20" s="5" t="e">
        <f>C20+J20+O20+T20+Y20</f>
        <v>#REF!</v>
      </c>
      <c r="AD20" s="1" t="s">
        <v>32</v>
      </c>
    </row>
    <row r="21" spans="1:30" ht="18.75" x14ac:dyDescent="0.3">
      <c r="B21" s="4" t="s">
        <v>21</v>
      </c>
      <c r="C21" s="18" t="e">
        <f>#REF!+#REF!+#REF!+#REF!</f>
        <v>#REF!</v>
      </c>
      <c r="D21" s="3"/>
      <c r="I21" s="1" t="s">
        <v>21</v>
      </c>
      <c r="J21" s="5" t="e">
        <f>#REF!+#REF!+#REF!+#REF!</f>
        <v>#REF!</v>
      </c>
      <c r="K21" s="5"/>
      <c r="N21" s="1" t="s">
        <v>21</v>
      </c>
      <c r="O21" s="5" t="e">
        <f>#REF!+#REF!+#REF!+#REF!</f>
        <v>#REF!</v>
      </c>
      <c r="S21" s="1" t="s">
        <v>21</v>
      </c>
      <c r="T21" s="5" t="e">
        <f>#REF!+#REF!+#REF!+#REF!</f>
        <v>#REF!</v>
      </c>
      <c r="X21" s="1" t="s">
        <v>33</v>
      </c>
      <c r="Y21" s="5" t="e">
        <f>#REF!+#REF!+#REF!+#REF!</f>
        <v>#REF!</v>
      </c>
      <c r="AC21" s="5" t="e">
        <f>C21+J21+O21+T21+Y21</f>
        <v>#REF!</v>
      </c>
    </row>
    <row r="22" spans="1:30" ht="18.75" x14ac:dyDescent="0.3">
      <c r="B22" s="3"/>
      <c r="C22" s="18" t="e">
        <f>C17+C20+C21</f>
        <v>#REF!</v>
      </c>
      <c r="D22" s="3"/>
      <c r="J22" s="5"/>
      <c r="O22" s="5"/>
      <c r="T22" s="5" t="e">
        <f>T17+T19+T21</f>
        <v>#REF!</v>
      </c>
      <c r="Y22" s="5" t="e">
        <f>Y17+Y19+Y21</f>
        <v>#REF!</v>
      </c>
      <c r="AC22" s="5" t="e">
        <f>C22+J22+O22+T22+Y22</f>
        <v>#REF!</v>
      </c>
    </row>
    <row r="23" spans="1:30" ht="18.75" x14ac:dyDescent="0.3">
      <c r="B23" s="3"/>
      <c r="C23" s="18" t="e">
        <f>C22+23068</f>
        <v>#REF!</v>
      </c>
      <c r="D23" s="3"/>
      <c r="J23" s="5"/>
      <c r="O23" s="5"/>
      <c r="T23" s="5"/>
      <c r="Y23" s="5"/>
    </row>
    <row r="24" spans="1:30" ht="18.75" x14ac:dyDescent="0.3">
      <c r="B24" s="3"/>
      <c r="C24" s="3"/>
      <c r="D24" s="3"/>
    </row>
    <row r="25" spans="1:30" x14ac:dyDescent="0.25">
      <c r="B25" s="21" t="s">
        <v>35</v>
      </c>
      <c r="C25" s="5" t="e">
        <f>#REF!+#REF!+#REF!</f>
        <v>#REF!</v>
      </c>
    </row>
    <row r="26" spans="1:30" x14ac:dyDescent="0.25">
      <c r="B26" s="22" t="s">
        <v>36</v>
      </c>
      <c r="C26" s="5" t="e">
        <f>#REF!+#REF!+#REF!+#REF!+#REF!</f>
        <v>#REF!</v>
      </c>
    </row>
    <row r="27" spans="1:30" x14ac:dyDescent="0.25">
      <c r="B27" s="22" t="s">
        <v>37</v>
      </c>
      <c r="C27" s="5" t="e">
        <f>#REF!</f>
        <v>#REF!</v>
      </c>
    </row>
    <row r="28" spans="1:30" x14ac:dyDescent="0.25">
      <c r="C28" s="5" t="e">
        <f>SUM(C25:C27)</f>
        <v>#REF!</v>
      </c>
      <c r="AC28" s="5" t="e">
        <f>AC22-865014</f>
        <v>#REF!</v>
      </c>
    </row>
    <row r="30" spans="1:30" x14ac:dyDescent="0.25">
      <c r="B30" s="5" t="e">
        <f>127165-#REF!</f>
        <v>#REF!</v>
      </c>
    </row>
    <row r="32" spans="1:30" x14ac:dyDescent="0.25">
      <c r="Y32" s="19">
        <f>973249000-19710000-88655000</f>
        <v>864884000</v>
      </c>
    </row>
    <row r="35" spans="3:6" x14ac:dyDescent="0.25">
      <c r="C35" s="1" t="s">
        <v>27</v>
      </c>
      <c r="D35" s="19">
        <f>3000*1314</f>
        <v>3942000</v>
      </c>
      <c r="E35" s="19">
        <f>D35*5</f>
        <v>19710000</v>
      </c>
      <c r="F35" s="1" t="s">
        <v>28</v>
      </c>
    </row>
    <row r="36" spans="3:6" x14ac:dyDescent="0.25">
      <c r="C36" s="1" t="s">
        <v>29</v>
      </c>
      <c r="D36" s="19">
        <v>17731000</v>
      </c>
      <c r="E36" s="19">
        <f>D36*5</f>
        <v>88655000</v>
      </c>
      <c r="F36" s="1" t="s">
        <v>28</v>
      </c>
    </row>
    <row r="41" spans="3:6" x14ac:dyDescent="0.25">
      <c r="D41" s="5" t="e">
        <f>#REF!+#REF!+#REF!+#REF!+#REF!</f>
        <v>#REF!</v>
      </c>
    </row>
  </sheetData>
  <mergeCells count="3">
    <mergeCell ref="A12:C12"/>
    <mergeCell ref="C5:C9"/>
    <mergeCell ref="B3:AD3"/>
  </mergeCells>
  <pageMargins left="0.19685039370078741" right="0.15748031496062992" top="0.35433070866141736" bottom="0.23622047244094491" header="0.19685039370078741" footer="0.15748031496062992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25.12.2019</vt:lpstr>
      <vt:lpstr>'25.12.2019'!Область_печати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zemljkova.ee</dc:creator>
  <cp:lastModifiedBy>Тришина Ольга Викторовна</cp:lastModifiedBy>
  <cp:lastPrinted>2020-04-17T05:36:40Z</cp:lastPrinted>
  <dcterms:created xsi:type="dcterms:W3CDTF">2016-04-04T05:53:30Z</dcterms:created>
  <dcterms:modified xsi:type="dcterms:W3CDTF">2020-05-20T04:16:12Z</dcterms:modified>
</cp:coreProperties>
</file>