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/>
  </bookViews>
  <sheets>
    <sheet name="25.02.2019" sheetId="4" r:id="rId1"/>
  </sheets>
  <definedNames>
    <definedName name="_xlnm.Print_Area" localSheetId="0">'25.02.2019'!$A$1:$U$24</definedName>
  </definedNames>
  <calcPr calcId="162913"/>
</workbook>
</file>

<file path=xl/calcChain.xml><?xml version="1.0" encoding="utf-8"?>
<calcChain xmlns="http://schemas.openxmlformats.org/spreadsheetml/2006/main">
  <c r="H15" i="4" l="1"/>
  <c r="U15" i="4" s="1"/>
  <c r="H10" i="4"/>
  <c r="H5" i="4"/>
  <c r="U12" i="4" l="1"/>
  <c r="N10" i="4" l="1"/>
  <c r="K10" i="4"/>
  <c r="N9" i="4"/>
  <c r="N6" i="4"/>
  <c r="K6" i="4"/>
  <c r="N7" i="4" l="1"/>
  <c r="K7" i="4"/>
  <c r="H7" i="4"/>
  <c r="N8" i="4"/>
  <c r="K8" i="4"/>
  <c r="H8" i="4"/>
  <c r="K9" i="4"/>
  <c r="H9" i="4"/>
  <c r="H6" i="4"/>
  <c r="T5" i="4"/>
  <c r="Q5" i="4"/>
  <c r="N5" i="4"/>
  <c r="K5" i="4"/>
  <c r="U5" i="4" l="1"/>
  <c r="H14" i="4"/>
  <c r="H13" i="4"/>
  <c r="N14" i="4"/>
  <c r="E17" i="4"/>
  <c r="T10" i="4"/>
  <c r="Q10" i="4"/>
  <c r="K14" i="4"/>
  <c r="T9" i="4"/>
  <c r="Q9" i="4"/>
  <c r="T8" i="4"/>
  <c r="Q8" i="4"/>
  <c r="N13" i="4"/>
  <c r="T7" i="4"/>
  <c r="Q7" i="4"/>
  <c r="T6" i="4"/>
  <c r="Q6" i="4"/>
  <c r="U11" i="4"/>
  <c r="Q13" i="4" l="1"/>
  <c r="T13" i="4"/>
  <c r="U9" i="4"/>
  <c r="U8" i="4"/>
  <c r="U10" i="4"/>
  <c r="U7" i="4"/>
  <c r="T14" i="4"/>
  <c r="U6" i="4"/>
  <c r="Q14" i="4"/>
  <c r="K13" i="4"/>
  <c r="U14" i="4" l="1"/>
  <c r="U13" i="4"/>
  <c r="D24" i="4" l="1"/>
  <c r="U18" i="4" l="1"/>
</calcChain>
</file>

<file path=xl/sharedStrings.xml><?xml version="1.0" encoding="utf-8"?>
<sst xmlns="http://schemas.openxmlformats.org/spreadsheetml/2006/main" count="109" uniqueCount="56">
  <si>
    <t>Департамент социального обеспечения</t>
  </si>
  <si>
    <t>5,0 тыс. руб.</t>
  </si>
  <si>
    <t>2,0 тыс. руб.</t>
  </si>
  <si>
    <t>0,5 тыс. руб.</t>
  </si>
  <si>
    <t>30,0 тыс. руб.</t>
  </si>
  <si>
    <t>Примечания:</t>
  </si>
  <si>
    <t xml:space="preserve">*- в том числе внебюджетные средства </t>
  </si>
  <si>
    <t>** - в том числе средства областного бюджета</t>
  </si>
  <si>
    <t>11.</t>
  </si>
  <si>
    <t>11.1.</t>
  </si>
  <si>
    <t>бюджет городского округа</t>
  </si>
  <si>
    <t>ежемесячно</t>
  </si>
  <si>
    <t xml:space="preserve">Департамент информационных технологий и связи </t>
  </si>
  <si>
    <t>1,5 тыс.руб</t>
  </si>
  <si>
    <t>субвенции областного бюджета</t>
  </si>
  <si>
    <t>11.2.</t>
  </si>
  <si>
    <t>2020-2024</t>
  </si>
  <si>
    <t>11.3.</t>
  </si>
  <si>
    <t>ВСЕГО по задаче 11:</t>
  </si>
  <si>
    <t>Департамент информационных технологий и связи(МАУ "МФЦ"), Департамент социального обеспечения</t>
  </si>
  <si>
    <t>Предоставление единовременного пособия на первоочередные нужды</t>
  </si>
  <si>
    <t>Предоставление единовременного пособия в связи с принятием ребенка на воспитание в приемную семью, на патронатное воспитание</t>
  </si>
  <si>
    <t>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детей-сирот, детей, оставшихся без попечения родителей</t>
  </si>
  <si>
    <t>Предоставление единовременного пособия при зачислении детей-сирот, детей, оставшихся без попечения родителей, в 1-й класс образовательной организации, реализующей образовательные программы начального общего образования</t>
  </si>
  <si>
    <t>Предоставление единовременного пособия в связи с вручением медали "За особые успехи в учении" по окончании обучения в образовательной организации, реализующей образовательные программы среднего общего образования</t>
  </si>
  <si>
    <t>11.4.</t>
  </si>
  <si>
    <t>11.5.</t>
  </si>
  <si>
    <t>11.6.</t>
  </si>
  <si>
    <t>11.7.</t>
  </si>
  <si>
    <t xml:space="preserve"> Предоставление ежемесячного пособия на содержание ребенка, переданного на воспитание в приемную семью, на патронатное воспитание </t>
  </si>
  <si>
    <r>
      <t>Задача:</t>
    </r>
    <r>
      <rPr>
        <sz val="14"/>
        <rFont val="Times New Roman"/>
        <family val="1"/>
        <charset val="204"/>
      </rPr>
      <t xml:space="preserve"> 11 Создание благоприятных условий для содержания и воспитания детей-сирот и детей, оставшихся без попечения родителей, находящихся на воспитании в семье (под опекой, попечительством или в приемной семье), и поддержания детей-сирот, детей, оставшихся без попечения родителей, а также лиц из числа детей-сирот и детей, оставшихся без попечения родителей, в т.ч. ранее находившихся на воспитании в семьях (под опекой, попечительством или в приемной семье)</t>
    </r>
  </si>
  <si>
    <t xml:space="preserve">Осуществление денежных выплат на вознаграждение, пичитающееся приёмным родителям, патронатным воспитатеям </t>
  </si>
  <si>
    <t>4142 выплаты</t>
  </si>
  <si>
    <t>4100 выплаты</t>
  </si>
  <si>
    <t>157 выплат</t>
  </si>
  <si>
    <t>55 выплат</t>
  </si>
  <si>
    <t>106 выплат</t>
  </si>
  <si>
    <t>56 выплат</t>
  </si>
  <si>
    <t>188 выплат</t>
  </si>
  <si>
    <t>70 выплат</t>
  </si>
  <si>
    <t>100 выплат</t>
  </si>
  <si>
    <t>30 выплат</t>
  </si>
  <si>
    <t>3 выплаты</t>
  </si>
  <si>
    <t>190 выплат</t>
  </si>
  <si>
    <t>11.8.</t>
  </si>
  <si>
    <t xml:space="preserve">Департамент информационных технологий и связи(МАУ "МФЦ"), Департамент социального обеспечения </t>
  </si>
  <si>
    <t>бюжет Самарской области</t>
  </si>
  <si>
    <t>1 выплата</t>
  </si>
  <si>
    <t>238,0 тыс. руб.</t>
  </si>
  <si>
    <t xml:space="preserve">Предоставление единовременной социальной выплаты на ремонт жилого помещения лицу из детей-сирот и детей, оставшихся без попечения родителей </t>
  </si>
  <si>
    <t>коэф. 1 - 3949,0 руб.; коэф. 2 - 5923,50 руб.; коэф. 3 - 7898,0 руб.</t>
  </si>
  <si>
    <t>4481 выплата</t>
  </si>
  <si>
    <t xml:space="preserve">Приложение №3 к Постановлению администрации городского                 округа  Тольятти от                      №                    </t>
  </si>
  <si>
    <t>4122 выплаты.</t>
  </si>
  <si>
    <t>4 выплаты</t>
  </si>
  <si>
    <t>Департамент социального обеспечения, Департамент информационных технологий и связи(МАУ "МФЦ"), Департамент городского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</si>
</sst>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</font>
    <font>
      <sz val="13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164" fontId="2" fillId="2" borderId="1" xfId="0" applyNumberFormat="1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horizontal="center" vertical="top"/>
    </xf>
    <xf numFmtId="164" fontId="6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9" fillId="2" borderId="0" xfId="0" applyFont="1" applyFill="1"/>
    <xf numFmtId="0" fontId="11" fillId="2" borderId="1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164" fontId="12" fillId="2" borderId="1" xfId="0" applyNumberFormat="1" applyFont="1" applyFill="1" applyBorder="1" applyAlignment="1">
      <alignment horizontal="center" vertical="top"/>
    </xf>
    <xf numFmtId="164" fontId="11" fillId="2" borderId="1" xfId="0" applyNumberFormat="1" applyFont="1" applyFill="1" applyBorder="1" applyAlignment="1">
      <alignment horizontal="center" vertical="top"/>
    </xf>
    <xf numFmtId="164" fontId="8" fillId="2" borderId="1" xfId="0" applyNumberFormat="1" applyFont="1" applyFill="1" applyBorder="1" applyAlignment="1">
      <alignment horizontal="right" vertical="top"/>
    </xf>
    <xf numFmtId="164" fontId="4" fillId="2" borderId="1" xfId="0" applyNumberFormat="1" applyFont="1" applyFill="1" applyBorder="1" applyAlignment="1">
      <alignment horizontal="right" vertical="top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top"/>
    </xf>
    <xf numFmtId="164" fontId="11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/>
    <xf numFmtId="164" fontId="6" fillId="2" borderId="0" xfId="0" applyNumberFormat="1" applyFont="1" applyFill="1" applyBorder="1" applyAlignment="1">
      <alignment horizontal="left" wrapText="1"/>
    </xf>
    <xf numFmtId="164" fontId="1" fillId="2" borderId="0" xfId="0" applyNumberFormat="1" applyFont="1" applyFill="1"/>
    <xf numFmtId="0" fontId="6" fillId="2" borderId="0" xfId="0" applyFont="1" applyFill="1" applyBorder="1" applyAlignment="1">
      <alignment horizontal="left" wrapText="1"/>
    </xf>
    <xf numFmtId="164" fontId="7" fillId="2" borderId="1" xfId="0" applyNumberFormat="1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left" vertical="top"/>
    </xf>
    <xf numFmtId="0" fontId="6" fillId="2" borderId="0" xfId="0" applyFont="1" applyFill="1" applyBorder="1" applyAlignment="1">
      <alignment horizontal="left" wrapText="1"/>
    </xf>
    <xf numFmtId="164" fontId="7" fillId="2" borderId="1" xfId="0" applyNumberFormat="1" applyFont="1" applyFill="1" applyBorder="1" applyAlignment="1">
      <alignment horizontal="center" vertical="top"/>
    </xf>
    <xf numFmtId="164" fontId="10" fillId="2" borderId="1" xfId="0" applyNumberFormat="1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6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left" vertical="top"/>
    </xf>
    <xf numFmtId="0" fontId="7" fillId="2" borderId="5" xfId="0" applyFont="1" applyFill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left" vertical="top"/>
    </xf>
    <xf numFmtId="0" fontId="6" fillId="2" borderId="5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  <xf numFmtId="0" fontId="0" fillId="2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tabSelected="1" view="pageBreakPreview" topLeftCell="A4" zoomScaleSheetLayoutView="100" workbookViewId="0">
      <pane ySplit="2655" activePane="bottomLeft"/>
      <selection activeCell="K1" sqref="K1"/>
      <selection pane="bottomLeft" activeCell="A4" sqref="A4:XFD9"/>
    </sheetView>
  </sheetViews>
  <sheetFormatPr defaultRowHeight="15" x14ac:dyDescent="0.25"/>
  <cols>
    <col min="1" max="1" width="6.28515625" style="5" customWidth="1"/>
    <col min="2" max="2" width="56" style="5" customWidth="1"/>
    <col min="3" max="3" width="26" style="5" customWidth="1"/>
    <col min="4" max="4" width="12.7109375" style="5" customWidth="1"/>
    <col min="5" max="5" width="13.28515625" style="5" customWidth="1"/>
    <col min="6" max="6" width="16.42578125" style="5" customWidth="1"/>
    <col min="7" max="7" width="14.85546875" style="5" customWidth="1"/>
    <col min="8" max="8" width="12.7109375" style="5" customWidth="1"/>
    <col min="9" max="9" width="16.5703125" style="5" customWidth="1"/>
    <col min="10" max="10" width="15.5703125" style="5" customWidth="1"/>
    <col min="11" max="11" width="12.28515625" style="5" customWidth="1"/>
    <col min="12" max="12" width="16.85546875" style="5" customWidth="1"/>
    <col min="13" max="13" width="15.5703125" style="5" customWidth="1"/>
    <col min="14" max="14" width="12.140625" style="5" customWidth="1"/>
    <col min="15" max="15" width="17.42578125" style="5" customWidth="1"/>
    <col min="16" max="16" width="14.7109375" style="5" customWidth="1"/>
    <col min="17" max="17" width="12.140625" style="5" customWidth="1"/>
    <col min="18" max="18" width="19.28515625" style="5" customWidth="1"/>
    <col min="19" max="19" width="18.42578125" style="5" customWidth="1"/>
    <col min="20" max="20" width="25.7109375" style="5" customWidth="1"/>
    <col min="21" max="21" width="18.140625" style="5" customWidth="1"/>
    <col min="22" max="22" width="8.7109375" style="5" customWidth="1"/>
    <col min="23" max="16384" width="9.140625" style="5"/>
  </cols>
  <sheetData>
    <row r="1" spans="1:21" x14ac:dyDescent="0.25">
      <c r="R1" s="31" t="s">
        <v>52</v>
      </c>
      <c r="S1" s="32"/>
      <c r="T1" s="32"/>
      <c r="U1" s="32"/>
    </row>
    <row r="2" spans="1:21" x14ac:dyDescent="0.25">
      <c r="R2" s="32"/>
      <c r="S2" s="32"/>
      <c r="T2" s="32"/>
      <c r="U2" s="32"/>
    </row>
    <row r="3" spans="1:21" ht="32.25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31"/>
      <c r="S3" s="44"/>
      <c r="T3" s="44"/>
      <c r="U3" s="44"/>
    </row>
    <row r="4" spans="1:21" ht="57.75" customHeight="1" x14ac:dyDescent="0.25">
      <c r="A4" s="16" t="s">
        <v>8</v>
      </c>
      <c r="B4" s="35" t="s">
        <v>30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</row>
    <row r="5" spans="1:21" ht="144" customHeight="1" x14ac:dyDescent="0.25">
      <c r="A5" s="17" t="s">
        <v>9</v>
      </c>
      <c r="B5" s="14" t="s">
        <v>29</v>
      </c>
      <c r="C5" s="4" t="s">
        <v>45</v>
      </c>
      <c r="D5" s="15" t="s">
        <v>10</v>
      </c>
      <c r="E5" s="2" t="s">
        <v>11</v>
      </c>
      <c r="F5" s="10" t="s">
        <v>53</v>
      </c>
      <c r="G5" s="11" t="s">
        <v>13</v>
      </c>
      <c r="H5" s="29">
        <f>4122*1.5</f>
        <v>6183</v>
      </c>
      <c r="I5" s="1" t="s">
        <v>32</v>
      </c>
      <c r="J5" s="2" t="s">
        <v>13</v>
      </c>
      <c r="K5" s="3">
        <f>4142*1.5</f>
        <v>6213</v>
      </c>
      <c r="L5" s="1" t="s">
        <v>32</v>
      </c>
      <c r="M5" s="2" t="s">
        <v>13</v>
      </c>
      <c r="N5" s="3">
        <f>4142*1.5</f>
        <v>6213</v>
      </c>
      <c r="O5" s="1" t="s">
        <v>33</v>
      </c>
      <c r="P5" s="2" t="s">
        <v>13</v>
      </c>
      <c r="Q5" s="3">
        <f>4100*1.5</f>
        <v>6150</v>
      </c>
      <c r="R5" s="1" t="s">
        <v>33</v>
      </c>
      <c r="S5" s="2" t="s">
        <v>13</v>
      </c>
      <c r="T5" s="3">
        <f>4100*1.5</f>
        <v>6150</v>
      </c>
      <c r="U5" s="2">
        <f>H5+K5+N5+Q5+T5</f>
        <v>30909</v>
      </c>
    </row>
    <row r="6" spans="1:21" ht="47.25" x14ac:dyDescent="0.25">
      <c r="A6" s="17" t="s">
        <v>15</v>
      </c>
      <c r="B6" s="14" t="s">
        <v>20</v>
      </c>
      <c r="C6" s="36" t="s">
        <v>19</v>
      </c>
      <c r="D6" s="15" t="s">
        <v>10</v>
      </c>
      <c r="E6" s="2" t="s">
        <v>16</v>
      </c>
      <c r="F6" s="2" t="s">
        <v>34</v>
      </c>
      <c r="G6" s="2" t="s">
        <v>1</v>
      </c>
      <c r="H6" s="2">
        <f>157*5</f>
        <v>785</v>
      </c>
      <c r="I6" s="2" t="s">
        <v>34</v>
      </c>
      <c r="J6" s="2" t="s">
        <v>1</v>
      </c>
      <c r="K6" s="2">
        <f>157*5</f>
        <v>785</v>
      </c>
      <c r="L6" s="2" t="s">
        <v>34</v>
      </c>
      <c r="M6" s="2" t="s">
        <v>1</v>
      </c>
      <c r="N6" s="2">
        <f>157*5</f>
        <v>785</v>
      </c>
      <c r="O6" s="2" t="s">
        <v>38</v>
      </c>
      <c r="P6" s="2" t="s">
        <v>1</v>
      </c>
      <c r="Q6" s="2">
        <f>188*5</f>
        <v>940</v>
      </c>
      <c r="R6" s="2" t="s">
        <v>43</v>
      </c>
      <c r="S6" s="2" t="s">
        <v>1</v>
      </c>
      <c r="T6" s="2">
        <f>190*5</f>
        <v>950</v>
      </c>
      <c r="U6" s="2">
        <f t="shared" ref="U6:U13" si="0">H6+K6+N6+Q6+T6</f>
        <v>4245</v>
      </c>
    </row>
    <row r="7" spans="1:21" ht="47.25" x14ac:dyDescent="0.25">
      <c r="A7" s="17" t="s">
        <v>17</v>
      </c>
      <c r="B7" s="14" t="s">
        <v>21</v>
      </c>
      <c r="C7" s="36"/>
      <c r="D7" s="15" t="s">
        <v>10</v>
      </c>
      <c r="E7" s="2" t="s">
        <v>16</v>
      </c>
      <c r="F7" s="2" t="s">
        <v>35</v>
      </c>
      <c r="G7" s="2" t="s">
        <v>2</v>
      </c>
      <c r="H7" s="2">
        <f>55*2</f>
        <v>110</v>
      </c>
      <c r="I7" s="2" t="s">
        <v>35</v>
      </c>
      <c r="J7" s="2" t="s">
        <v>2</v>
      </c>
      <c r="K7" s="2">
        <f>55*2</f>
        <v>110</v>
      </c>
      <c r="L7" s="2" t="s">
        <v>35</v>
      </c>
      <c r="M7" s="2" t="s">
        <v>2</v>
      </c>
      <c r="N7" s="2">
        <f>55*2</f>
        <v>110</v>
      </c>
      <c r="O7" s="2" t="s">
        <v>39</v>
      </c>
      <c r="P7" s="2" t="s">
        <v>2</v>
      </c>
      <c r="Q7" s="2">
        <f>70*2</f>
        <v>140</v>
      </c>
      <c r="R7" s="2" t="s">
        <v>39</v>
      </c>
      <c r="S7" s="2" t="s">
        <v>2</v>
      </c>
      <c r="T7" s="2">
        <f>70*2</f>
        <v>140</v>
      </c>
      <c r="U7" s="2">
        <f t="shared" si="0"/>
        <v>610</v>
      </c>
    </row>
    <row r="8" spans="1:21" ht="86.25" customHeight="1" x14ac:dyDescent="0.25">
      <c r="A8" s="17" t="s">
        <v>25</v>
      </c>
      <c r="B8" s="14" t="s">
        <v>22</v>
      </c>
      <c r="C8" s="36"/>
      <c r="D8" s="15" t="s">
        <v>10</v>
      </c>
      <c r="E8" s="2" t="s">
        <v>16</v>
      </c>
      <c r="F8" s="2" t="s">
        <v>36</v>
      </c>
      <c r="G8" s="2" t="s">
        <v>3</v>
      </c>
      <c r="H8" s="2">
        <f>106*0.5</f>
        <v>53</v>
      </c>
      <c r="I8" s="2" t="s">
        <v>36</v>
      </c>
      <c r="J8" s="2" t="s">
        <v>3</v>
      </c>
      <c r="K8" s="2">
        <f>106*0.5</f>
        <v>53</v>
      </c>
      <c r="L8" s="2" t="s">
        <v>36</v>
      </c>
      <c r="M8" s="2" t="s">
        <v>3</v>
      </c>
      <c r="N8" s="2">
        <f>106*0.5</f>
        <v>53</v>
      </c>
      <c r="O8" s="2" t="s">
        <v>40</v>
      </c>
      <c r="P8" s="2" t="s">
        <v>3</v>
      </c>
      <c r="Q8" s="2">
        <f>100*0.5</f>
        <v>50</v>
      </c>
      <c r="R8" s="2" t="s">
        <v>40</v>
      </c>
      <c r="S8" s="2" t="s">
        <v>3</v>
      </c>
      <c r="T8" s="2">
        <f>100*0.5</f>
        <v>50</v>
      </c>
      <c r="U8" s="2">
        <f t="shared" si="0"/>
        <v>259</v>
      </c>
    </row>
    <row r="9" spans="1:21" ht="82.5" customHeight="1" x14ac:dyDescent="0.25">
      <c r="A9" s="17" t="s">
        <v>26</v>
      </c>
      <c r="B9" s="14" t="s">
        <v>23</v>
      </c>
      <c r="C9" s="36"/>
      <c r="D9" s="15" t="s">
        <v>10</v>
      </c>
      <c r="E9" s="2" t="s">
        <v>16</v>
      </c>
      <c r="F9" s="2" t="s">
        <v>37</v>
      </c>
      <c r="G9" s="2" t="s">
        <v>2</v>
      </c>
      <c r="H9" s="2">
        <f>56*2</f>
        <v>112</v>
      </c>
      <c r="I9" s="2" t="s">
        <v>37</v>
      </c>
      <c r="J9" s="2" t="s">
        <v>2</v>
      </c>
      <c r="K9" s="2">
        <f>56*2</f>
        <v>112</v>
      </c>
      <c r="L9" s="2" t="s">
        <v>37</v>
      </c>
      <c r="M9" s="2" t="s">
        <v>2</v>
      </c>
      <c r="N9" s="2">
        <f>56*2</f>
        <v>112</v>
      </c>
      <c r="O9" s="2" t="s">
        <v>41</v>
      </c>
      <c r="P9" s="2" t="s">
        <v>2</v>
      </c>
      <c r="Q9" s="2">
        <f>30*2</f>
        <v>60</v>
      </c>
      <c r="R9" s="2" t="s">
        <v>41</v>
      </c>
      <c r="S9" s="2" t="s">
        <v>2</v>
      </c>
      <c r="T9" s="2">
        <f>30*2</f>
        <v>60</v>
      </c>
      <c r="U9" s="2">
        <f t="shared" si="0"/>
        <v>456</v>
      </c>
    </row>
    <row r="10" spans="1:21" ht="84" customHeight="1" x14ac:dyDescent="0.25">
      <c r="A10" s="17" t="s">
        <v>27</v>
      </c>
      <c r="B10" s="14" t="s">
        <v>24</v>
      </c>
      <c r="C10" s="37"/>
      <c r="D10" s="15" t="s">
        <v>10</v>
      </c>
      <c r="E10" s="11" t="s">
        <v>16</v>
      </c>
      <c r="F10" s="11" t="s">
        <v>54</v>
      </c>
      <c r="G10" s="19" t="s">
        <v>4</v>
      </c>
      <c r="H10" s="11">
        <f>30*4</f>
        <v>120</v>
      </c>
      <c r="I10" s="2" t="s">
        <v>42</v>
      </c>
      <c r="J10" s="8" t="s">
        <v>4</v>
      </c>
      <c r="K10" s="2">
        <f>30*3</f>
        <v>90</v>
      </c>
      <c r="L10" s="2" t="s">
        <v>42</v>
      </c>
      <c r="M10" s="8" t="s">
        <v>4</v>
      </c>
      <c r="N10" s="2">
        <f>3*30</f>
        <v>90</v>
      </c>
      <c r="O10" s="2" t="s">
        <v>42</v>
      </c>
      <c r="P10" s="8" t="s">
        <v>4</v>
      </c>
      <c r="Q10" s="2">
        <f>3*30</f>
        <v>90</v>
      </c>
      <c r="R10" s="2" t="s">
        <v>42</v>
      </c>
      <c r="S10" s="8" t="s">
        <v>4</v>
      </c>
      <c r="T10" s="2">
        <f>3*30</f>
        <v>90</v>
      </c>
      <c r="U10" s="2">
        <f t="shared" si="0"/>
        <v>480</v>
      </c>
    </row>
    <row r="11" spans="1:21" ht="109.5" customHeight="1" x14ac:dyDescent="0.25">
      <c r="A11" s="17" t="s">
        <v>28</v>
      </c>
      <c r="B11" s="14" t="s">
        <v>31</v>
      </c>
      <c r="C11" s="4" t="s">
        <v>0</v>
      </c>
      <c r="D11" s="15" t="s">
        <v>14</v>
      </c>
      <c r="E11" s="2" t="s">
        <v>11</v>
      </c>
      <c r="F11" s="1" t="s">
        <v>51</v>
      </c>
      <c r="G11" s="8" t="s">
        <v>50</v>
      </c>
      <c r="H11" s="3">
        <v>23068</v>
      </c>
      <c r="I11" s="1">
        <v>0</v>
      </c>
      <c r="J11" s="2">
        <v>0</v>
      </c>
      <c r="K11" s="3">
        <v>0</v>
      </c>
      <c r="L11" s="1">
        <v>0</v>
      </c>
      <c r="M11" s="2">
        <v>0</v>
      </c>
      <c r="N11" s="3">
        <v>0</v>
      </c>
      <c r="O11" s="1">
        <v>0</v>
      </c>
      <c r="P11" s="2">
        <v>0</v>
      </c>
      <c r="Q11" s="3">
        <v>0</v>
      </c>
      <c r="R11" s="1">
        <v>0</v>
      </c>
      <c r="S11" s="2">
        <v>0</v>
      </c>
      <c r="T11" s="3">
        <v>0</v>
      </c>
      <c r="U11" s="2">
        <f t="shared" si="0"/>
        <v>23068</v>
      </c>
    </row>
    <row r="12" spans="1:21" ht="127.5" customHeight="1" x14ac:dyDescent="0.25">
      <c r="A12" s="17" t="s">
        <v>44</v>
      </c>
      <c r="B12" s="14" t="s">
        <v>49</v>
      </c>
      <c r="C12" s="7" t="s">
        <v>55</v>
      </c>
      <c r="D12" s="30" t="s">
        <v>46</v>
      </c>
      <c r="E12" s="11" t="s">
        <v>16</v>
      </c>
      <c r="F12" s="10" t="s">
        <v>47</v>
      </c>
      <c r="G12" s="11" t="s">
        <v>48</v>
      </c>
      <c r="H12" s="29">
        <v>238</v>
      </c>
      <c r="I12" s="1">
        <v>0</v>
      </c>
      <c r="J12" s="2">
        <v>0</v>
      </c>
      <c r="K12" s="3">
        <v>0</v>
      </c>
      <c r="L12" s="1">
        <v>0</v>
      </c>
      <c r="M12" s="2">
        <v>0</v>
      </c>
      <c r="N12" s="3">
        <v>0</v>
      </c>
      <c r="O12" s="1">
        <v>0</v>
      </c>
      <c r="P12" s="2">
        <v>0</v>
      </c>
      <c r="Q12" s="3">
        <v>0</v>
      </c>
      <c r="R12" s="1">
        <v>0</v>
      </c>
      <c r="S12" s="2">
        <v>0</v>
      </c>
      <c r="T12" s="3">
        <v>0</v>
      </c>
      <c r="U12" s="2">
        <f>H12+K12+N12+Q12+T12</f>
        <v>238</v>
      </c>
    </row>
    <row r="13" spans="1:21" s="6" customFormat="1" ht="16.5" customHeight="1" x14ac:dyDescent="0.25">
      <c r="A13" s="38" t="s">
        <v>18</v>
      </c>
      <c r="B13" s="39"/>
      <c r="C13" s="39"/>
      <c r="D13" s="39"/>
      <c r="E13" s="40"/>
      <c r="F13" s="25"/>
      <c r="G13" s="25"/>
      <c r="H13" s="25">
        <f>SUM(H5:H12)</f>
        <v>30669</v>
      </c>
      <c r="I13" s="25"/>
      <c r="J13" s="25"/>
      <c r="K13" s="25">
        <f>K5+K6+K7+K8+K9+K10</f>
        <v>7363</v>
      </c>
      <c r="L13" s="25"/>
      <c r="M13" s="25"/>
      <c r="N13" s="25">
        <f>N5+N6+N7+N8+N9+N10</f>
        <v>7363</v>
      </c>
      <c r="O13" s="28"/>
      <c r="P13" s="28"/>
      <c r="Q13" s="28">
        <f>SUM(Q5:Q12)</f>
        <v>7430</v>
      </c>
      <c r="R13" s="28"/>
      <c r="S13" s="28"/>
      <c r="T13" s="28">
        <f>SUM(T5:T12)</f>
        <v>7440</v>
      </c>
      <c r="U13" s="12">
        <f t="shared" si="0"/>
        <v>60265</v>
      </c>
    </row>
    <row r="14" spans="1:21" ht="18.75" customHeight="1" x14ac:dyDescent="0.25">
      <c r="A14" s="41" t="s">
        <v>12</v>
      </c>
      <c r="B14" s="42"/>
      <c r="C14" s="42"/>
      <c r="D14" s="42"/>
      <c r="E14" s="43"/>
      <c r="F14" s="3"/>
      <c r="G14" s="3"/>
      <c r="H14" s="3">
        <f>H5+H6+H7+H8+H9+H10</f>
        <v>7363</v>
      </c>
      <c r="I14" s="3"/>
      <c r="J14" s="3"/>
      <c r="K14" s="3">
        <f>K5+K6+K7+K8+K9+K10</f>
        <v>7363</v>
      </c>
      <c r="L14" s="3"/>
      <c r="M14" s="3"/>
      <c r="N14" s="3">
        <f>N5+N6+N7+N8+N9+N10</f>
        <v>7363</v>
      </c>
      <c r="O14" s="3"/>
      <c r="P14" s="3"/>
      <c r="Q14" s="3">
        <f>Q5+Q6+Q7+Q8+Q9+Q10</f>
        <v>7430</v>
      </c>
      <c r="R14" s="3"/>
      <c r="S14" s="3"/>
      <c r="T14" s="3">
        <f>T5+T6+T7+T8+T9+T10</f>
        <v>7440</v>
      </c>
      <c r="U14" s="13">
        <f>H14+K14+N14+Q14+7440</f>
        <v>36959</v>
      </c>
    </row>
    <row r="15" spans="1:21" ht="18.75" customHeight="1" x14ac:dyDescent="0.25">
      <c r="A15" s="26" t="s">
        <v>0</v>
      </c>
      <c r="B15" s="18"/>
      <c r="C15" s="18"/>
      <c r="D15" s="18"/>
      <c r="E15" s="18"/>
      <c r="F15" s="3"/>
      <c r="G15" s="3"/>
      <c r="H15" s="3">
        <f>H11+H12</f>
        <v>23306</v>
      </c>
      <c r="I15" s="3"/>
      <c r="J15" s="3"/>
      <c r="K15" s="3">
        <v>0</v>
      </c>
      <c r="L15" s="3"/>
      <c r="M15" s="3"/>
      <c r="N15" s="3">
        <v>0</v>
      </c>
      <c r="O15" s="3"/>
      <c r="P15" s="3"/>
      <c r="Q15" s="3">
        <v>0</v>
      </c>
      <c r="R15" s="3"/>
      <c r="S15" s="3"/>
      <c r="T15" s="3">
        <v>0</v>
      </c>
      <c r="U15" s="13">
        <f>H15</f>
        <v>23306</v>
      </c>
    </row>
    <row r="16" spans="1:21" ht="22.5" customHeight="1" x14ac:dyDescent="0.25">
      <c r="A16" s="33" t="s">
        <v>5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</row>
    <row r="17" spans="1:21" ht="16.5" x14ac:dyDescent="0.25">
      <c r="A17" s="34" t="s">
        <v>6</v>
      </c>
      <c r="B17" s="34"/>
      <c r="C17" s="34"/>
      <c r="D17" s="34"/>
      <c r="E17" s="20">
        <f>29400</f>
        <v>29400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</row>
    <row r="18" spans="1:21" ht="17.25" customHeight="1" x14ac:dyDescent="0.25">
      <c r="A18" s="33" t="s">
        <v>7</v>
      </c>
      <c r="B18" s="33"/>
      <c r="C18" s="33"/>
      <c r="D18" s="33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7"/>
      <c r="P18" s="27"/>
      <c r="Q18" s="27"/>
      <c r="R18" s="27"/>
      <c r="S18" s="27"/>
      <c r="T18" s="27"/>
      <c r="U18" s="22" t="e">
        <f>#REF!+#REF!+#REF!</f>
        <v>#REF!</v>
      </c>
    </row>
    <row r="24" spans="1:21" x14ac:dyDescent="0.25">
      <c r="D24" s="23" t="e">
        <f>#REF!-E17</f>
        <v>#REF!</v>
      </c>
    </row>
  </sheetData>
  <mergeCells count="9">
    <mergeCell ref="R1:U2"/>
    <mergeCell ref="A18:D18"/>
    <mergeCell ref="A16:U16"/>
    <mergeCell ref="A17:D17"/>
    <mergeCell ref="B4:U4"/>
    <mergeCell ref="C6:C10"/>
    <mergeCell ref="A13:E13"/>
    <mergeCell ref="A14:E14"/>
    <mergeCell ref="R3:U3"/>
  </mergeCells>
  <pageMargins left="0.15748031496062992" right="0.15748031496062992" top="0.15748031496062992" bottom="0.27559055118110237" header="0.19685039370078741" footer="0.15748031496062992"/>
  <pageSetup paperSize="9" scale="3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25.02.2019</vt:lpstr>
      <vt:lpstr>'25.02.2019'!Область_печати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Смирнова Светлана Викторовна</dc:creator>
  <cp:lastModifiedBy>Тришина Ольга Викторовна</cp:lastModifiedBy>
  <cp:lastPrinted>2019-12-26T04:25:55Z</cp:lastPrinted>
  <dcterms:created xsi:type="dcterms:W3CDTF">2017-12-15T06:16:59Z</dcterms:created>
  <dcterms:modified xsi:type="dcterms:W3CDTF">2020-05-20T04:19:54Z</dcterms:modified>
</cp:coreProperties>
</file>