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9615"/>
  </bookViews>
  <sheets>
    <sheet name="2166-пр" sheetId="6" r:id="rId1"/>
  </sheets>
  <definedNames>
    <definedName name="_xlnm.Print_Titles" localSheetId="0">'2166-пр'!$9:$9</definedName>
  </definedNames>
  <calcPr calcId="114210" fullCalcOnLoad="1"/>
</workbook>
</file>

<file path=xl/calcChain.xml><?xml version="1.0" encoding="utf-8"?>
<calcChain xmlns="http://schemas.openxmlformats.org/spreadsheetml/2006/main">
  <c r="H45" i="6"/>
  <c r="H34"/>
  <c r="H41"/>
  <c r="O41"/>
  <c r="H101"/>
  <c r="H12"/>
  <c r="N104"/>
  <c r="L110"/>
  <c r="K104"/>
  <c r="I110"/>
  <c r="N103"/>
  <c r="K103"/>
  <c r="O102"/>
  <c r="H104"/>
  <c r="K99"/>
  <c r="H99"/>
  <c r="K98"/>
  <c r="H98"/>
  <c r="O97"/>
  <c r="O96"/>
  <c r="N95"/>
  <c r="O95"/>
  <c r="N93"/>
  <c r="K93"/>
  <c r="H93"/>
  <c r="O93"/>
  <c r="N92"/>
  <c r="K92"/>
  <c r="H92"/>
  <c r="O92"/>
  <c r="N91"/>
  <c r="K91"/>
  <c r="O90"/>
  <c r="O89"/>
  <c r="O88"/>
  <c r="O87"/>
  <c r="O86"/>
  <c r="O85"/>
  <c r="O84"/>
  <c r="O83"/>
  <c r="N81"/>
  <c r="L106"/>
  <c r="K81"/>
  <c r="I106"/>
  <c r="H81"/>
  <c r="N80"/>
  <c r="K80"/>
  <c r="N79"/>
  <c r="K79"/>
  <c r="O78"/>
  <c r="O77"/>
  <c r="H77"/>
  <c r="H80"/>
  <c r="O76"/>
  <c r="O75"/>
  <c r="N73"/>
  <c r="K73"/>
  <c r="N72"/>
  <c r="K72"/>
  <c r="H71"/>
  <c r="O71"/>
  <c r="O70"/>
  <c r="O69"/>
  <c r="H68"/>
  <c r="H73"/>
  <c r="O67"/>
  <c r="N63"/>
  <c r="K63"/>
  <c r="O63"/>
  <c r="O61"/>
  <c r="O59"/>
  <c r="O58"/>
  <c r="O57"/>
  <c r="O56"/>
  <c r="O55"/>
  <c r="O54"/>
  <c r="O53"/>
  <c r="O52"/>
  <c r="O51"/>
  <c r="O50"/>
  <c r="N50"/>
  <c r="N65"/>
  <c r="N64"/>
  <c r="K50"/>
  <c r="K65"/>
  <c r="K64"/>
  <c r="H50"/>
  <c r="H65"/>
  <c r="O46"/>
  <c r="O45"/>
  <c r="O44"/>
  <c r="O43"/>
  <c r="O42"/>
  <c r="O40"/>
  <c r="O39"/>
  <c r="O38"/>
  <c r="O37"/>
  <c r="O36"/>
  <c r="O35"/>
  <c r="O34"/>
  <c r="O33"/>
  <c r="N32"/>
  <c r="N48"/>
  <c r="N47"/>
  <c r="K32"/>
  <c r="K48"/>
  <c r="K47"/>
  <c r="H32"/>
  <c r="H48"/>
  <c r="N30"/>
  <c r="L109"/>
  <c r="K30"/>
  <c r="I109"/>
  <c r="K29"/>
  <c r="H29"/>
  <c r="K28"/>
  <c r="H27"/>
  <c r="O27"/>
  <c r="O26"/>
  <c r="O25"/>
  <c r="N25"/>
  <c r="N29"/>
  <c r="N28"/>
  <c r="N23"/>
  <c r="K23"/>
  <c r="H23"/>
  <c r="O23"/>
  <c r="N22"/>
  <c r="K22"/>
  <c r="H22"/>
  <c r="O22"/>
  <c r="O21"/>
  <c r="O20"/>
  <c r="N18"/>
  <c r="K18"/>
  <c r="I107"/>
  <c r="H18"/>
  <c r="N17"/>
  <c r="L108"/>
  <c r="K17"/>
  <c r="I108"/>
  <c r="H17"/>
  <c r="F108"/>
  <c r="N16"/>
  <c r="K16"/>
  <c r="O15"/>
  <c r="O14"/>
  <c r="O13"/>
  <c r="O12"/>
  <c r="O11"/>
  <c r="F107"/>
  <c r="F106"/>
  <c r="H16"/>
  <c r="O16"/>
  <c r="H91"/>
  <c r="O91"/>
  <c r="O65"/>
  <c r="H64"/>
  <c r="O64"/>
  <c r="H47"/>
  <c r="O47"/>
  <c r="O48"/>
  <c r="H72"/>
  <c r="O72"/>
  <c r="O73"/>
  <c r="O80"/>
  <c r="H79"/>
  <c r="O79"/>
  <c r="F110"/>
  <c r="H103"/>
  <c r="O103"/>
  <c r="O104"/>
  <c r="O110"/>
  <c r="O29"/>
  <c r="I105"/>
  <c r="O17"/>
  <c r="O108"/>
  <c r="O18"/>
  <c r="H30"/>
  <c r="O68"/>
  <c r="N99"/>
  <c r="N98"/>
  <c r="O98"/>
  <c r="O32"/>
  <c r="O81"/>
  <c r="O106"/>
  <c r="O101"/>
  <c r="F109"/>
  <c r="F105"/>
  <c r="O30"/>
  <c r="O109"/>
  <c r="H28"/>
  <c r="O28"/>
  <c r="O107"/>
  <c r="O105"/>
  <c r="O99"/>
  <c r="L107"/>
  <c r="L105"/>
</calcChain>
</file>

<file path=xl/sharedStrings.xml><?xml version="1.0" encoding="utf-8"?>
<sst xmlns="http://schemas.openxmlformats.org/spreadsheetml/2006/main" count="685" uniqueCount="322">
  <si>
    <t>№ п/п</t>
  </si>
  <si>
    <t>2012 год</t>
  </si>
  <si>
    <t>2013 год</t>
  </si>
  <si>
    <t>2014 год</t>
  </si>
  <si>
    <r>
      <t>1.</t>
    </r>
    <r>
      <rPr>
        <sz val="7"/>
        <rFont val="Times New Roman"/>
        <family val="1"/>
        <charset val="204"/>
      </rPr>
      <t> 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</si>
  <si>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социальной поддержки граждан, имеющих детей, посещающих образовательные учреждения, реализующие основные общеобразовательные программы дошкольного и общего образования</t>
    </r>
  </si>
  <si>
    <t>1.1.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</si>
  <si>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в целях возмещения затрат по предоставлению бесплатного, льготного питания обучающимся муниципальных общеобразовательных учреждений городского округа Тольятти</t>
  </si>
  <si>
    <t>1.2.</t>
  </si>
  <si>
    <t>1.3.</t>
  </si>
  <si>
    <t>1.4.</t>
  </si>
  <si>
    <t>1.5.</t>
  </si>
  <si>
    <t>Ежемесячные компенсационные денежные выплаты на питание отдельным категориям граждан из числа детей - инвалидов</t>
  </si>
  <si>
    <t>Ежемесячные пособия студенческим семьям, имеющим детей</t>
  </si>
  <si>
    <r>
      <t>2.</t>
    </r>
    <r>
      <rPr>
        <sz val="7"/>
        <rFont val="Times New Roman"/>
        <family val="1"/>
        <charset val="204"/>
      </rPr>
      <t> </t>
    </r>
  </si>
  <si>
    <t>2.1.</t>
  </si>
  <si>
    <t>Ежемесячные денежные компенсации затрат на проезд в городском общественном транспорте учащимся (студентам)</t>
  </si>
  <si>
    <t>2.2.</t>
  </si>
  <si>
    <r>
      <t>3.</t>
    </r>
    <r>
      <rPr>
        <sz val="7"/>
        <rFont val="Times New Roman"/>
        <family val="1"/>
        <charset val="204"/>
      </rPr>
      <t> </t>
    </r>
  </si>
  <si>
    <t>3.1.</t>
  </si>
  <si>
    <t>Ежемесячные компенсационные денежные выплаты семьям, имеющим детей с установленным положительным статусом ВИЧ инфекции, рожденных от ВИЧ-инфицированных матерей</t>
  </si>
  <si>
    <t>3.2.</t>
  </si>
  <si>
    <t>3.3.</t>
  </si>
  <si>
    <t>Обеспечение детей в возрасте до 1 года, рожденных от ВИЧ-инфицированных матерей, заменителями грудного молока</t>
  </si>
  <si>
    <r>
      <t>4.</t>
    </r>
    <r>
      <rPr>
        <sz val="7"/>
        <rFont val="Times New Roman"/>
        <family val="1"/>
        <charset val="204"/>
      </rPr>
      <t> </t>
    </r>
  </si>
  <si>
    <t>4.1.</t>
  </si>
  <si>
    <t>Мероприятия по доставке отдельных категорий граждан на социально-значимые мероприятия</t>
  </si>
  <si>
    <r>
      <t>5.</t>
    </r>
    <r>
      <rPr>
        <sz val="7"/>
        <rFont val="Times New Roman"/>
        <family val="1"/>
        <charset val="204"/>
      </rPr>
      <t> </t>
    </r>
  </si>
  <si>
    <t>5.1.</t>
  </si>
  <si>
    <t>Единовременные компенсационные денежные выплаты к памятным датам:</t>
  </si>
  <si>
    <t>5.1.1.</t>
  </si>
  <si>
    <t>День памяти погибших в радиационных авариях и катастрофах (26 апреля)</t>
  </si>
  <si>
    <t>5.1.2.</t>
  </si>
  <si>
    <t>День Победы (9 мая)</t>
  </si>
  <si>
    <t>5.1.3.</t>
  </si>
  <si>
    <t>День памяти жертв политических репрессий (30 октября)</t>
  </si>
  <si>
    <t>5.1.4.</t>
  </si>
  <si>
    <t>День Героя (9 декабря)</t>
  </si>
  <si>
    <t>5.2.</t>
  </si>
  <si>
    <t>5.3.</t>
  </si>
  <si>
    <t>Ежемесячные частичные компенсационные выплаты на оплату общей площади жилого помещения и коммунальных услуг Микряковой И.А</t>
  </si>
  <si>
    <t>5.4.</t>
  </si>
  <si>
    <t>Ежемесячные компенсационные выплаты отдельным категориям граждан на оплату социальных услуг, полученных в государственных учреждениях социального обслуживания</t>
  </si>
  <si>
    <t>Ежемесячные денежные выплаты Почетным гражданам городского округа Тольятти и в случае смерти (гибели) пережившим их супругам и родителям</t>
  </si>
  <si>
    <t>Ежемесячные денежные выплаты Епифанцеву М.В.</t>
  </si>
  <si>
    <r>
      <t>6.</t>
    </r>
    <r>
      <rPr>
        <sz val="7"/>
        <rFont val="Times New Roman"/>
        <family val="1"/>
        <charset val="204"/>
      </rPr>
      <t> </t>
    </r>
  </si>
  <si>
    <t>6.1.</t>
  </si>
  <si>
    <t>Единовременные денежные выплаты на поощрение спортсменов, тренеров, ветеранов спорта, в том числе:</t>
  </si>
  <si>
    <t>Категория А – спортсмены, занявшие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</si>
  <si>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Б – спортсмены, занявшие первое место на чемпионатах Европы или Кубке Европейских Чемпионов (кроме юниоров (кадетов), ветеранов спорта) и подготовившие их тренеры</t>
  </si>
  <si>
    <t>Категория В – спортсмены, занявшие второе место или третье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</si>
  <si>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В1 – спортсмены, занявшие второе или третье место на чемпионатах Европы (кроме юниоров (кадетов), ветеранов спорта) и подготовившие их тренеры</t>
  </si>
  <si>
    <t>Категория В2 – спортсмены, занявшие первое место на чемпионатах Российской Федерации ((СССР) кроме юниоров (кадетов), ветеранов спорта) и подготовившие их тренеры</t>
  </si>
  <si>
    <t>Категория Г – спортсмены, занявшие первое или второе, или третье место на Универсиадах Международных и Всероссийских среди юниоров (кадетов) и подготовившие их тренеры</t>
  </si>
  <si>
    <t>Категория Е – спортсмены, занявшие первое место на чемпионатах Мира или Европы, или Российской Федерации (СССР) среди ветеранов спорта</t>
  </si>
  <si>
    <t>6.2.</t>
  </si>
  <si>
    <t>Стипендии спортсменам, в том числе:</t>
  </si>
  <si>
    <t>Надбавка к пенсии ветеранам спорта, в том числе:</t>
  </si>
  <si>
    <t>Категория Д – ветераны спорта – физические лица, проработавшие в качестве штатных работников физкультурно-спортивных организаций не менее 20 лет, имеющие почетное звание «Заслуженный работник физической культуры Российской Федерации», или группу инвалидности 1 или 2 (неработающие)</t>
  </si>
  <si>
    <r>
      <t>7.</t>
    </r>
    <r>
      <rPr>
        <sz val="7"/>
        <rFont val="Times New Roman"/>
        <family val="1"/>
        <charset val="204"/>
      </rPr>
      <t> </t>
    </r>
  </si>
  <si>
    <t>7.1.</t>
  </si>
  <si>
    <t>Единовременные компенсационные денежные выплаты гражданам, попавшим в трудные жизненные ситуации и чрезвычайные обстоятельства, а также гражданам без определенного места жительства</t>
  </si>
  <si>
    <t>7.2.</t>
  </si>
  <si>
    <r>
      <t>8.</t>
    </r>
    <r>
      <rPr>
        <sz val="7"/>
        <rFont val="Times New Roman"/>
        <family val="1"/>
        <charset val="204"/>
      </rPr>
      <t> </t>
    </r>
  </si>
  <si>
    <t>8.1.</t>
  </si>
  <si>
    <t>Выплата рентных платежей по договорам пожизненной ренты</t>
  </si>
  <si>
    <t>8.2.</t>
  </si>
  <si>
    <t>Расходы на оплату услуг нотариуса, ритуальных услуг и другие расходы, связанные с заключением и сопровождением договоров пожизненной ренты</t>
  </si>
  <si>
    <t>8.3.</t>
  </si>
  <si>
    <t>8.4.</t>
  </si>
  <si>
    <t>Оплата неустойки за несвоевременное исполнение договоров пожизненной ренты</t>
  </si>
  <si>
    <r>
      <t>9.</t>
    </r>
    <r>
      <rPr>
        <sz val="7"/>
        <rFont val="Times New Roman"/>
        <family val="1"/>
        <charset val="204"/>
      </rPr>
      <t> </t>
    </r>
  </si>
  <si>
    <t>9.1.</t>
  </si>
  <si>
    <t>9.2.</t>
  </si>
  <si>
    <t>Предоставление субсидии некоммерческим организациям, не являющимся автономными и бюджетными учреждениями, на организационные расходы в рамках уставной деятельности</t>
  </si>
  <si>
    <t>9.3.</t>
  </si>
  <si>
    <t>Именные премии мэра для жителей городского округа Тольятти с ограниченными возможностями здоровья и добровольцев</t>
  </si>
  <si>
    <t>Проведение культурно-массового мероприятия, посвященного Дню Победы</t>
  </si>
  <si>
    <t>Организация питания во время проведения  культурно-массового мероприятия, посвященного Дню Победы</t>
  </si>
  <si>
    <t>Приобретение призов, сувениров, цветов, подарков</t>
  </si>
  <si>
    <t>Расходные материалы и канцтовары на организацию выплаты мер социальной поддержки</t>
  </si>
  <si>
    <t xml:space="preserve">Задачи, наименование мероприятий </t>
  </si>
  <si>
    <t>Главный распорядитель (получатель)</t>
  </si>
  <si>
    <t>Источник финансирования</t>
  </si>
  <si>
    <t>Сроки исполнения</t>
  </si>
  <si>
    <t>Департамент образования</t>
  </si>
  <si>
    <t>количество</t>
  </si>
  <si>
    <t>Департамент экономического развития (МБУ "МФЦ")</t>
  </si>
  <si>
    <t>Департамент социальной поддержки населения</t>
  </si>
  <si>
    <t>ежемесячно</t>
  </si>
  <si>
    <t>в течение года</t>
  </si>
  <si>
    <t>единовременно</t>
  </si>
  <si>
    <t>по мере необходимости</t>
  </si>
  <si>
    <t>месяц - май</t>
  </si>
  <si>
    <t>бюджет городского округа</t>
  </si>
  <si>
    <t>-</t>
  </si>
  <si>
    <r>
      <t xml:space="preserve">16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</si>
  <si>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17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</si>
  <si>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18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</si>
  <si>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79,75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(ср. в год)</t>
    </r>
  </si>
  <si>
    <r>
      <t xml:space="preserve">85,35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(ср. в год)</t>
    </r>
  </si>
  <si>
    <r>
      <t xml:space="preserve">91,33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(ср. в год)</t>
    </r>
  </si>
  <si>
    <r>
      <t>0,05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от платежей по дог.ренты</t>
    </r>
  </si>
  <si>
    <r>
      <t xml:space="preserve">650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</si>
  <si>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600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</si>
  <si>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5 </t>
    </r>
    <r>
      <rPr>
        <i/>
        <sz val="8"/>
        <rFont val="Times New Roman"/>
        <family val="1"/>
        <charset val="204"/>
      </rPr>
      <t>т.руб.</t>
    </r>
  </si>
  <si>
    <r>
      <t xml:space="preserve">4 </t>
    </r>
    <r>
      <rPr>
        <i/>
        <sz val="8"/>
        <rFont val="Times New Roman"/>
        <family val="1"/>
        <charset val="204"/>
      </rPr>
      <t>поездки</t>
    </r>
    <r>
      <rPr>
        <i/>
        <sz val="10"/>
        <rFont val="Times New Roman"/>
        <family val="1"/>
        <charset val="204"/>
      </rPr>
      <t/>
    </r>
  </si>
  <si>
    <r>
      <t xml:space="preserve">100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</si>
  <si>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970 </t>
    </r>
    <r>
      <rPr>
        <i/>
        <sz val="8"/>
        <rFont val="Times New Roman"/>
        <family val="1"/>
        <charset val="204"/>
      </rPr>
      <t>руб.</t>
    </r>
  </si>
  <si>
    <r>
      <t xml:space="preserve">1 </t>
    </r>
    <r>
      <rPr>
        <i/>
        <sz val="8"/>
        <rFont val="Times New Roman"/>
        <family val="1"/>
        <charset val="204"/>
      </rPr>
      <t>меропр.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</si>
  <si>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28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</si>
  <si>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t xml:space="preserve">280 </t>
    </r>
    <r>
      <rPr>
        <i/>
        <sz val="8"/>
        <rFont val="Times New Roman"/>
        <family val="1"/>
        <charset val="204"/>
      </rPr>
      <t>руб.</t>
    </r>
  </si>
  <si>
    <r>
      <t xml:space="preserve">80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</si>
  <si>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90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</si>
  <si>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33 </t>
    </r>
    <r>
      <rPr>
        <i/>
        <sz val="8"/>
        <rFont val="Times New Roman"/>
        <family val="1"/>
        <charset val="204"/>
      </rPr>
      <t>семьи</t>
    </r>
    <r>
      <rPr>
        <i/>
        <sz val="10"/>
        <rFont val="Times New Roman"/>
        <family val="1"/>
        <charset val="204"/>
      </rPr>
      <t/>
    </r>
  </si>
  <si>
    <t>1000 руб.    в месяц</t>
  </si>
  <si>
    <t>500 руб.    в месяц</t>
  </si>
  <si>
    <t>750 руб.    в месяц</t>
  </si>
  <si>
    <r>
      <t xml:space="preserve">2 </t>
    </r>
    <r>
      <rPr>
        <i/>
        <sz val="8"/>
        <rFont val="Times New Roman"/>
        <family val="1"/>
        <charset val="204"/>
      </rPr>
      <t>комп.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</si>
  <si>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2 </t>
    </r>
    <r>
      <rPr>
        <i/>
        <sz val="8"/>
        <rFont val="Times New Roman"/>
        <family val="1"/>
        <charset val="204"/>
      </rPr>
      <t>прогр.</t>
    </r>
    <r>
      <rPr>
        <i/>
        <sz val="10"/>
        <color indexed="8"/>
        <rFont val="Times New Roman"/>
        <family val="1"/>
        <charset val="204"/>
      </rPr>
      <t/>
    </r>
  </si>
  <si>
    <t>ВСЕГО по задаче 1, из них по главным распорядителям:</t>
  </si>
  <si>
    <t xml:space="preserve">Департамент экономического развития </t>
  </si>
  <si>
    <t>ВСЕГО по задаче 2, из них по главным распорядителям:</t>
  </si>
  <si>
    <t>ВСЕГО по задаче 3, из них по главным распорядителям:</t>
  </si>
  <si>
    <t>Департамент здравоохранения</t>
  </si>
  <si>
    <t>ВСЕГО по задаче 4, из них по главным распорядителям:</t>
  </si>
  <si>
    <t xml:space="preserve">Департамент социальной поддержки населения </t>
  </si>
  <si>
    <t>ВСЕГО по задаче 5, из них по главным распорядителям:</t>
  </si>
  <si>
    <t>ВСЕГО по задаче 6, из них по главным распорядителям:</t>
  </si>
  <si>
    <t>ВСЕГО по задаче 7, из них по главным распорядителям:</t>
  </si>
  <si>
    <t>ВСЕГО по задаче 8, из них по главным распорядителям:</t>
  </si>
  <si>
    <t>ВСЕГО по задаче 9, из них по главным распорядителям:</t>
  </si>
  <si>
    <r>
      <t>85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СБ РФ, 15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почт.отд.</t>
    </r>
    <r>
      <rPr>
        <i/>
        <sz val="10"/>
        <color indexed="8"/>
        <rFont val="Times New Roman"/>
        <family val="1"/>
        <charset val="204"/>
      </rPr>
      <t/>
    </r>
  </si>
  <si>
    <r>
      <t>ком.сбор: почт.отд. - 2,18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>,      СБ РФ - 0,04</t>
    </r>
    <r>
      <rPr>
        <i/>
        <sz val="8"/>
        <rFont val="Times New Roman"/>
        <family val="1"/>
        <charset val="204"/>
      </rPr>
      <t>%</t>
    </r>
  </si>
  <si>
    <r>
      <t xml:space="preserve">74,5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</si>
  <si>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t xml:space="preserve">79,5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</si>
  <si>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rPr>
        <b/>
        <sz val="13"/>
        <rFont val="Times New Roman"/>
        <family val="1"/>
        <charset val="204"/>
      </rPr>
      <t>ИТОГО ПО ВСЕМ ЗАДАЧАМ,</t>
    </r>
    <r>
      <rPr>
        <b/>
        <sz val="14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из них по главным распорядителям:</t>
    </r>
  </si>
  <si>
    <t>Изготовление бланочной продукции</t>
  </si>
  <si>
    <t>4.1.1.</t>
  </si>
  <si>
    <t>4.1.2.</t>
  </si>
  <si>
    <t>4.1.3.</t>
  </si>
  <si>
    <t>4.1.4.</t>
  </si>
  <si>
    <t>4.2.</t>
  </si>
  <si>
    <t>4.3.</t>
  </si>
  <si>
    <t>4.4.</t>
  </si>
  <si>
    <t>4.5.</t>
  </si>
  <si>
    <t>4.6.</t>
  </si>
  <si>
    <t>4.7.</t>
  </si>
  <si>
    <t>4.8.</t>
  </si>
  <si>
    <t>5.1.5.</t>
  </si>
  <si>
    <t>5.1.6.</t>
  </si>
  <si>
    <t>5.1.7.</t>
  </si>
  <si>
    <t>5.1.8.</t>
  </si>
  <si>
    <t>5.2.1.</t>
  </si>
  <si>
    <t>5.3.1.</t>
  </si>
  <si>
    <t>7.3.</t>
  </si>
  <si>
    <t>7.4.</t>
  </si>
  <si>
    <t>8.5.</t>
  </si>
  <si>
    <t>8.6.</t>
  </si>
  <si>
    <t>8.7.</t>
  </si>
  <si>
    <t>8.8.</t>
  </si>
  <si>
    <r>
      <t xml:space="preserve">270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</si>
  <si>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1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</si>
  <si>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11,7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ср. в месяц</t>
    </r>
  </si>
  <si>
    <r>
      <t xml:space="preserve">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</si>
  <si>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>бланки - 6000 шт</t>
    </r>
    <r>
      <rPr>
        <i/>
        <sz val="8"/>
        <rFont val="Times New Roman"/>
        <family val="1"/>
        <charset val="204"/>
      </rPr>
      <t>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</si>
  <si>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1,5 </t>
    </r>
    <r>
      <rPr>
        <i/>
        <sz val="8"/>
        <rFont val="Times New Roman"/>
        <family val="1"/>
        <charset val="204"/>
      </rPr>
      <t>руб.</t>
    </r>
  </si>
  <si>
    <r>
      <t xml:space="preserve">448 </t>
    </r>
    <r>
      <rPr>
        <i/>
        <sz val="8"/>
        <rFont val="Times New Roman"/>
        <family val="1"/>
        <charset val="204"/>
      </rPr>
      <t xml:space="preserve">руб./мес.            </t>
    </r>
    <r>
      <rPr>
        <sz val="10"/>
        <rFont val="Times New Roman"/>
        <family val="1"/>
        <charset val="204"/>
      </rPr>
      <t>в среднем</t>
    </r>
  </si>
  <si>
    <r>
      <t xml:space="preserve">35 </t>
    </r>
    <r>
      <rPr>
        <i/>
        <sz val="8"/>
        <rFont val="Times New Roman"/>
        <family val="1"/>
        <charset val="204"/>
      </rPr>
      <t>догов.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</si>
  <si>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114,3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</si>
  <si>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Оказание социальной помощи семьям, имеющим детей с установленным положительным статусом ВИЧ-инфекции, рожденных от ВИЧ-инфицированных матерей</t>
    </r>
  </si>
  <si>
    <t>Приобретение компьютерной техники для организации выплаты</t>
  </si>
  <si>
    <r>
      <t xml:space="preserve">27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</si>
  <si>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t>Организация бесплатного, льготного питания обучающимся через структурное подразделение образовательного учреждения «Школьная столовая» путем включения бюджетных ассигнований в сметы на содержание МОУ</t>
  </si>
  <si>
    <t>Единовременные денежные выплаты на оплату санаторно-курортного лечения Почетным гражданам городского округа Тольятти</t>
  </si>
  <si>
    <t>4.9.</t>
  </si>
  <si>
    <t>Ежемесячные компенсационные денежные выплаты родителям военнослужащих и сотрудников органов внутренних дел, погиб-ших в период боевых действий</t>
  </si>
  <si>
    <t>Категория А – спортсмены, занявшие первое место на Олим-пийских, или Паралимпийских, или Сурдлимпийских играх, или чемпионатах Мира (кроме юни-оров (кадетов), ветеранов спорта) и подготовившие их тренеры</t>
  </si>
  <si>
    <t>Предоставление субсидии юридическим лицам (за исключе-нием субсидий государственным (муниципальным) учреждениям), индивидуальным предпринимате-лям, физическим лицам – произ-водителям товаров, работ, услуг на возмещение затрат за оказание общественно значимых социальных услуг отдельным категориям граждан на терри-тории городского округа Тольятти</t>
  </si>
  <si>
    <r>
      <t xml:space="preserve">700 </t>
    </r>
    <r>
      <rPr>
        <i/>
        <sz val="8"/>
        <rFont val="Times New Roman"/>
        <family val="1"/>
        <charset val="204"/>
      </rPr>
      <t>руб.</t>
    </r>
  </si>
  <si>
    <r>
      <t xml:space="preserve">160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</si>
  <si>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165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</si>
  <si>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уч. ВОВ и н/л узн.  - 700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, вет. ВОВ и др. прир. катег.    -   300 </t>
    </r>
    <r>
      <rPr>
        <i/>
        <sz val="8"/>
        <rFont val="Times New Roman"/>
        <family val="1"/>
        <charset val="204"/>
      </rPr>
      <t>руб.</t>
    </r>
  </si>
  <si>
    <r>
      <t>12974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</t>
    </r>
    <r>
      <rPr>
        <sz val="10"/>
        <rFont val="Times New Roman"/>
        <family val="1"/>
        <charset val="204"/>
      </rPr>
      <t xml:space="preserve">в т.ч.:          уч. ВОВ - 1167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н/л узн. - 236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 xml:space="preserve">, вет.ВОВ и др.прир. катег. - 11571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</si>
  <si>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>11807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</t>
    </r>
    <r>
      <rPr>
        <sz val="10"/>
        <rFont val="Times New Roman"/>
        <family val="1"/>
        <charset val="204"/>
      </rPr>
      <t xml:space="preserve">в т.ч.:          уч. ВОВ - 1062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н/л узн. - 215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 xml:space="preserve">, вет.ВОВ и др.прир. катег. - 10530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</si>
  <si>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1 870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</si>
  <si>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75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</si>
  <si>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1200 </t>
    </r>
    <r>
      <rPr>
        <i/>
        <sz val="8"/>
        <rFont val="Times New Roman"/>
        <family val="1"/>
        <charset val="204"/>
      </rPr>
      <t>руб.</t>
    </r>
  </si>
  <si>
    <t>10.1.</t>
  </si>
  <si>
    <t>Охрана объекта капитального строительства - реконструируемого здания поликлиники по ул.Олимпийская, 36 Комсомольского района городского округа Тольятти</t>
  </si>
  <si>
    <t>Департамент градостроительной деятельности</t>
  </si>
  <si>
    <t>ВСЕГО по задаче 10, из них по главным распорядителям:</t>
  </si>
  <si>
    <r>
      <t xml:space="preserve">Общий объем финансирования, </t>
    </r>
    <r>
      <rPr>
        <i/>
        <sz val="10"/>
        <rFont val="Times New Roman"/>
        <family val="1"/>
        <charset val="204"/>
      </rPr>
      <t>тыс.руб.</t>
    </r>
  </si>
  <si>
    <r>
      <t xml:space="preserve">сумма затрат на 1 чел. (1 усл.ед.), </t>
    </r>
    <r>
      <rPr>
        <i/>
        <sz val="8"/>
        <rFont val="Times New Roman"/>
        <family val="1"/>
        <charset val="204"/>
      </rPr>
      <t>руб.</t>
    </r>
  </si>
  <si>
    <r>
      <t xml:space="preserve">План. объем финансирования, </t>
    </r>
    <r>
      <rPr>
        <i/>
        <sz val="10"/>
        <rFont val="Times New Roman"/>
        <family val="1"/>
        <charset val="204"/>
      </rPr>
      <t>тыс.руб.</t>
    </r>
  </si>
  <si>
    <r>
      <t xml:space="preserve">ежемесячно:                    </t>
    </r>
    <r>
      <rPr>
        <sz val="10"/>
        <rFont val="Times New Roman"/>
        <family val="1"/>
        <charset val="204"/>
      </rPr>
      <t>январь - май,                    сентябрь - декабрь            (</t>
    </r>
    <r>
      <rPr>
        <b/>
        <sz val="10"/>
        <rFont val="Times New Roman"/>
        <family val="1"/>
        <charset val="204"/>
      </rPr>
      <t>168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дн.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в год)</t>
    </r>
  </si>
  <si>
    <r>
      <t xml:space="preserve">3720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в т.ч.: завтр. - 2764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- 956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(из них: льготн. - 2959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- 761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</si>
  <si>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t xml:space="preserve">завтр. - 46 </t>
    </r>
    <r>
      <rPr>
        <i/>
        <sz val="8"/>
        <rFont val="Times New Roman"/>
        <family val="1"/>
        <charset val="204"/>
      </rPr>
      <t>руб./день</t>
    </r>
    <r>
      <rPr>
        <sz val="10"/>
        <rFont val="Times New Roman"/>
        <family val="1"/>
        <charset val="204"/>
      </rPr>
      <t xml:space="preserve">, ГПД - 101 </t>
    </r>
    <r>
      <rPr>
        <i/>
        <sz val="8"/>
        <rFont val="Times New Roman"/>
        <family val="1"/>
        <charset val="204"/>
      </rPr>
      <t xml:space="preserve">руб./день </t>
    </r>
    <r>
      <rPr>
        <sz val="10"/>
        <rFont val="Times New Roman"/>
        <family val="1"/>
        <charset val="204"/>
      </rPr>
      <t xml:space="preserve">(льготн. - 350 </t>
    </r>
    <r>
      <rPr>
        <i/>
        <sz val="8"/>
        <rFont val="Times New Roman"/>
        <family val="1"/>
        <charset val="204"/>
      </rPr>
      <t>руб./месяц</t>
    </r>
    <r>
      <rPr>
        <sz val="10"/>
        <rFont val="Times New Roman"/>
        <family val="1"/>
        <charset val="204"/>
      </rPr>
      <t>)</t>
    </r>
  </si>
  <si>
    <r>
      <t xml:space="preserve">3913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в т.ч.: завтр. - 2887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- 1026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(из них: льготн. - 3113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- 800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</si>
  <si>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t xml:space="preserve">4079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в т.ч.: завтр. - 2978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- 1101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(из них: льготн. - 3244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- 835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</si>
  <si>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t xml:space="preserve">2609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в т.ч.: завтр. - 1924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   685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(из них: льготн. - 2075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- 534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</si>
  <si>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t xml:space="preserve">2720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в т.ч.: завтр. - 1986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   734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 xml:space="preserve">(из них: льготн. - 2163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- 557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</si>
  <si>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t>Департамент экономического развития (</t>
    </r>
    <r>
      <rPr>
        <sz val="10"/>
        <rFont val="Times New Roman"/>
        <family val="1"/>
        <charset val="204"/>
      </rPr>
      <t>МБУ "МФЦ")</t>
    </r>
  </si>
  <si>
    <r>
      <t xml:space="preserve">ежемесячно:   </t>
    </r>
    <r>
      <rPr>
        <sz val="10"/>
        <rFont val="Times New Roman"/>
        <family val="1"/>
        <charset val="204"/>
      </rPr>
      <t xml:space="preserve">                           январь - май,                                       сентябрь - декабрь</t>
    </r>
  </si>
  <si>
    <r>
      <t xml:space="preserve">1000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    в месяц</t>
    </r>
  </si>
  <si>
    <r>
      <t xml:space="preserve">500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          в месяц</t>
    </r>
  </si>
  <si>
    <r>
      <t>100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СБ РФ</t>
    </r>
    <r>
      <rPr>
        <i/>
        <sz val="10"/>
        <color indexed="8"/>
        <rFont val="Times New Roman"/>
        <family val="1"/>
        <charset val="204"/>
      </rPr>
      <t/>
    </r>
  </si>
  <si>
    <r>
      <t>ком.сбор: СБ РФ - 0,4</t>
    </r>
    <r>
      <rPr>
        <i/>
        <sz val="8"/>
        <rFont val="Times New Roman"/>
        <family val="1"/>
        <charset val="204"/>
      </rPr>
      <t>%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</si>
  <si>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доступности транспортных услуг по проезду учащихся (студентов) в городском общественном транспорте</t>
    </r>
  </si>
  <si>
    <r>
      <t xml:space="preserve">1 404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учащ-ся - 770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студенты -     634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</si>
  <si>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учащ-ся - 360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, студенты -            500 </t>
    </r>
    <r>
      <rPr>
        <i/>
        <sz val="8"/>
        <rFont val="Times New Roman"/>
        <family val="1"/>
        <charset val="204"/>
      </rPr>
      <t>руб.</t>
    </r>
  </si>
  <si>
    <r>
      <t xml:space="preserve">500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            в месяц</t>
    </r>
  </si>
  <si>
    <r>
      <t>Департамент здравоохранения (</t>
    </r>
    <r>
      <rPr>
        <sz val="10"/>
        <rFont val="Times New Roman"/>
        <family val="1"/>
        <charset val="204"/>
      </rPr>
      <t xml:space="preserve">МУЗ Клиническая больница № 5 г.о.Тольятти, городской Центр по профилактике и борьбе со </t>
    </r>
    <r>
      <rPr>
        <sz val="12"/>
        <rFont val="Times New Roman"/>
        <family val="1"/>
        <charset val="204"/>
      </rPr>
      <t>СПИД</t>
    </r>
    <r>
      <rPr>
        <sz val="10"/>
        <rFont val="Times New Roman"/>
        <family val="1"/>
        <charset val="204"/>
      </rPr>
      <t>)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</si>
  <si>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Предоставление мер компенсационного и поощрительного характера гражданам, имеющим особые заслуги перед сообществом</t>
    </r>
  </si>
  <si>
    <r>
      <t xml:space="preserve">100 </t>
    </r>
    <r>
      <rPr>
        <i/>
        <sz val="8"/>
        <rFont val="Times New Roman"/>
        <family val="1"/>
        <charset val="204"/>
      </rPr>
      <t>руб.</t>
    </r>
    <r>
      <rPr>
        <sz val="10"/>
        <rFont val="Times New Roman"/>
        <family val="1"/>
        <charset val="204"/>
      </rPr>
      <t xml:space="preserve"> ср. в месяц</t>
    </r>
  </si>
  <si>
    <r>
      <t xml:space="preserve">ежемесячно </t>
    </r>
    <r>
      <rPr>
        <i/>
        <sz val="10"/>
        <rFont val="Times New Roman"/>
        <family val="1"/>
        <charset val="204"/>
      </rPr>
      <t>в течение года,               (+1 Почетный гр-н - 8 мес.)</t>
    </r>
  </si>
  <si>
    <r>
      <t xml:space="preserve">Поч.гр-не - 14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    вдовы -     4,5 </t>
    </r>
    <r>
      <rPr>
        <i/>
        <sz val="8"/>
        <rFont val="Times New Roman"/>
        <family val="1"/>
        <charset val="204"/>
      </rPr>
      <t>т.руб.</t>
    </r>
  </si>
  <si>
    <r>
      <t xml:space="preserve">27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Поч.гр-н - 24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вдовы -     3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</si>
  <si>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28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Поч.гр-н - 25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вдовы -     3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</si>
  <si>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50 </t>
    </r>
    <r>
      <rPr>
        <i/>
        <sz val="10"/>
        <rFont val="Times New Roman"/>
        <family val="1"/>
        <charset val="204"/>
      </rPr>
      <t>т.руб.</t>
    </r>
  </si>
  <si>
    <r>
      <t>ком.сбор: почт.отд. - 2,18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>,      СБ РФ - 0,4</t>
    </r>
    <r>
      <rPr>
        <i/>
        <sz val="8"/>
        <rFont val="Times New Roman"/>
        <family val="1"/>
        <charset val="204"/>
      </rPr>
      <t>%</t>
    </r>
  </si>
  <si>
    <r>
      <t>58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СБ РФ, 42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почт.отд.</t>
    </r>
    <r>
      <rPr>
        <i/>
        <sz val="10"/>
        <color indexed="8"/>
        <rFont val="Times New Roman"/>
        <family val="1"/>
        <charset val="204"/>
      </rPr>
      <t/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</si>
  <si>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Обеспечение социальной поддержки выдающимся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спортсменам, их тренерам и ветеранам спорта, имеющим заслуги в области физической культуры и спорта</t>
    </r>
  </si>
  <si>
    <r>
      <t xml:space="preserve">Категория Ж – ветераны спорта – физические лица, проработавшие в качестве штатных сотрудников физкультурно-спортивных организаций не менее 20 лет и имеющие: </t>
    </r>
    <r>
      <rPr>
        <sz val="10"/>
        <rFont val="Times New Roman"/>
        <family val="1"/>
        <charset val="204"/>
      </rPr>
      <t>почетный знак «За заслуги в развитии физической культуры и спорта», или знак «Отличник физической культуры и спорта», или почетное спортивное звание «Заслуженный тренер РСФСР», или «Заслуженный тренер России», или «Заслуженный тренер СССР», или «Заслуженный мастер спорта», или «Мастер спорта России международного класса», а также бывшие спортсмены, занимавшие первое место на чемпионатах Российской Федерации (СССР)</t>
    </r>
  </si>
  <si>
    <r>
      <t xml:space="preserve">32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</si>
  <si>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1,5 </t>
    </r>
    <r>
      <rPr>
        <i/>
        <sz val="8"/>
        <rFont val="Times New Roman"/>
        <family val="1"/>
        <charset val="204"/>
      </rPr>
      <t xml:space="preserve">т.руб.      </t>
    </r>
    <r>
      <rPr>
        <sz val="10"/>
        <rFont val="Times New Roman"/>
        <family val="1"/>
        <charset val="204"/>
      </rPr>
      <t>в месяц</t>
    </r>
  </si>
  <si>
    <r>
      <t xml:space="preserve">22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</si>
  <si>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 </t>
    </r>
    <r>
      <rPr>
        <i/>
        <sz val="8"/>
        <rFont val="Times New Roman"/>
        <family val="1"/>
        <charset val="204"/>
      </rPr>
      <t xml:space="preserve">т.руб.            </t>
    </r>
    <r>
      <rPr>
        <sz val="10"/>
        <rFont val="Times New Roman"/>
        <family val="1"/>
        <charset val="204"/>
      </rPr>
      <t>в месяц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</si>
  <si>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Содействие гражданам в преодолении трудных жизненных ситуаций и чрезвычайных обстоятельств</t>
    </r>
  </si>
  <si>
    <r>
      <t xml:space="preserve">единовременно                         </t>
    </r>
    <r>
      <rPr>
        <sz val="10"/>
        <rFont val="Times New Roman"/>
        <family val="1"/>
        <charset val="204"/>
      </rPr>
      <t>в течение одного календарного года</t>
    </r>
  </si>
  <si>
    <r>
      <t xml:space="preserve">950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ТЖС. - 803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ЧО -       62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л.БОМЖ -  85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</si>
  <si>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ТЖС - 2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      ЧО - 4,5 </t>
    </r>
    <r>
      <rPr>
        <i/>
        <sz val="8"/>
        <rFont val="Times New Roman"/>
        <family val="1"/>
        <charset val="204"/>
      </rPr>
      <t>т.руб.</t>
    </r>
    <r>
      <rPr>
        <sz val="8"/>
        <rFont val="Times New Roman"/>
        <family val="1"/>
        <charset val="204"/>
      </rPr>
      <t>, л.БОМЖ</t>
    </r>
    <r>
      <rPr>
        <sz val="10"/>
        <rFont val="Times New Roman"/>
        <family val="1"/>
        <charset val="204"/>
      </rPr>
      <t xml:space="preserve"> - 0,5 </t>
    </r>
    <r>
      <rPr>
        <i/>
        <sz val="8"/>
        <rFont val="Times New Roman"/>
        <family val="1"/>
        <charset val="204"/>
      </rPr>
      <t>т.руб.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</si>
  <si>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развития на территории городского округа Тольятти попечительства над гражданами пожилого возраста и инвалидами</t>
    </r>
  </si>
  <si>
    <r>
      <t xml:space="preserve">2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</si>
  <si>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рит.усл.: 13,3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(1</t>
    </r>
    <r>
      <rPr>
        <i/>
        <sz val="8"/>
        <rFont val="Times New Roman"/>
        <family val="1"/>
        <charset val="204"/>
      </rPr>
      <t>чел.)</t>
    </r>
    <r>
      <rPr>
        <sz val="10"/>
        <rFont val="Times New Roman"/>
        <family val="1"/>
        <charset val="204"/>
      </rPr>
      <t xml:space="preserve">, оплата иных усл.: 12,7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(2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  <r>
      <rPr>
        <sz val="8"/>
        <color indexed="8"/>
        <rFont val="Times New Roman"/>
        <family val="1"/>
        <charset val="204"/>
      </rPr>
      <t/>
    </r>
  </si>
  <si>
    <r>
      <t xml:space="preserve">рит.усл.: 14,2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(1</t>
    </r>
    <r>
      <rPr>
        <i/>
        <sz val="8"/>
        <rFont val="Times New Roman"/>
        <family val="1"/>
        <charset val="204"/>
      </rPr>
      <t>чел.)</t>
    </r>
    <r>
      <rPr>
        <sz val="10"/>
        <rFont val="Times New Roman"/>
        <family val="1"/>
        <charset val="204"/>
      </rPr>
      <t xml:space="preserve">, оплата иных усл.: 13,5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(2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  <r>
      <rPr>
        <sz val="8"/>
        <color indexed="8"/>
        <rFont val="Times New Roman"/>
        <family val="1"/>
        <charset val="204"/>
      </rPr>
      <t/>
    </r>
  </si>
  <si>
    <r>
      <t>из пол-ей  ч/з: почт.отд.- 64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>,</t>
    </r>
    <r>
      <rPr>
        <i/>
        <sz val="8"/>
        <rFont val="Times New Roman"/>
        <family val="1"/>
        <charset val="204"/>
      </rPr>
      <t xml:space="preserve">             </t>
    </r>
    <r>
      <rPr>
        <sz val="10"/>
        <rFont val="Times New Roman"/>
        <family val="1"/>
        <charset val="204"/>
      </rPr>
      <t xml:space="preserve">СБ РФ </t>
    </r>
    <r>
      <rPr>
        <i/>
        <sz val="8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36</t>
    </r>
    <r>
      <rPr>
        <i/>
        <sz val="8"/>
        <rFont val="Times New Roman"/>
        <family val="1"/>
        <charset val="204"/>
      </rPr>
      <t>%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</si>
  <si>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Вовлечение граждан и организаций в общественную жизнь городского округа с целью формирования активной жизненной позиции, организации эффективного взаимодействия с органами местного самоуправления и расширения сферы оказания социально-значимых услуг отдельным категориям граждан</t>
    </r>
  </si>
  <si>
    <r>
      <t xml:space="preserve">4 квартал, </t>
    </r>
    <r>
      <rPr>
        <sz val="10"/>
        <rFont val="Times New Roman"/>
        <family val="1"/>
        <charset val="204"/>
      </rPr>
      <t>единовременно</t>
    </r>
  </si>
  <si>
    <r>
      <t xml:space="preserve">1 поездка - 5,5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</si>
  <si>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Техническое, информационное и технологическое совершенствование процесса выполнения переданных органам местного самоуправления Законом Самарской области отдельных государственных полномочий и процесса выполнения муниципальных правовых актов городского округа Тольятти</t>
    </r>
  </si>
  <si>
    <t xml:space="preserve">   В случае если сумма бюджетного финансирования по ДЦП не соответствует утвержденной в бюджете, объемы бюджетных ассигнований на реализацию ДЦП приводятся в соответствие (уточняются) с объемами, утвержденными решением о бюджете городского округа Тольятти путем внесения соответствующих изменений в ДЦП.</t>
  </si>
  <si>
    <t>10.1.1.</t>
  </si>
  <si>
    <t>Реконструкция здания поликлиники под размещение социальной гостиницы по ул.Олимпийская, 36 Комсомольского района городского округа Тольятти,                    в том числе:</t>
  </si>
  <si>
    <r>
      <t>10.</t>
    </r>
    <r>
      <rPr>
        <sz val="7"/>
        <rFont val="Times New Roman"/>
        <family val="1"/>
        <charset val="204"/>
      </rPr>
      <t> 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</si>
  <si>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Создание условий для выполнения мероприятий по оказанию социальной помощи отдельным категориям граждан городского округа Тольятти</t>
    </r>
  </si>
  <si>
    <r>
      <t xml:space="preserve">0 </t>
    </r>
    <r>
      <rPr>
        <i/>
        <sz val="8"/>
        <rFont val="Times New Roman"/>
        <family val="1"/>
        <charset val="204"/>
      </rPr>
      <t>зданий</t>
    </r>
  </si>
  <si>
    <r>
      <t xml:space="preserve">600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</t>
    </r>
  </si>
  <si>
    <r>
      <t xml:space="preserve">1 </t>
    </r>
    <r>
      <rPr>
        <i/>
        <sz val="8"/>
        <rFont val="Times New Roman"/>
        <family val="1"/>
        <charset val="204"/>
      </rPr>
      <t>здание</t>
    </r>
    <r>
      <rPr>
        <i/>
        <sz val="10"/>
        <color indexed="8"/>
        <rFont val="Times New Roman"/>
        <family val="1"/>
        <charset val="204"/>
      </rPr>
      <t/>
    </r>
  </si>
  <si>
    <r>
      <t xml:space="preserve">0,0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</t>
    </r>
  </si>
  <si>
    <r>
      <t xml:space="preserve">1 </t>
    </r>
    <r>
      <rPr>
        <i/>
        <sz val="8"/>
        <rFont val="Times New Roman"/>
        <family val="1"/>
        <charset val="204"/>
      </rPr>
      <t>объект</t>
    </r>
  </si>
  <si>
    <r>
      <t xml:space="preserve">0 </t>
    </r>
    <r>
      <rPr>
        <i/>
        <sz val="8"/>
        <rFont val="Times New Roman"/>
        <family val="1"/>
        <charset val="204"/>
      </rPr>
      <t>объектов</t>
    </r>
  </si>
  <si>
    <r>
      <rPr>
        <sz val="12.6"/>
        <rFont val="Times New Roman"/>
        <family val="1"/>
        <charset val="204"/>
      </rPr>
      <t>V.</t>
    </r>
    <r>
      <rPr>
        <sz val="14"/>
        <rFont val="Times New Roman"/>
        <family val="1"/>
        <charset val="204"/>
      </rPr>
      <t xml:space="preserve"> Обоснование ресурсного обеспечения программы</t>
    </r>
  </si>
  <si>
    <t>Комиссионное вознаграждение банку за обеспечение выплат и расходы на доставку компенсационных выплат, пособий гражданам, имеющим детей и детей - инвалидов</t>
  </si>
  <si>
    <t>Комиссионное вознаграждение банку за обеспечение выплат и расходы на доставку компенсационных денежных выплат за проезд в городском общественном транспорте учащимся (студентам)</t>
  </si>
  <si>
    <t>Комиссионное вознаграждение банку за обеспечение выплат и расходы на доставку ежемесячных компенсационных денежных выплат ВИЧ-инфицированным гражданам</t>
  </si>
  <si>
    <t>Комиссионное вознаграждение банку за обеспечение выплат и расходы на доставку денежных выплат гражданам, имеющим особые заслуги перед сообществом</t>
  </si>
  <si>
    <t>Комиссионное вознаграждение банку за обеспечение выплат и расходы на доставку денежных выплат выдающимся спортсменам, их тренерам и ветеранам спорта, имеющим заслуги в области физической культуры и спорта</t>
  </si>
  <si>
    <t>Комиссионное вознаграждение банку за обеспечение выплат и расходы на доставку компенсационных денежных выплат гражданам для преодоления трудных жизненных ситуаций и чрезвычайных обстоятельств</t>
  </si>
  <si>
    <t>Комиссионное вознаграждение банку за обеспечение выплат и расходы на доставку выплат рентных платежей</t>
  </si>
  <si>
    <t>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</t>
  </si>
  <si>
    <t>Единовременные компенсационные денежные выплаты на возмещение затрат родственникам умерших (погибших) Почетных граждан городского округа Тольятти на изготовление и установку надгробного памятника Почетным гражданам</t>
  </si>
  <si>
    <r>
      <t xml:space="preserve">ежемесячно, </t>
    </r>
    <r>
      <rPr>
        <sz val="10"/>
        <rFont val="Times New Roman"/>
        <family val="1"/>
        <charset val="204"/>
      </rPr>
      <t xml:space="preserve">                      за исключением каникулярного времени,                                           для  учащихся:</t>
    </r>
    <r>
      <rPr>
        <sz val="8"/>
        <rFont val="Times New Roman"/>
        <family val="1"/>
        <charset val="204"/>
      </rPr>
      <t xml:space="preserve"> июнь - август,</t>
    </r>
    <r>
      <rPr>
        <sz val="10"/>
        <rFont val="Times New Roman"/>
        <family val="1"/>
        <charset val="204"/>
      </rPr>
      <t xml:space="preserve">     для студентов: </t>
    </r>
    <r>
      <rPr>
        <sz val="8"/>
        <rFont val="Times New Roman"/>
        <family val="1"/>
        <charset val="204"/>
      </rPr>
      <t>июль - август</t>
    </r>
  </si>
  <si>
    <r>
      <t xml:space="preserve">Департамент экономического развития </t>
    </r>
    <r>
      <rPr>
        <sz val="10"/>
        <rFont val="Times New Roman"/>
        <family val="1"/>
        <charset val="204"/>
      </rPr>
      <t>(МБУ "МФЦ")</t>
    </r>
  </si>
  <si>
    <r>
      <rPr>
        <i/>
        <sz val="8"/>
        <rFont val="Times New Roman"/>
        <family val="1"/>
        <charset val="204"/>
      </rPr>
      <t>60%</t>
    </r>
    <r>
      <rPr>
        <sz val="10"/>
        <rFont val="Times New Roman"/>
        <family val="1"/>
        <charset val="204"/>
      </rPr>
      <t xml:space="preserve"> ч/з СБ РФ, 40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почт.отд.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</si>
  <si>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0,024 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              от объема ден. выпл.</t>
    </r>
  </si>
  <si>
    <t xml:space="preserve">к постановлению мэрии </t>
  </si>
  <si>
    <t>городского округа Тольятти</t>
  </si>
  <si>
    <t>ПРИЛОЖЕНИЕ № 3</t>
  </si>
  <si>
    <r>
      <t xml:space="preserve">91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</si>
  <si>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238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</si>
  <si>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223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</si>
  <si>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26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Поч.гр-н - 21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вдовы -     5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</si>
  <si>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</si>
  <si>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0 </t>
    </r>
    <r>
      <rPr>
        <i/>
        <sz val="10"/>
        <rFont val="Times New Roman"/>
        <family val="1"/>
        <charset val="204"/>
      </rPr>
      <t>т.руб.</t>
    </r>
  </si>
  <si>
    <r>
      <t xml:space="preserve">2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</si>
  <si>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t>4.10.</t>
  </si>
  <si>
    <r>
      <t>55,5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СБ РФ, 44,5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ч/з почт.отд.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</si>
  <si>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спортсм. - 0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тренер -     0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</si>
  <si>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ср.выпл.: спортсм.-        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тренер -            0 </t>
    </r>
    <r>
      <rPr>
        <i/>
        <sz val="8"/>
        <rFont val="Times New Roman"/>
        <family val="1"/>
        <charset val="204"/>
      </rPr>
      <t>т.руб.</t>
    </r>
  </si>
  <si>
    <r>
      <t xml:space="preserve">спортсм. - 0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тренер -           0 </t>
    </r>
    <r>
      <rPr>
        <i/>
        <sz val="8"/>
        <rFont val="Times New Roman"/>
        <family val="1"/>
        <charset val="204"/>
      </rPr>
      <t>т.руб.</t>
    </r>
  </si>
  <si>
    <r>
      <t xml:space="preserve">спортсм. - 0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тренер -          0 </t>
    </r>
    <r>
      <rPr>
        <i/>
        <sz val="8"/>
        <rFont val="Times New Roman"/>
        <family val="1"/>
        <charset val="204"/>
      </rPr>
      <t>т.руб.</t>
    </r>
  </si>
  <si>
    <r>
      <t xml:space="preserve">спортсм. - 0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</si>
  <si>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спортсм. - 0 </t>
    </r>
    <r>
      <rPr>
        <i/>
        <sz val="8"/>
        <rFont val="Times New Roman"/>
        <family val="1"/>
        <charset val="204"/>
      </rPr>
      <t>т.руб.</t>
    </r>
    <r>
      <rPr>
        <sz val="10"/>
        <color indexed="8"/>
        <rFont val="Times New Roman"/>
        <family val="1"/>
        <charset val="204"/>
      </rPr>
      <t/>
    </r>
  </si>
  <si>
    <r>
      <t xml:space="preserve">8 </t>
    </r>
    <r>
      <rPr>
        <i/>
        <sz val="8"/>
        <rFont val="Times New Roman"/>
        <family val="1"/>
        <charset val="204"/>
      </rPr>
      <t>догов.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</si>
  <si>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103,75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</si>
  <si>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t xml:space="preserve">84,0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</si>
  <si>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t xml:space="preserve">0,008 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              от объема ден. выпл.</t>
    </r>
  </si>
  <si>
    <r>
      <t xml:space="preserve">0,0 </t>
    </r>
    <r>
      <rPr>
        <i/>
        <sz val="8"/>
        <rFont val="Times New Roman"/>
        <family val="1"/>
        <charset val="204"/>
      </rPr>
      <t>%</t>
    </r>
    <r>
      <rPr>
        <sz val="10"/>
        <rFont val="Times New Roman"/>
        <family val="1"/>
        <charset val="204"/>
      </rPr>
      <t xml:space="preserve">               от объема ден. выпл.</t>
    </r>
  </si>
  <si>
    <r>
      <t xml:space="preserve">0 </t>
    </r>
    <r>
      <rPr>
        <i/>
        <sz val="8"/>
        <rFont val="Times New Roman"/>
        <family val="1"/>
        <charset val="204"/>
      </rPr>
      <t>комп.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</si>
  <si>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0,0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 (в средн.)</t>
    </r>
  </si>
  <si>
    <r>
      <t xml:space="preserve">6 867,0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</t>
    </r>
  </si>
  <si>
    <t xml:space="preserve">единовременно     </t>
  </si>
  <si>
    <t>6.3.</t>
  </si>
  <si>
    <t>Единовременная денежная выплата на непредвиденные расходы граждан, лишенных возможности проживания в жилых помещениях, в связи с признанием указанных жилых помещений непригодными для проживания в установленном законом порядке в результате признания многоквартирного дома аварийным:</t>
  </si>
  <si>
    <t>по ул. Ворошилова д.55</t>
  </si>
  <si>
    <t>по ул. Советская д. 52</t>
  </si>
  <si>
    <t>6.2.1.</t>
  </si>
  <si>
    <t>6.2.2.</t>
  </si>
  <si>
    <r>
      <t>Департамент экономического развития</t>
    </r>
    <r>
      <rPr>
        <sz val="10"/>
        <rFont val="Times New Roman"/>
        <family val="1"/>
        <charset val="204"/>
      </rPr>
      <t xml:space="preserve"> (МБУ "МФЦ")</t>
    </r>
  </si>
  <si>
    <r>
      <t xml:space="preserve">119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</t>
    </r>
    <r>
      <rPr>
        <sz val="8"/>
        <rFont val="Times New Roman"/>
        <family val="1"/>
        <charset val="204"/>
      </rPr>
      <t>одинокопрожив-ие</t>
    </r>
    <r>
      <rPr>
        <sz val="10"/>
        <rFont val="Times New Roman"/>
        <family val="1"/>
        <charset val="204"/>
      </rPr>
      <t xml:space="preserve"> - 7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                </t>
    </r>
    <r>
      <rPr>
        <sz val="8"/>
        <rFont val="Times New Roman"/>
        <family val="1"/>
        <charset val="204"/>
      </rPr>
      <t>гр-не, проживающие в семьях</t>
    </r>
    <r>
      <rPr>
        <sz val="10"/>
        <rFont val="Times New Roman"/>
        <family val="1"/>
        <charset val="204"/>
      </rPr>
      <t xml:space="preserve"> -       112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</si>
  <si>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rPr>
        <sz val="8"/>
        <rFont val="Times New Roman"/>
        <family val="1"/>
        <charset val="204"/>
      </rPr>
      <t xml:space="preserve">одинокопрожив-ие </t>
    </r>
    <r>
      <rPr>
        <sz val="10"/>
        <rFont val="Times New Roman"/>
        <family val="1"/>
        <charset val="204"/>
      </rPr>
      <t xml:space="preserve">- 30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,       </t>
    </r>
    <r>
      <rPr>
        <sz val="8"/>
        <rFont val="Times New Roman"/>
        <family val="1"/>
        <charset val="204"/>
      </rPr>
      <t xml:space="preserve"> гр-не, проживающие в семьях</t>
    </r>
    <r>
      <rPr>
        <sz val="10"/>
        <rFont val="Times New Roman"/>
        <family val="1"/>
        <charset val="204"/>
      </rPr>
      <t xml:space="preserve"> - 15 </t>
    </r>
    <r>
      <rPr>
        <i/>
        <sz val="8"/>
        <rFont val="Times New Roman"/>
        <family val="1"/>
        <charset val="204"/>
      </rPr>
      <t>т.руб.</t>
    </r>
    <r>
      <rPr>
        <sz val="8"/>
        <rFont val="Times New Roman"/>
        <family val="1"/>
        <charset val="204"/>
      </rPr>
      <t/>
    </r>
  </si>
  <si>
    <r>
      <t xml:space="preserve">86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</t>
    </r>
    <r>
      <rPr>
        <sz val="8"/>
        <rFont val="Times New Roman"/>
        <family val="1"/>
        <charset val="204"/>
      </rPr>
      <t>одинокопрожив-ие</t>
    </r>
    <r>
      <rPr>
        <sz val="10"/>
        <rFont val="Times New Roman"/>
        <family val="1"/>
        <charset val="204"/>
      </rPr>
      <t xml:space="preserve"> - 7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                </t>
    </r>
    <r>
      <rPr>
        <sz val="8"/>
        <rFont val="Times New Roman"/>
        <family val="1"/>
        <charset val="204"/>
      </rPr>
      <t>гр-не, проживающие в семьях</t>
    </r>
    <r>
      <rPr>
        <sz val="10"/>
        <rFont val="Times New Roman"/>
        <family val="1"/>
        <charset val="204"/>
      </rPr>
      <t xml:space="preserve"> -       79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</si>
  <si>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33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</t>
    </r>
    <r>
      <rPr>
        <sz val="8"/>
        <rFont val="Times New Roman"/>
        <family val="1"/>
        <charset val="204"/>
      </rPr>
      <t>одинокопрожив-ие</t>
    </r>
    <r>
      <rPr>
        <sz val="10"/>
        <rFont val="Times New Roman"/>
        <family val="1"/>
        <charset val="204"/>
      </rPr>
      <t xml:space="preserve"> - 0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                </t>
    </r>
    <r>
      <rPr>
        <sz val="8"/>
        <rFont val="Times New Roman"/>
        <family val="1"/>
        <charset val="204"/>
      </rPr>
      <t>гр-не, проживающие в семьях</t>
    </r>
    <r>
      <rPr>
        <sz val="10"/>
        <rFont val="Times New Roman"/>
        <family val="1"/>
        <charset val="204"/>
      </rPr>
      <t xml:space="preserve"> -       33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</si>
  <si>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1 403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     </t>
    </r>
    <r>
      <rPr>
        <sz val="10"/>
        <rFont val="Times New Roman"/>
        <family val="1"/>
        <charset val="204"/>
      </rPr>
      <t xml:space="preserve">в т.ч.: учащ-ся - 769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студенты -     634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</si>
  <si>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t xml:space="preserve">390 </t>
    </r>
    <r>
      <rPr>
        <i/>
        <sz val="8"/>
        <rFont val="Times New Roman"/>
        <family val="1"/>
        <charset val="204"/>
      </rPr>
      <t xml:space="preserve">руб.      </t>
    </r>
    <r>
      <rPr>
        <sz val="10"/>
        <rFont val="Times New Roman"/>
        <family val="1"/>
        <charset val="204"/>
      </rPr>
      <t>в среднем</t>
    </r>
  </si>
  <si>
    <r>
      <t xml:space="preserve">15 079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</si>
  <si>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395 </t>
    </r>
    <r>
      <rPr>
        <i/>
        <sz val="8"/>
        <rFont val="Times New Roman"/>
        <family val="1"/>
        <charset val="204"/>
      </rPr>
      <t xml:space="preserve">руб.      </t>
    </r>
    <r>
      <rPr>
        <sz val="10"/>
        <rFont val="Times New Roman"/>
        <family val="1"/>
        <charset val="204"/>
      </rPr>
      <t>в среднем</t>
    </r>
  </si>
  <si>
    <r>
      <t xml:space="preserve">13 917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</si>
  <si>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400 </t>
    </r>
    <r>
      <rPr>
        <i/>
        <sz val="8"/>
        <rFont val="Times New Roman"/>
        <family val="1"/>
        <charset val="204"/>
      </rPr>
      <t xml:space="preserve">руб.      </t>
    </r>
    <r>
      <rPr>
        <sz val="10"/>
        <rFont val="Times New Roman"/>
        <family val="1"/>
        <charset val="204"/>
      </rPr>
      <t>в среднем</t>
    </r>
  </si>
  <si>
    <t>Ежемесячные пособия на содержание нетрудоспособных членов семьи погибшего (умершего)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 его гибели (смерти) от несчастного случая, связанного с исполнением им должностных обязанностей или осуществлением депутатской деятельности</t>
  </si>
  <si>
    <t>4.11.</t>
  </si>
  <si>
    <r>
      <t xml:space="preserve">0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ср. в месяц</t>
    </r>
  </si>
  <si>
    <r>
      <rPr>
        <sz val="10"/>
        <color indexed="10"/>
        <rFont val="Times New Roman"/>
        <family val="1"/>
        <charset val="204"/>
      </rPr>
      <t xml:space="preserve">2474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>в т.ч.: завтр. -</t>
    </r>
    <r>
      <rPr>
        <sz val="10"/>
        <color indexed="10"/>
        <rFont val="Times New Roman"/>
        <family val="1"/>
        <charset val="204"/>
      </rPr>
      <t xml:space="preserve"> 1837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ГПД -    637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</t>
    </r>
    <r>
      <rPr>
        <sz val="10"/>
        <rFont val="Times New Roman"/>
        <family val="1"/>
        <charset val="204"/>
      </rPr>
      <t>(из них: льготн. -</t>
    </r>
    <r>
      <rPr>
        <sz val="10"/>
        <color indexed="10"/>
        <rFont val="Times New Roman"/>
        <family val="1"/>
        <charset val="204"/>
      </rPr>
      <t xml:space="preserve"> 1967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чел.</t>
    </r>
    <r>
      <rPr>
        <sz val="8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беспл. - 507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>)</t>
    </r>
  </si>
  <si>
    <r>
      <rPr>
        <sz val="10"/>
        <color indexed="10"/>
        <rFont val="Times New Roman"/>
        <family val="1"/>
        <charset val="204"/>
      </rPr>
      <t>5 539,0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т.руб.</t>
    </r>
    <r>
      <rPr>
        <sz val="10"/>
        <rFont val="Times New Roman"/>
        <family val="1"/>
        <charset val="204"/>
      </rPr>
      <t xml:space="preserve">      </t>
    </r>
  </si>
  <si>
    <r>
      <t xml:space="preserve">12,3 </t>
    </r>
    <r>
      <rPr>
        <i/>
        <sz val="8"/>
        <color indexed="10"/>
        <rFont val="Times New Roman"/>
        <family val="1"/>
        <charset val="204"/>
      </rPr>
      <t>т.руб.</t>
    </r>
    <r>
      <rPr>
        <sz val="10"/>
        <color indexed="10"/>
        <rFont val="Times New Roman"/>
        <family val="1"/>
        <charset val="204"/>
      </rPr>
      <t xml:space="preserve">     ср. в месяц          (11,7 </t>
    </r>
    <r>
      <rPr>
        <i/>
        <sz val="10"/>
        <color indexed="10"/>
        <rFont val="Times New Roman"/>
        <family val="1"/>
        <charset val="204"/>
      </rPr>
      <t xml:space="preserve">т.руб.    </t>
    </r>
    <r>
      <rPr>
        <sz val="10"/>
        <color indexed="10"/>
        <rFont val="Times New Roman"/>
        <family val="1"/>
        <charset val="204"/>
      </rPr>
      <t xml:space="preserve">-          1 мес.;  12,4 </t>
    </r>
    <r>
      <rPr>
        <i/>
        <sz val="10"/>
        <color indexed="10"/>
        <rFont val="Times New Roman"/>
        <family val="1"/>
        <charset val="204"/>
      </rPr>
      <t xml:space="preserve">т.руб.           </t>
    </r>
    <r>
      <rPr>
        <sz val="10"/>
        <color indexed="10"/>
        <rFont val="Times New Roman"/>
        <family val="1"/>
        <charset val="204"/>
      </rPr>
      <t>-               11 мес.)</t>
    </r>
  </si>
  <si>
    <r>
      <rPr>
        <sz val="10"/>
        <color indexed="10"/>
        <rFont val="Times New Roman"/>
        <family val="1"/>
        <charset val="204"/>
      </rPr>
      <t>14383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 xml:space="preserve">,      </t>
    </r>
    <r>
      <rPr>
        <sz val="10"/>
        <rFont val="Times New Roman"/>
        <family val="1"/>
        <charset val="204"/>
      </rPr>
      <t xml:space="preserve">в т.ч.:          уч. ВОВ - </t>
    </r>
    <r>
      <rPr>
        <sz val="10"/>
        <color indexed="10"/>
        <rFont val="Times New Roman"/>
        <family val="1"/>
        <charset val="204"/>
      </rPr>
      <t>1163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н/л узн. - 250 </t>
    </r>
    <r>
      <rPr>
        <i/>
        <sz val="8"/>
        <rFont val="Times New Roman"/>
        <family val="1"/>
        <charset val="204"/>
      </rPr>
      <t>чел.</t>
    </r>
    <r>
      <rPr>
        <sz val="10"/>
        <rFont val="Times New Roman"/>
        <family val="1"/>
        <charset val="204"/>
      </rPr>
      <t xml:space="preserve">, вет.ВОВ и др.прир. катег. - 12970 </t>
    </r>
    <r>
      <rPr>
        <i/>
        <sz val="8"/>
        <rFont val="Times New Roman"/>
        <family val="1"/>
        <charset val="204"/>
      </rPr>
      <t>чел.</t>
    </r>
    <r>
      <rPr>
        <i/>
        <sz val="10"/>
        <color indexed="8"/>
        <rFont val="Times New Roman"/>
        <family val="1"/>
        <charset val="204"/>
      </rPr>
      <t/>
    </r>
  </si>
  <si>
    <r>
      <rPr>
        <u/>
        <sz val="10"/>
        <color indexed="10"/>
        <rFont val="Times New Roman"/>
        <family val="1"/>
        <charset val="204"/>
      </rPr>
      <t xml:space="preserve">10,0 </t>
    </r>
    <r>
      <rPr>
        <i/>
        <u/>
        <sz val="8"/>
        <color indexed="10"/>
        <rFont val="Times New Roman"/>
        <family val="1"/>
        <charset val="204"/>
      </rPr>
      <t>т.руб.</t>
    </r>
    <r>
      <rPr>
        <u/>
        <sz val="10"/>
        <color indexed="10"/>
        <rFont val="Times New Roman"/>
        <family val="1"/>
        <charset val="204"/>
      </rPr>
      <t xml:space="preserve"> на 1 чел.</t>
    </r>
    <r>
      <rPr>
        <sz val="10"/>
        <color indexed="10"/>
        <rFont val="Times New Roman"/>
        <family val="1"/>
        <charset val="204"/>
      </rPr>
      <t xml:space="preserve"> (1 </t>
    </r>
    <r>
      <rPr>
        <i/>
        <sz val="8"/>
        <color indexed="10"/>
        <rFont val="Times New Roman"/>
        <family val="1"/>
        <charset val="204"/>
      </rPr>
      <t>чел.</t>
    </r>
    <r>
      <rPr>
        <sz val="10"/>
        <color indexed="10"/>
        <rFont val="Times New Roman"/>
        <family val="1"/>
        <charset val="204"/>
      </rPr>
      <t xml:space="preserve">x10 </t>
    </r>
    <r>
      <rPr>
        <i/>
        <sz val="8"/>
        <color indexed="10"/>
        <rFont val="Times New Roman"/>
        <family val="1"/>
        <charset val="204"/>
      </rPr>
      <t>т.р.</t>
    </r>
    <r>
      <rPr>
        <sz val="10"/>
        <color indexed="10"/>
        <rFont val="Times New Roman"/>
        <family val="1"/>
        <charset val="204"/>
      </rPr>
      <t xml:space="preserve">x 8 </t>
    </r>
    <r>
      <rPr>
        <i/>
        <sz val="8"/>
        <color indexed="10"/>
        <rFont val="Times New Roman"/>
        <family val="1"/>
        <charset val="204"/>
      </rPr>
      <t>мес.+</t>
    </r>
    <r>
      <rPr>
        <sz val="10"/>
        <color indexed="10"/>
        <rFont val="Times New Roman"/>
        <family val="1"/>
        <charset val="204"/>
      </rPr>
      <t xml:space="preserve"> 2 </t>
    </r>
    <r>
      <rPr>
        <i/>
        <sz val="8"/>
        <color indexed="10"/>
        <rFont val="Times New Roman"/>
        <family val="1"/>
        <charset val="204"/>
      </rPr>
      <t>чел.x10 т.р.x 7 мес.</t>
    </r>
    <r>
      <rPr>
        <sz val="10"/>
        <color indexed="10"/>
        <rFont val="Times New Roman"/>
        <family val="1"/>
        <charset val="204"/>
      </rPr>
      <t>=</t>
    </r>
    <r>
      <rPr>
        <i/>
        <sz val="8"/>
        <color indexed="10"/>
        <rFont val="Times New Roman"/>
        <family val="1"/>
        <charset val="204"/>
      </rPr>
      <t xml:space="preserve"> 22</t>
    </r>
    <r>
      <rPr>
        <sz val="10"/>
        <color indexed="10"/>
        <rFont val="Times New Roman"/>
        <family val="1"/>
        <charset val="204"/>
      </rPr>
      <t>0</t>
    </r>
    <r>
      <rPr>
        <sz val="8"/>
        <color indexed="10"/>
        <rFont val="Times New Roman"/>
        <family val="1"/>
        <charset val="204"/>
      </rPr>
      <t xml:space="preserve"> </t>
    </r>
    <r>
      <rPr>
        <i/>
        <sz val="8"/>
        <color indexed="10"/>
        <rFont val="Times New Roman"/>
        <family val="1"/>
        <charset val="204"/>
      </rPr>
      <t>т.руб.</t>
    </r>
    <r>
      <rPr>
        <sz val="10"/>
        <color indexed="10"/>
        <rFont val="Times New Roman"/>
        <family val="1"/>
        <charset val="204"/>
      </rPr>
      <t>)</t>
    </r>
  </si>
  <si>
    <r>
      <t xml:space="preserve">3 </t>
    </r>
    <r>
      <rPr>
        <i/>
        <sz val="8"/>
        <color indexed="10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</si>
  <si>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rPr>
        <sz val="10"/>
        <color indexed="10"/>
        <rFont val="Times New Roman"/>
        <family val="1"/>
        <charset val="204"/>
      </rPr>
      <t>16 488</t>
    </r>
    <r>
      <rPr>
        <sz val="10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чел.</t>
    </r>
    <r>
      <rPr>
        <i/>
        <sz val="10"/>
        <rFont val="Times New Roman"/>
        <family val="1"/>
        <charset val="204"/>
      </rPr>
      <t/>
    </r>
  </si>
  <si>
    <r>
      <t xml:space="preserve">Ежемесячные пособия на содержание детей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 </t>
    </r>
    <r>
      <rPr>
        <sz val="12"/>
        <color indexed="10"/>
        <rFont val="Times New Roman"/>
        <family val="1"/>
        <charset val="204"/>
      </rPr>
      <t xml:space="preserve">его </t>
    </r>
    <r>
      <rPr>
        <sz val="12"/>
        <rFont val="Times New Roman"/>
        <family val="1"/>
        <charset val="204"/>
      </rPr>
      <t>естественной смерти</t>
    </r>
  </si>
  <si>
    <t>от 06.09.2012 г. №2484-п/1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</si>
</sst>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2.6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u/>
      <sz val="10"/>
      <color indexed="10"/>
      <name val="Times New Roman"/>
      <family val="1"/>
      <charset val="204"/>
    </font>
    <font>
      <i/>
      <u/>
      <sz val="8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3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3" fontId="16" fillId="0" borderId="1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0" fontId="18" fillId="0" borderId="0" xfId="0" applyFont="1"/>
    <xf numFmtId="0" fontId="19" fillId="0" borderId="3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right" vertical="top"/>
    </xf>
    <xf numFmtId="3" fontId="11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horizontal="right" vertical="top"/>
    </xf>
    <xf numFmtId="0" fontId="7" fillId="0" borderId="0" xfId="0" applyFont="1" applyFill="1" applyAlignment="1">
      <alignment horizontal="justify" vertical="top"/>
    </xf>
    <xf numFmtId="0" fontId="7" fillId="0" borderId="0" xfId="0" applyFont="1"/>
    <xf numFmtId="3" fontId="8" fillId="0" borderId="1" xfId="0" applyNumberFormat="1" applyFont="1" applyFill="1" applyBorder="1" applyAlignment="1">
      <alignment horizontal="center" vertical="top"/>
    </xf>
    <xf numFmtId="3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0" xfId="0" applyFont="1" applyBorder="1" applyAlignment="1">
      <alignment vertical="center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/>
    </xf>
    <xf numFmtId="0" fontId="1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3" fontId="14" fillId="0" borderId="1" xfId="0" applyNumberFormat="1" applyFont="1" applyBorder="1" applyAlignment="1">
      <alignment horizontal="right" vertical="top"/>
    </xf>
    <xf numFmtId="0" fontId="18" fillId="0" borderId="0" xfId="0" applyFont="1" applyBorder="1"/>
    <xf numFmtId="0" fontId="18" fillId="0" borderId="4" xfId="0" applyFont="1" applyBorder="1"/>
    <xf numFmtId="0" fontId="7" fillId="0" borderId="0" xfId="0" applyFont="1" applyBorder="1"/>
    <xf numFmtId="0" fontId="7" fillId="0" borderId="5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3" fontId="2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right" vertical="top"/>
    </xf>
    <xf numFmtId="3" fontId="16" fillId="0" borderId="1" xfId="0" applyNumberFormat="1" applyFont="1" applyBorder="1" applyAlignment="1">
      <alignment horizontal="right" vertical="top"/>
    </xf>
    <xf numFmtId="3" fontId="28" fillId="0" borderId="1" xfId="0" applyNumberFormat="1" applyFont="1" applyBorder="1" applyAlignment="1">
      <alignment horizontal="right" vertical="top"/>
    </xf>
    <xf numFmtId="3" fontId="26" fillId="0" borderId="1" xfId="0" applyNumberFormat="1" applyFont="1" applyBorder="1" applyAlignment="1">
      <alignment horizontal="right" vertical="top"/>
    </xf>
    <xf numFmtId="3" fontId="29" fillId="0" borderId="1" xfId="0" applyNumberFormat="1" applyFont="1" applyBorder="1" applyAlignment="1">
      <alignment horizontal="right" vertical="top"/>
    </xf>
    <xf numFmtId="0" fontId="1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/>
    </xf>
    <xf numFmtId="3" fontId="15" fillId="0" borderId="1" xfId="0" applyNumberFormat="1" applyFont="1" applyBorder="1" applyAlignment="1">
      <alignment horizontal="center" vertical="top"/>
    </xf>
    <xf numFmtId="3" fontId="27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3" fontId="26" fillId="0" borderId="6" xfId="0" applyNumberFormat="1" applyFont="1" applyBorder="1" applyAlignment="1">
      <alignment horizontal="center" vertical="top"/>
    </xf>
    <xf numFmtId="3" fontId="26" fillId="0" borderId="5" xfId="0" applyNumberFormat="1" applyFont="1" applyBorder="1" applyAlignment="1">
      <alignment horizontal="center" vertical="top"/>
    </xf>
    <xf numFmtId="3" fontId="26" fillId="0" borderId="7" xfId="0" applyNumberFormat="1" applyFont="1" applyBorder="1" applyAlignment="1">
      <alignment horizontal="center" vertical="top"/>
    </xf>
    <xf numFmtId="3" fontId="14" fillId="0" borderId="6" xfId="0" applyNumberFormat="1" applyFont="1" applyBorder="1" applyAlignment="1">
      <alignment horizontal="center" vertical="top"/>
    </xf>
    <xf numFmtId="3" fontId="14" fillId="0" borderId="5" xfId="0" applyNumberFormat="1" applyFont="1" applyBorder="1" applyAlignment="1">
      <alignment horizontal="center" vertical="top"/>
    </xf>
    <xf numFmtId="3" fontId="14" fillId="0" borderId="7" xfId="0" applyNumberFormat="1" applyFont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2" xfId="0" applyNumberFormat="1" applyFont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center" vertical="top"/>
    </xf>
    <xf numFmtId="3" fontId="8" fillId="0" borderId="2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3" fontId="7" fillId="0" borderId="3" xfId="0" applyNumberFormat="1" applyFont="1" applyBorder="1" applyAlignment="1">
      <alignment horizontal="center" vertical="top"/>
    </xf>
    <xf numFmtId="3" fontId="7" fillId="0" borderId="2" xfId="0" applyNumberFormat="1" applyFont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7" fillId="0" borderId="8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4"/>
  <sheetViews>
    <sheetView tabSelected="1" topLeftCell="D1" workbookViewId="0">
      <selection activeCell="L6" sqref="L6"/>
    </sheetView>
  </sheetViews>
  <sheetFormatPr defaultRowHeight="15"/>
  <cols>
    <col min="1" max="1" width="5" style="16" customWidth="1"/>
    <col min="2" max="2" width="32.42578125" style="16" customWidth="1"/>
    <col min="3" max="3" width="12.85546875" style="16" customWidth="1"/>
    <col min="4" max="4" width="14.42578125" style="16" customWidth="1"/>
    <col min="5" max="5" width="13.28515625" style="16" customWidth="1"/>
    <col min="6" max="6" width="8.7109375" style="16" customWidth="1"/>
    <col min="7" max="8" width="9.140625" style="16"/>
    <col min="9" max="9" width="8.7109375" style="16" customWidth="1"/>
    <col min="10" max="11" width="9.140625" style="16"/>
    <col min="12" max="12" width="8.5703125" style="16" customWidth="1"/>
    <col min="13" max="14" width="9.140625" style="16"/>
    <col min="15" max="15" width="11.42578125" style="16" customWidth="1"/>
    <col min="16" max="16" width="14.5703125" style="16" customWidth="1"/>
    <col min="17" max="16384" width="9.140625" style="16"/>
  </cols>
  <sheetData>
    <row r="1" spans="1:16" ht="15.75">
      <c r="M1" s="25" t="s">
        <v>268</v>
      </c>
    </row>
    <row r="2" spans="1:16" ht="15.75">
      <c r="M2" s="25" t="s">
        <v>266</v>
      </c>
    </row>
    <row r="3" spans="1:16" ht="15.75">
      <c r="M3" s="25" t="s">
        <v>267</v>
      </c>
    </row>
    <row r="4" spans="1:16" ht="15.75">
      <c r="M4" s="25" t="s">
        <v>321</v>
      </c>
    </row>
    <row r="5" spans="1:16" ht="18.75">
      <c r="A5" s="84" t="s">
        <v>252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7" spans="1:16">
      <c r="A7" s="85" t="s">
        <v>0</v>
      </c>
      <c r="B7" s="85" t="s">
        <v>81</v>
      </c>
      <c r="C7" s="85" t="s">
        <v>82</v>
      </c>
      <c r="D7" s="85" t="s">
        <v>83</v>
      </c>
      <c r="E7" s="85" t="s">
        <v>84</v>
      </c>
      <c r="F7" s="87" t="s">
        <v>1</v>
      </c>
      <c r="G7" s="87"/>
      <c r="H7" s="87"/>
      <c r="I7" s="87" t="s">
        <v>2</v>
      </c>
      <c r="J7" s="87"/>
      <c r="K7" s="87"/>
      <c r="L7" s="87" t="s">
        <v>3</v>
      </c>
      <c r="M7" s="87"/>
      <c r="N7" s="87"/>
      <c r="O7" s="85" t="s">
        <v>192</v>
      </c>
    </row>
    <row r="8" spans="1:16" ht="64.5">
      <c r="A8" s="86"/>
      <c r="B8" s="86"/>
      <c r="C8" s="86"/>
      <c r="D8" s="86"/>
      <c r="E8" s="86"/>
      <c r="F8" s="17" t="s">
        <v>86</v>
      </c>
      <c r="G8" s="17" t="s">
        <v>193</v>
      </c>
      <c r="H8" s="17" t="s">
        <v>194</v>
      </c>
      <c r="I8" s="17" t="s">
        <v>86</v>
      </c>
      <c r="J8" s="17" t="s">
        <v>193</v>
      </c>
      <c r="K8" s="17" t="s">
        <v>194</v>
      </c>
      <c r="L8" s="17" t="s">
        <v>86</v>
      </c>
      <c r="M8" s="17" t="s">
        <v>193</v>
      </c>
      <c r="N8" s="17" t="s">
        <v>194</v>
      </c>
      <c r="O8" s="86"/>
    </row>
    <row r="9" spans="1:16" ht="15.7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18">
        <v>12</v>
      </c>
      <c r="M9" s="18">
        <v>13</v>
      </c>
      <c r="N9" s="18">
        <v>14</v>
      </c>
      <c r="O9" s="18">
        <v>15</v>
      </c>
    </row>
    <row r="10" spans="1:16" ht="18.75">
      <c r="A10" s="1" t="s">
        <v>4</v>
      </c>
      <c r="B10" s="88" t="s">
        <v>5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</row>
    <row r="11" spans="1:16" ht="283.5">
      <c r="A11" s="3" t="s">
        <v>6</v>
      </c>
      <c r="B11" s="19" t="s">
        <v>7</v>
      </c>
      <c r="C11" s="8" t="s">
        <v>85</v>
      </c>
      <c r="D11" s="8" t="s">
        <v>94</v>
      </c>
      <c r="E11" s="8" t="s">
        <v>195</v>
      </c>
      <c r="F11" s="9" t="s">
        <v>196</v>
      </c>
      <c r="G11" s="9" t="s">
        <v>197</v>
      </c>
      <c r="H11" s="5">
        <v>28261</v>
      </c>
      <c r="I11" s="9" t="s">
        <v>198</v>
      </c>
      <c r="J11" s="9" t="s">
        <v>197</v>
      </c>
      <c r="K11" s="5">
        <v>29914</v>
      </c>
      <c r="L11" s="9" t="s">
        <v>199</v>
      </c>
      <c r="M11" s="9" t="s">
        <v>197</v>
      </c>
      <c r="N11" s="5">
        <v>31477</v>
      </c>
      <c r="O11" s="7">
        <f t="shared" ref="O11:O16" si="0">H11+K11+N11</f>
        <v>89652</v>
      </c>
      <c r="P11" s="6"/>
    </row>
    <row r="12" spans="1:16" ht="141.75">
      <c r="A12" s="3" t="s">
        <v>8</v>
      </c>
      <c r="B12" s="4" t="s">
        <v>173</v>
      </c>
      <c r="C12" s="8" t="s">
        <v>85</v>
      </c>
      <c r="D12" s="8" t="s">
        <v>94</v>
      </c>
      <c r="E12" s="8" t="s">
        <v>195</v>
      </c>
      <c r="F12" s="9" t="s">
        <v>313</v>
      </c>
      <c r="G12" s="9" t="s">
        <v>197</v>
      </c>
      <c r="H12" s="14">
        <f>18832-41</f>
        <v>18791</v>
      </c>
      <c r="I12" s="9" t="s">
        <v>200</v>
      </c>
      <c r="J12" s="9" t="s">
        <v>197</v>
      </c>
      <c r="K12" s="5">
        <v>19956</v>
      </c>
      <c r="L12" s="9" t="s">
        <v>201</v>
      </c>
      <c r="M12" s="9" t="s">
        <v>197</v>
      </c>
      <c r="N12" s="5">
        <v>20989</v>
      </c>
      <c r="O12" s="42">
        <f t="shared" si="0"/>
        <v>59736</v>
      </c>
      <c r="P12" s="6"/>
    </row>
    <row r="13" spans="1:16" ht="94.5">
      <c r="A13" s="3" t="s">
        <v>9</v>
      </c>
      <c r="B13" s="4" t="s">
        <v>12</v>
      </c>
      <c r="C13" s="8" t="s">
        <v>202</v>
      </c>
      <c r="D13" s="8" t="s">
        <v>94</v>
      </c>
      <c r="E13" s="8" t="s">
        <v>203</v>
      </c>
      <c r="F13" s="9" t="s">
        <v>161</v>
      </c>
      <c r="G13" s="9" t="s">
        <v>204</v>
      </c>
      <c r="H13" s="5">
        <v>2430</v>
      </c>
      <c r="I13" s="9" t="s">
        <v>161</v>
      </c>
      <c r="J13" s="9" t="s">
        <v>204</v>
      </c>
      <c r="K13" s="5">
        <v>2430</v>
      </c>
      <c r="L13" s="9" t="s">
        <v>161</v>
      </c>
      <c r="M13" s="9" t="s">
        <v>204</v>
      </c>
      <c r="N13" s="5">
        <v>2430</v>
      </c>
      <c r="O13" s="7">
        <f t="shared" si="0"/>
        <v>7290</v>
      </c>
      <c r="P13" s="6"/>
    </row>
    <row r="14" spans="1:16" ht="94.5">
      <c r="A14" s="3" t="s">
        <v>10</v>
      </c>
      <c r="B14" s="4" t="s">
        <v>13</v>
      </c>
      <c r="C14" s="8" t="s">
        <v>202</v>
      </c>
      <c r="D14" s="8" t="s">
        <v>94</v>
      </c>
      <c r="E14" s="8" t="s">
        <v>89</v>
      </c>
      <c r="F14" s="9" t="s">
        <v>114</v>
      </c>
      <c r="G14" s="9" t="s">
        <v>205</v>
      </c>
      <c r="H14" s="5">
        <v>198</v>
      </c>
      <c r="I14" s="9" t="s">
        <v>114</v>
      </c>
      <c r="J14" s="9" t="s">
        <v>205</v>
      </c>
      <c r="K14" s="5">
        <v>198</v>
      </c>
      <c r="L14" s="9" t="s">
        <v>114</v>
      </c>
      <c r="M14" s="9" t="s">
        <v>205</v>
      </c>
      <c r="N14" s="5">
        <v>198</v>
      </c>
      <c r="O14" s="7">
        <f t="shared" si="0"/>
        <v>594</v>
      </c>
      <c r="P14" s="6"/>
    </row>
    <row r="15" spans="1:16" ht="110.25">
      <c r="A15" s="3" t="s">
        <v>11</v>
      </c>
      <c r="B15" s="12" t="s">
        <v>253</v>
      </c>
      <c r="C15" s="8" t="s">
        <v>202</v>
      </c>
      <c r="D15" s="8" t="s">
        <v>94</v>
      </c>
      <c r="E15" s="8" t="s">
        <v>89</v>
      </c>
      <c r="F15" s="9" t="s">
        <v>206</v>
      </c>
      <c r="G15" s="9" t="s">
        <v>207</v>
      </c>
      <c r="H15" s="5">
        <v>11</v>
      </c>
      <c r="I15" s="9" t="s">
        <v>206</v>
      </c>
      <c r="J15" s="9" t="s">
        <v>207</v>
      </c>
      <c r="K15" s="5">
        <v>11</v>
      </c>
      <c r="L15" s="9" t="s">
        <v>206</v>
      </c>
      <c r="M15" s="9" t="s">
        <v>207</v>
      </c>
      <c r="N15" s="5">
        <v>11</v>
      </c>
      <c r="O15" s="7">
        <f t="shared" si="0"/>
        <v>33</v>
      </c>
      <c r="P15" s="6"/>
    </row>
    <row r="16" spans="1:16" ht="16.5">
      <c r="A16" s="56" t="s">
        <v>120</v>
      </c>
      <c r="B16" s="57"/>
      <c r="C16" s="57"/>
      <c r="D16" s="57"/>
      <c r="E16" s="57"/>
      <c r="F16" s="20"/>
      <c r="G16" s="7"/>
      <c r="H16" s="43">
        <f>SUM(H17:H18)</f>
        <v>49691</v>
      </c>
      <c r="I16" s="22"/>
      <c r="J16" s="21"/>
      <c r="K16" s="21">
        <f>SUM(K17:K18)</f>
        <v>52509</v>
      </c>
      <c r="L16" s="22"/>
      <c r="M16" s="21"/>
      <c r="N16" s="21">
        <f>SUM(N17:N18)</f>
        <v>55105</v>
      </c>
      <c r="O16" s="45">
        <f t="shared" si="0"/>
        <v>157305</v>
      </c>
      <c r="P16" s="6"/>
    </row>
    <row r="17" spans="1:20" ht="16.5">
      <c r="A17" s="58" t="s">
        <v>85</v>
      </c>
      <c r="B17" s="58"/>
      <c r="C17" s="58"/>
      <c r="D17" s="58"/>
      <c r="E17" s="58"/>
      <c r="F17" s="20"/>
      <c r="G17" s="7"/>
      <c r="H17" s="44">
        <f>SUM(H11:H12)</f>
        <v>47052</v>
      </c>
      <c r="I17" s="23"/>
      <c r="J17" s="23"/>
      <c r="K17" s="23">
        <f>SUM(K11:K12)</f>
        <v>49870</v>
      </c>
      <c r="L17" s="23"/>
      <c r="M17" s="23"/>
      <c r="N17" s="23">
        <f>SUM(N11:N12)</f>
        <v>52466</v>
      </c>
      <c r="O17" s="43">
        <f>H17+K17+N17</f>
        <v>149388</v>
      </c>
      <c r="P17" s="6"/>
    </row>
    <row r="18" spans="1:20" ht="16.5">
      <c r="A18" s="58" t="s">
        <v>121</v>
      </c>
      <c r="B18" s="58"/>
      <c r="C18" s="58"/>
      <c r="D18" s="58"/>
      <c r="E18" s="58"/>
      <c r="F18" s="20"/>
      <c r="G18" s="7"/>
      <c r="H18" s="23">
        <f>SUM(H13:H15)</f>
        <v>2639</v>
      </c>
      <c r="I18" s="23"/>
      <c r="J18" s="23"/>
      <c r="K18" s="23">
        <f>SUM(K13:K15)</f>
        <v>2639</v>
      </c>
      <c r="L18" s="23"/>
      <c r="M18" s="23"/>
      <c r="N18" s="23">
        <f>SUM(N13:N15)</f>
        <v>2639</v>
      </c>
      <c r="O18" s="21">
        <f>H18+K18+N18</f>
        <v>7917</v>
      </c>
      <c r="P18" s="6"/>
    </row>
    <row r="19" spans="1:20" ht="21.75" customHeight="1">
      <c r="A19" s="1" t="s">
        <v>14</v>
      </c>
      <c r="B19" s="67" t="s">
        <v>208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9"/>
    </row>
    <row r="20" spans="1:20" ht="105.75" customHeight="1">
      <c r="A20" s="3" t="s">
        <v>15</v>
      </c>
      <c r="B20" s="4" t="s">
        <v>16</v>
      </c>
      <c r="C20" s="8" t="s">
        <v>202</v>
      </c>
      <c r="D20" s="8" t="s">
        <v>94</v>
      </c>
      <c r="E20" s="8" t="s">
        <v>262</v>
      </c>
      <c r="F20" s="9" t="s">
        <v>304</v>
      </c>
      <c r="G20" s="9" t="s">
        <v>210</v>
      </c>
      <c r="H20" s="5">
        <v>5662</v>
      </c>
      <c r="I20" s="9" t="s">
        <v>209</v>
      </c>
      <c r="J20" s="9" t="s">
        <v>210</v>
      </c>
      <c r="K20" s="5">
        <v>5665</v>
      </c>
      <c r="L20" s="9" t="s">
        <v>209</v>
      </c>
      <c r="M20" s="9" t="s">
        <v>210</v>
      </c>
      <c r="N20" s="5">
        <v>5665</v>
      </c>
      <c r="O20" s="7">
        <f>H20+K20+N20</f>
        <v>16992</v>
      </c>
      <c r="P20" s="6"/>
    </row>
    <row r="21" spans="1:20" ht="111.75" customHeight="1">
      <c r="A21" s="3" t="s">
        <v>17</v>
      </c>
      <c r="B21" s="24" t="s">
        <v>254</v>
      </c>
      <c r="C21" s="8" t="s">
        <v>202</v>
      </c>
      <c r="D21" s="8" t="s">
        <v>94</v>
      </c>
      <c r="E21" s="8" t="s">
        <v>89</v>
      </c>
      <c r="F21" s="9" t="s">
        <v>206</v>
      </c>
      <c r="G21" s="9" t="s">
        <v>207</v>
      </c>
      <c r="H21" s="5">
        <v>23</v>
      </c>
      <c r="I21" s="9" t="s">
        <v>206</v>
      </c>
      <c r="J21" s="9" t="s">
        <v>207</v>
      </c>
      <c r="K21" s="5">
        <v>23</v>
      </c>
      <c r="L21" s="9" t="s">
        <v>206</v>
      </c>
      <c r="M21" s="9" t="s">
        <v>207</v>
      </c>
      <c r="N21" s="5">
        <v>23</v>
      </c>
      <c r="O21" s="7">
        <f>H21+K21+N21</f>
        <v>69</v>
      </c>
      <c r="P21" s="6"/>
    </row>
    <row r="22" spans="1:20" ht="16.5">
      <c r="A22" s="56" t="s">
        <v>122</v>
      </c>
      <c r="B22" s="57"/>
      <c r="C22" s="57"/>
      <c r="D22" s="57"/>
      <c r="E22" s="57"/>
      <c r="F22" s="20"/>
      <c r="G22" s="7"/>
      <c r="H22" s="21">
        <f>SUM(H23)</f>
        <v>5685</v>
      </c>
      <c r="I22" s="22"/>
      <c r="J22" s="21"/>
      <c r="K22" s="21">
        <f>SUM(K23)</f>
        <v>5688</v>
      </c>
      <c r="L22" s="22"/>
      <c r="M22" s="21"/>
      <c r="N22" s="21">
        <f>SUM(N23)</f>
        <v>5688</v>
      </c>
      <c r="O22" s="22">
        <f>H22+K22+N22</f>
        <v>17061</v>
      </c>
      <c r="P22" s="6"/>
    </row>
    <row r="23" spans="1:20" ht="16.5">
      <c r="A23" s="58" t="s">
        <v>121</v>
      </c>
      <c r="B23" s="58"/>
      <c r="C23" s="58"/>
      <c r="D23" s="58"/>
      <c r="E23" s="58"/>
      <c r="F23" s="20"/>
      <c r="G23" s="7"/>
      <c r="H23" s="23">
        <f>SUM(H20,H21)</f>
        <v>5685</v>
      </c>
      <c r="I23" s="23"/>
      <c r="J23" s="23"/>
      <c r="K23" s="23">
        <f>SUM(K20,K21)</f>
        <v>5688</v>
      </c>
      <c r="L23" s="23"/>
      <c r="M23" s="23"/>
      <c r="N23" s="23">
        <f>SUM(N20,N21)</f>
        <v>5688</v>
      </c>
      <c r="O23" s="21">
        <f>H23+K23+N23</f>
        <v>17061</v>
      </c>
      <c r="P23" s="6"/>
    </row>
    <row r="24" spans="1:20" s="25" customFormat="1" ht="36" customHeight="1">
      <c r="A24" s="1" t="s">
        <v>18</v>
      </c>
      <c r="B24" s="67" t="s">
        <v>170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9"/>
      <c r="P24" s="13"/>
      <c r="Q24" s="13"/>
      <c r="R24" s="13"/>
      <c r="S24" s="13"/>
      <c r="T24" s="6"/>
    </row>
    <row r="25" spans="1:20" ht="96" customHeight="1">
      <c r="A25" s="3" t="s">
        <v>19</v>
      </c>
      <c r="B25" s="4" t="s">
        <v>20</v>
      </c>
      <c r="C25" s="8" t="s">
        <v>202</v>
      </c>
      <c r="D25" s="8" t="s">
        <v>94</v>
      </c>
      <c r="E25" s="8" t="s">
        <v>89</v>
      </c>
      <c r="F25" s="9" t="s">
        <v>112</v>
      </c>
      <c r="G25" s="9" t="s">
        <v>211</v>
      </c>
      <c r="H25" s="5">
        <v>480</v>
      </c>
      <c r="I25" s="9" t="s">
        <v>113</v>
      </c>
      <c r="J25" s="9" t="s">
        <v>211</v>
      </c>
      <c r="K25" s="5">
        <v>540</v>
      </c>
      <c r="L25" s="9" t="s">
        <v>269</v>
      </c>
      <c r="M25" s="9" t="s">
        <v>211</v>
      </c>
      <c r="N25" s="5">
        <f>600-50</f>
        <v>550</v>
      </c>
      <c r="O25" s="7">
        <f t="shared" ref="O25:O30" si="1">H25+K25+N25</f>
        <v>1570</v>
      </c>
      <c r="P25" s="6"/>
    </row>
    <row r="26" spans="1:20" ht="95.25" customHeight="1">
      <c r="A26" s="3" t="s">
        <v>21</v>
      </c>
      <c r="B26" s="4" t="s">
        <v>255</v>
      </c>
      <c r="C26" s="8" t="s">
        <v>202</v>
      </c>
      <c r="D26" s="8" t="s">
        <v>94</v>
      </c>
      <c r="E26" s="8" t="s">
        <v>89</v>
      </c>
      <c r="F26" s="9" t="s">
        <v>206</v>
      </c>
      <c r="G26" s="9" t="s">
        <v>207</v>
      </c>
      <c r="H26" s="5">
        <v>2</v>
      </c>
      <c r="I26" s="9" t="s">
        <v>206</v>
      </c>
      <c r="J26" s="9" t="s">
        <v>207</v>
      </c>
      <c r="K26" s="5">
        <v>3</v>
      </c>
      <c r="L26" s="9" t="s">
        <v>206</v>
      </c>
      <c r="M26" s="9" t="s">
        <v>207</v>
      </c>
      <c r="N26" s="5">
        <v>3</v>
      </c>
      <c r="O26" s="7">
        <f t="shared" si="1"/>
        <v>8</v>
      </c>
      <c r="P26" s="6"/>
    </row>
    <row r="27" spans="1:20" ht="153" customHeight="1">
      <c r="A27" s="3" t="s">
        <v>22</v>
      </c>
      <c r="B27" s="4" t="s">
        <v>23</v>
      </c>
      <c r="C27" s="8" t="s">
        <v>212</v>
      </c>
      <c r="D27" s="8" t="s">
        <v>94</v>
      </c>
      <c r="E27" s="8" t="s">
        <v>90</v>
      </c>
      <c r="F27" s="10" t="s">
        <v>270</v>
      </c>
      <c r="G27" s="10" t="s">
        <v>167</v>
      </c>
      <c r="H27" s="26">
        <f>1600-320</f>
        <v>1280</v>
      </c>
      <c r="I27" s="10" t="s">
        <v>271</v>
      </c>
      <c r="J27" s="10" t="s">
        <v>167</v>
      </c>
      <c r="K27" s="26">
        <v>1200</v>
      </c>
      <c r="L27" s="10" t="s">
        <v>271</v>
      </c>
      <c r="M27" s="10" t="s">
        <v>167</v>
      </c>
      <c r="N27" s="26">
        <v>1200</v>
      </c>
      <c r="O27" s="27">
        <f t="shared" si="1"/>
        <v>3680</v>
      </c>
      <c r="P27" s="6"/>
    </row>
    <row r="28" spans="1:20" ht="16.5">
      <c r="A28" s="56" t="s">
        <v>123</v>
      </c>
      <c r="B28" s="57"/>
      <c r="C28" s="57"/>
      <c r="D28" s="57"/>
      <c r="E28" s="57"/>
      <c r="F28" s="20"/>
      <c r="G28" s="7"/>
      <c r="H28" s="21">
        <f>SUM(H29:H30)</f>
        <v>1762</v>
      </c>
      <c r="I28" s="22"/>
      <c r="J28" s="21"/>
      <c r="K28" s="21">
        <f>SUM(K29:K30)</f>
        <v>1743</v>
      </c>
      <c r="L28" s="22"/>
      <c r="M28" s="21"/>
      <c r="N28" s="21">
        <f>SUM(N29:N30)</f>
        <v>1753</v>
      </c>
      <c r="O28" s="22">
        <f t="shared" si="1"/>
        <v>5258</v>
      </c>
      <c r="P28" s="6"/>
    </row>
    <row r="29" spans="1:20" ht="16.5">
      <c r="A29" s="58" t="s">
        <v>121</v>
      </c>
      <c r="B29" s="58"/>
      <c r="C29" s="58"/>
      <c r="D29" s="58"/>
      <c r="E29" s="58"/>
      <c r="F29" s="20"/>
      <c r="G29" s="7"/>
      <c r="H29" s="23">
        <f>SUM(H25:H26)</f>
        <v>482</v>
      </c>
      <c r="I29" s="23"/>
      <c r="J29" s="23"/>
      <c r="K29" s="23">
        <f>SUM(K25:K26)</f>
        <v>543</v>
      </c>
      <c r="L29" s="23"/>
      <c r="M29" s="23"/>
      <c r="N29" s="23">
        <f>SUM(N25:N26)</f>
        <v>553</v>
      </c>
      <c r="O29" s="21">
        <f t="shared" si="1"/>
        <v>1578</v>
      </c>
      <c r="P29" s="6"/>
    </row>
    <row r="30" spans="1:20" ht="16.5">
      <c r="A30" s="58" t="s">
        <v>124</v>
      </c>
      <c r="B30" s="58"/>
      <c r="C30" s="58"/>
      <c r="D30" s="58"/>
      <c r="E30" s="58"/>
      <c r="F30" s="20"/>
      <c r="G30" s="7"/>
      <c r="H30" s="23">
        <f>H27</f>
        <v>1280</v>
      </c>
      <c r="I30" s="23"/>
      <c r="J30" s="23"/>
      <c r="K30" s="23">
        <f>K27</f>
        <v>1200</v>
      </c>
      <c r="L30" s="23"/>
      <c r="M30" s="23"/>
      <c r="N30" s="23">
        <f>N27</f>
        <v>1200</v>
      </c>
      <c r="O30" s="21">
        <f t="shared" si="1"/>
        <v>3680</v>
      </c>
      <c r="P30" s="6"/>
    </row>
    <row r="31" spans="1:20" ht="21.75" customHeight="1">
      <c r="A31" s="1" t="s">
        <v>24</v>
      </c>
      <c r="B31" s="83" t="s">
        <v>213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20" ht="46.5" customHeight="1">
      <c r="A32" s="3" t="s">
        <v>25</v>
      </c>
      <c r="B32" s="28" t="s">
        <v>29</v>
      </c>
      <c r="C32" s="75" t="s">
        <v>263</v>
      </c>
      <c r="D32" s="75" t="s">
        <v>94</v>
      </c>
      <c r="E32" s="75" t="s">
        <v>91</v>
      </c>
      <c r="F32" s="9" t="s">
        <v>319</v>
      </c>
      <c r="G32" s="9" t="s">
        <v>305</v>
      </c>
      <c r="H32" s="14">
        <f>SUM(H33:H36)</f>
        <v>6391</v>
      </c>
      <c r="I32" s="9" t="s">
        <v>306</v>
      </c>
      <c r="J32" s="9" t="s">
        <v>307</v>
      </c>
      <c r="K32" s="5">
        <f>SUM(K33:K36)</f>
        <v>5964</v>
      </c>
      <c r="L32" s="9" t="s">
        <v>308</v>
      </c>
      <c r="M32" s="9" t="s">
        <v>309</v>
      </c>
      <c r="N32" s="5">
        <f>SUM(N33:N36)</f>
        <v>5568</v>
      </c>
      <c r="O32" s="42">
        <f t="shared" ref="O32:O48" si="2">H32+K32+N32</f>
        <v>17923</v>
      </c>
    </row>
    <row r="33" spans="1:16" ht="47.25">
      <c r="A33" s="15" t="s">
        <v>138</v>
      </c>
      <c r="B33" s="4" t="s">
        <v>31</v>
      </c>
      <c r="C33" s="82"/>
      <c r="D33" s="82"/>
      <c r="E33" s="82"/>
      <c r="F33" s="9" t="s">
        <v>180</v>
      </c>
      <c r="G33" s="9" t="s">
        <v>179</v>
      </c>
      <c r="H33" s="5">
        <v>112</v>
      </c>
      <c r="I33" s="9" t="s">
        <v>180</v>
      </c>
      <c r="J33" s="9" t="s">
        <v>179</v>
      </c>
      <c r="K33" s="5">
        <v>112</v>
      </c>
      <c r="L33" s="9" t="s">
        <v>181</v>
      </c>
      <c r="M33" s="9" t="s">
        <v>179</v>
      </c>
      <c r="N33" s="5">
        <v>116</v>
      </c>
      <c r="O33" s="7">
        <f t="shared" si="2"/>
        <v>340</v>
      </c>
      <c r="P33" s="6"/>
    </row>
    <row r="34" spans="1:16" ht="140.25">
      <c r="A34" s="15" t="s">
        <v>139</v>
      </c>
      <c r="B34" s="4" t="s">
        <v>33</v>
      </c>
      <c r="C34" s="82"/>
      <c r="D34" s="82"/>
      <c r="E34" s="82"/>
      <c r="F34" s="9" t="s">
        <v>316</v>
      </c>
      <c r="G34" s="9" t="s">
        <v>182</v>
      </c>
      <c r="H34" s="14">
        <f>4920-40</f>
        <v>4880</v>
      </c>
      <c r="I34" s="9" t="s">
        <v>183</v>
      </c>
      <c r="J34" s="9" t="s">
        <v>182</v>
      </c>
      <c r="K34" s="5">
        <v>4453</v>
      </c>
      <c r="L34" s="9" t="s">
        <v>184</v>
      </c>
      <c r="M34" s="9" t="s">
        <v>182</v>
      </c>
      <c r="N34" s="5">
        <v>4053</v>
      </c>
      <c r="O34" s="42">
        <f t="shared" si="2"/>
        <v>13386</v>
      </c>
      <c r="P34" s="6"/>
    </row>
    <row r="35" spans="1:16" ht="47.25">
      <c r="A35" s="15" t="s">
        <v>140</v>
      </c>
      <c r="B35" s="4" t="s">
        <v>35</v>
      </c>
      <c r="C35" s="82"/>
      <c r="D35" s="82"/>
      <c r="E35" s="82"/>
      <c r="F35" s="9" t="s">
        <v>185</v>
      </c>
      <c r="G35" s="9" t="s">
        <v>179</v>
      </c>
      <c r="H35" s="5">
        <v>1309</v>
      </c>
      <c r="I35" s="9" t="s">
        <v>185</v>
      </c>
      <c r="J35" s="9" t="s">
        <v>179</v>
      </c>
      <c r="K35" s="5">
        <v>1309</v>
      </c>
      <c r="L35" s="9" t="s">
        <v>185</v>
      </c>
      <c r="M35" s="9" t="s">
        <v>179</v>
      </c>
      <c r="N35" s="5">
        <v>1309</v>
      </c>
      <c r="O35" s="7">
        <f t="shared" si="2"/>
        <v>3927</v>
      </c>
      <c r="P35" s="6"/>
    </row>
    <row r="36" spans="1:16" ht="15.75">
      <c r="A36" s="15" t="s">
        <v>141</v>
      </c>
      <c r="B36" s="4" t="s">
        <v>37</v>
      </c>
      <c r="C36" s="76"/>
      <c r="D36" s="76"/>
      <c r="E36" s="76"/>
      <c r="F36" s="9" t="s">
        <v>186</v>
      </c>
      <c r="G36" s="9" t="s">
        <v>187</v>
      </c>
      <c r="H36" s="5">
        <v>90</v>
      </c>
      <c r="I36" s="9" t="s">
        <v>186</v>
      </c>
      <c r="J36" s="9" t="s">
        <v>187</v>
      </c>
      <c r="K36" s="5">
        <v>90</v>
      </c>
      <c r="L36" s="9" t="s">
        <v>186</v>
      </c>
      <c r="M36" s="9" t="s">
        <v>187</v>
      </c>
      <c r="N36" s="5">
        <v>90</v>
      </c>
      <c r="O36" s="7">
        <f t="shared" si="2"/>
        <v>270</v>
      </c>
      <c r="P36" s="6"/>
    </row>
    <row r="37" spans="1:16" ht="110.25">
      <c r="A37" s="3" t="s">
        <v>142</v>
      </c>
      <c r="B37" s="4" t="s">
        <v>176</v>
      </c>
      <c r="C37" s="8" t="s">
        <v>202</v>
      </c>
      <c r="D37" s="8" t="s">
        <v>94</v>
      </c>
      <c r="E37" s="8" t="s">
        <v>89</v>
      </c>
      <c r="F37" s="9" t="s">
        <v>164</v>
      </c>
      <c r="G37" s="9" t="s">
        <v>116</v>
      </c>
      <c r="H37" s="5">
        <v>42</v>
      </c>
      <c r="I37" s="9" t="s">
        <v>164</v>
      </c>
      <c r="J37" s="9" t="s">
        <v>116</v>
      </c>
      <c r="K37" s="5">
        <v>42</v>
      </c>
      <c r="L37" s="9" t="s">
        <v>164</v>
      </c>
      <c r="M37" s="9" t="s">
        <v>116</v>
      </c>
      <c r="N37" s="5">
        <v>42</v>
      </c>
      <c r="O37" s="7">
        <f t="shared" si="2"/>
        <v>126</v>
      </c>
      <c r="P37" s="6"/>
    </row>
    <row r="38" spans="1:16" ht="94.5">
      <c r="A38" s="3" t="s">
        <v>143</v>
      </c>
      <c r="B38" s="4" t="s">
        <v>40</v>
      </c>
      <c r="C38" s="8" t="s">
        <v>202</v>
      </c>
      <c r="D38" s="8" t="s">
        <v>94</v>
      </c>
      <c r="E38" s="8" t="s">
        <v>89</v>
      </c>
      <c r="F38" s="9" t="s">
        <v>162</v>
      </c>
      <c r="G38" s="9" t="s">
        <v>117</v>
      </c>
      <c r="H38" s="5">
        <v>9</v>
      </c>
      <c r="I38" s="9" t="s">
        <v>162</v>
      </c>
      <c r="J38" s="9" t="s">
        <v>117</v>
      </c>
      <c r="K38" s="5">
        <v>9</v>
      </c>
      <c r="L38" s="9" t="s">
        <v>162</v>
      </c>
      <c r="M38" s="9" t="s">
        <v>117</v>
      </c>
      <c r="N38" s="5">
        <v>9</v>
      </c>
      <c r="O38" s="7">
        <f t="shared" si="2"/>
        <v>27</v>
      </c>
      <c r="P38" s="6"/>
    </row>
    <row r="39" spans="1:16" ht="110.25">
      <c r="A39" s="3" t="s">
        <v>144</v>
      </c>
      <c r="B39" s="4" t="s">
        <v>42</v>
      </c>
      <c r="C39" s="8" t="s">
        <v>202</v>
      </c>
      <c r="D39" s="8" t="s">
        <v>94</v>
      </c>
      <c r="E39" s="8" t="s">
        <v>89</v>
      </c>
      <c r="F39" s="9" t="s">
        <v>103</v>
      </c>
      <c r="G39" s="9" t="s">
        <v>214</v>
      </c>
      <c r="H39" s="5">
        <v>780</v>
      </c>
      <c r="I39" s="9" t="s">
        <v>104</v>
      </c>
      <c r="J39" s="9" t="s">
        <v>214</v>
      </c>
      <c r="K39" s="5">
        <v>720</v>
      </c>
      <c r="L39" s="9" t="s">
        <v>104</v>
      </c>
      <c r="M39" s="9" t="s">
        <v>214</v>
      </c>
      <c r="N39" s="5">
        <v>720</v>
      </c>
      <c r="O39" s="7">
        <f t="shared" si="2"/>
        <v>2220</v>
      </c>
      <c r="P39" s="6"/>
    </row>
    <row r="40" spans="1:16" ht="94.5">
      <c r="A40" s="3" t="s">
        <v>145</v>
      </c>
      <c r="B40" s="4" t="s">
        <v>43</v>
      </c>
      <c r="C40" s="8" t="s">
        <v>202</v>
      </c>
      <c r="D40" s="8" t="s">
        <v>94</v>
      </c>
      <c r="E40" s="8" t="s">
        <v>215</v>
      </c>
      <c r="F40" s="9" t="s">
        <v>272</v>
      </c>
      <c r="G40" s="9" t="s">
        <v>216</v>
      </c>
      <c r="H40" s="5">
        <v>3742</v>
      </c>
      <c r="I40" s="9" t="s">
        <v>217</v>
      </c>
      <c r="J40" s="9" t="s">
        <v>216</v>
      </c>
      <c r="K40" s="5">
        <v>4138</v>
      </c>
      <c r="L40" s="9" t="s">
        <v>218</v>
      </c>
      <c r="M40" s="9" t="s">
        <v>216</v>
      </c>
      <c r="N40" s="5">
        <v>4306</v>
      </c>
      <c r="O40" s="7">
        <f t="shared" si="2"/>
        <v>12186</v>
      </c>
      <c r="P40" s="6"/>
    </row>
    <row r="41" spans="1:16" ht="252">
      <c r="A41" s="3" t="s">
        <v>146</v>
      </c>
      <c r="B41" s="4" t="s">
        <v>310</v>
      </c>
      <c r="C41" s="8" t="s">
        <v>202</v>
      </c>
      <c r="D41" s="8" t="s">
        <v>94</v>
      </c>
      <c r="E41" s="8" t="s">
        <v>89</v>
      </c>
      <c r="F41" s="9" t="s">
        <v>162</v>
      </c>
      <c r="G41" s="41" t="s">
        <v>315</v>
      </c>
      <c r="H41" s="14">
        <f>140+8</f>
        <v>148</v>
      </c>
      <c r="I41" s="9" t="s">
        <v>162</v>
      </c>
      <c r="J41" s="9" t="s">
        <v>163</v>
      </c>
      <c r="K41" s="5">
        <v>140</v>
      </c>
      <c r="L41" s="9" t="s">
        <v>162</v>
      </c>
      <c r="M41" s="9" t="s">
        <v>163</v>
      </c>
      <c r="N41" s="5">
        <v>140</v>
      </c>
      <c r="O41" s="42">
        <f t="shared" si="2"/>
        <v>428</v>
      </c>
      <c r="P41" s="6"/>
    </row>
    <row r="42" spans="1:16" ht="94.5">
      <c r="A42" s="3" t="s">
        <v>147</v>
      </c>
      <c r="B42" s="4" t="s">
        <v>44</v>
      </c>
      <c r="C42" s="8" t="s">
        <v>202</v>
      </c>
      <c r="D42" s="8" t="s">
        <v>94</v>
      </c>
      <c r="E42" s="8" t="s">
        <v>89</v>
      </c>
      <c r="F42" s="9" t="s">
        <v>162</v>
      </c>
      <c r="G42" s="9" t="s">
        <v>115</v>
      </c>
      <c r="H42" s="5">
        <v>12</v>
      </c>
      <c r="I42" s="9" t="s">
        <v>162</v>
      </c>
      <c r="J42" s="9" t="s">
        <v>115</v>
      </c>
      <c r="K42" s="5">
        <v>12</v>
      </c>
      <c r="L42" s="9" t="s">
        <v>162</v>
      </c>
      <c r="M42" s="9" t="s">
        <v>115</v>
      </c>
      <c r="N42" s="5">
        <v>12</v>
      </c>
      <c r="O42" s="7">
        <f t="shared" si="2"/>
        <v>36</v>
      </c>
      <c r="P42" s="6"/>
    </row>
    <row r="43" spans="1:16" ht="94.5">
      <c r="A43" s="3" t="s">
        <v>148</v>
      </c>
      <c r="B43" s="4" t="s">
        <v>174</v>
      </c>
      <c r="C43" s="8" t="s">
        <v>202</v>
      </c>
      <c r="D43" s="8" t="s">
        <v>94</v>
      </c>
      <c r="E43" s="8" t="s">
        <v>91</v>
      </c>
      <c r="F43" s="9" t="s">
        <v>162</v>
      </c>
      <c r="G43" s="9" t="s">
        <v>219</v>
      </c>
      <c r="H43" s="5">
        <v>50</v>
      </c>
      <c r="I43" s="9" t="s">
        <v>162</v>
      </c>
      <c r="J43" s="9" t="s">
        <v>219</v>
      </c>
      <c r="K43" s="5">
        <v>50</v>
      </c>
      <c r="L43" s="9" t="s">
        <v>273</v>
      </c>
      <c r="M43" s="9" t="s">
        <v>274</v>
      </c>
      <c r="N43" s="5">
        <v>0</v>
      </c>
      <c r="O43" s="7">
        <f t="shared" si="2"/>
        <v>100</v>
      </c>
      <c r="P43" s="6"/>
    </row>
    <row r="44" spans="1:16" ht="141.75">
      <c r="A44" s="3" t="s">
        <v>175</v>
      </c>
      <c r="B44" s="4" t="s">
        <v>261</v>
      </c>
      <c r="C44" s="8" t="s">
        <v>202</v>
      </c>
      <c r="D44" s="8" t="s">
        <v>94</v>
      </c>
      <c r="E44" s="8" t="s">
        <v>91</v>
      </c>
      <c r="F44" s="9" t="s">
        <v>275</v>
      </c>
      <c r="G44" s="9" t="s">
        <v>219</v>
      </c>
      <c r="H44" s="5">
        <v>100</v>
      </c>
      <c r="I44" s="9" t="s">
        <v>273</v>
      </c>
      <c r="J44" s="9" t="s">
        <v>274</v>
      </c>
      <c r="K44" s="5">
        <v>0</v>
      </c>
      <c r="L44" s="9" t="s">
        <v>273</v>
      </c>
      <c r="M44" s="9" t="s">
        <v>274</v>
      </c>
      <c r="N44" s="5">
        <v>0</v>
      </c>
      <c r="O44" s="7">
        <f>H44+K44+N44</f>
        <v>100</v>
      </c>
      <c r="P44" s="6"/>
    </row>
    <row r="45" spans="1:16" ht="141.75">
      <c r="A45" s="3" t="s">
        <v>276</v>
      </c>
      <c r="B45" s="4" t="s">
        <v>320</v>
      </c>
      <c r="C45" s="8" t="s">
        <v>202</v>
      </c>
      <c r="D45" s="8" t="s">
        <v>94</v>
      </c>
      <c r="E45" s="8" t="s">
        <v>89</v>
      </c>
      <c r="F45" s="41" t="s">
        <v>318</v>
      </c>
      <c r="G45" s="41" t="s">
        <v>317</v>
      </c>
      <c r="H45" s="14">
        <f>100+80+40</f>
        <v>220</v>
      </c>
      <c r="I45" s="9" t="s">
        <v>273</v>
      </c>
      <c r="J45" s="9" t="s">
        <v>312</v>
      </c>
      <c r="K45" s="5">
        <v>0</v>
      </c>
      <c r="L45" s="9" t="s">
        <v>273</v>
      </c>
      <c r="M45" s="9" t="s">
        <v>312</v>
      </c>
      <c r="N45" s="5">
        <v>0</v>
      </c>
      <c r="O45" s="42">
        <f>H45+K45+N45</f>
        <v>220</v>
      </c>
      <c r="P45" s="6"/>
    </row>
    <row r="46" spans="1:16" ht="94.5">
      <c r="A46" s="3" t="s">
        <v>311</v>
      </c>
      <c r="B46" s="4" t="s">
        <v>256</v>
      </c>
      <c r="C46" s="8" t="s">
        <v>263</v>
      </c>
      <c r="D46" s="8" t="s">
        <v>94</v>
      </c>
      <c r="E46" s="8" t="s">
        <v>89</v>
      </c>
      <c r="F46" s="9" t="s">
        <v>277</v>
      </c>
      <c r="G46" s="9" t="s">
        <v>220</v>
      </c>
      <c r="H46" s="5">
        <v>136</v>
      </c>
      <c r="I46" s="9" t="s">
        <v>221</v>
      </c>
      <c r="J46" s="9" t="s">
        <v>220</v>
      </c>
      <c r="K46" s="5">
        <v>128</v>
      </c>
      <c r="L46" s="9" t="s">
        <v>264</v>
      </c>
      <c r="M46" s="9" t="s">
        <v>220</v>
      </c>
      <c r="N46" s="5">
        <v>121</v>
      </c>
      <c r="O46" s="7">
        <f t="shared" si="2"/>
        <v>385</v>
      </c>
      <c r="P46" s="29"/>
    </row>
    <row r="47" spans="1:16" ht="16.5">
      <c r="A47" s="56" t="s">
        <v>125</v>
      </c>
      <c r="B47" s="57"/>
      <c r="C47" s="57"/>
      <c r="D47" s="57"/>
      <c r="E47" s="57"/>
      <c r="F47" s="20"/>
      <c r="G47" s="7"/>
      <c r="H47" s="43">
        <f>SUM(H48)</f>
        <v>11630</v>
      </c>
      <c r="I47" s="22"/>
      <c r="J47" s="21"/>
      <c r="K47" s="21">
        <f>SUM(K48)</f>
        <v>11203</v>
      </c>
      <c r="L47" s="22"/>
      <c r="M47" s="21"/>
      <c r="N47" s="21">
        <f>SUM(N48)</f>
        <v>10918</v>
      </c>
      <c r="O47" s="45">
        <f t="shared" si="2"/>
        <v>33751</v>
      </c>
      <c r="P47" s="6"/>
    </row>
    <row r="48" spans="1:16" ht="16.5">
      <c r="A48" s="58" t="s">
        <v>121</v>
      </c>
      <c r="B48" s="58"/>
      <c r="C48" s="58"/>
      <c r="D48" s="58"/>
      <c r="E48" s="58"/>
      <c r="F48" s="20"/>
      <c r="G48" s="7"/>
      <c r="H48" s="44">
        <f>SUM(H32,H37:H46)</f>
        <v>11630</v>
      </c>
      <c r="I48" s="23"/>
      <c r="J48" s="23"/>
      <c r="K48" s="23">
        <f>SUM(K32,K37:K46)</f>
        <v>11203</v>
      </c>
      <c r="L48" s="23"/>
      <c r="M48" s="23"/>
      <c r="N48" s="23">
        <f>SUM(N32,N37:N46)</f>
        <v>10918</v>
      </c>
      <c r="O48" s="43">
        <f t="shared" si="2"/>
        <v>33751</v>
      </c>
      <c r="P48" s="6"/>
    </row>
    <row r="49" spans="1:16" ht="18.75">
      <c r="A49" s="1" t="s">
        <v>27</v>
      </c>
      <c r="B49" s="74" t="s">
        <v>222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</row>
    <row r="50" spans="1:16" ht="76.5">
      <c r="A50" s="3" t="s">
        <v>28</v>
      </c>
      <c r="B50" s="28" t="s">
        <v>47</v>
      </c>
      <c r="C50" s="75" t="s">
        <v>263</v>
      </c>
      <c r="D50" s="75" t="s">
        <v>94</v>
      </c>
      <c r="E50" s="75" t="s">
        <v>91</v>
      </c>
      <c r="F50" s="9" t="s">
        <v>278</v>
      </c>
      <c r="G50" s="9" t="s">
        <v>279</v>
      </c>
      <c r="H50" s="5">
        <f>SUM(H51:H58)</f>
        <v>0</v>
      </c>
      <c r="I50" s="9" t="s">
        <v>278</v>
      </c>
      <c r="J50" s="9" t="s">
        <v>279</v>
      </c>
      <c r="K50" s="5">
        <f>SUM(K51:K58)</f>
        <v>0</v>
      </c>
      <c r="L50" s="9" t="s">
        <v>278</v>
      </c>
      <c r="M50" s="9" t="s">
        <v>279</v>
      </c>
      <c r="N50" s="5">
        <f>SUM(N51:N58)</f>
        <v>0</v>
      </c>
      <c r="O50" s="7">
        <f>SUM(O51:O58)</f>
        <v>0</v>
      </c>
      <c r="P50" s="6"/>
    </row>
    <row r="51" spans="1:16" ht="141.75">
      <c r="A51" s="15" t="s">
        <v>30</v>
      </c>
      <c r="B51" s="4" t="s">
        <v>48</v>
      </c>
      <c r="C51" s="82"/>
      <c r="D51" s="82"/>
      <c r="E51" s="82"/>
      <c r="F51" s="9" t="s">
        <v>278</v>
      </c>
      <c r="G51" s="9" t="s">
        <v>280</v>
      </c>
      <c r="H51" s="5">
        <v>0</v>
      </c>
      <c r="I51" s="9" t="s">
        <v>278</v>
      </c>
      <c r="J51" s="9" t="s">
        <v>280</v>
      </c>
      <c r="K51" s="5">
        <v>0</v>
      </c>
      <c r="L51" s="9" t="s">
        <v>278</v>
      </c>
      <c r="M51" s="9" t="s">
        <v>280</v>
      </c>
      <c r="N51" s="5">
        <v>0</v>
      </c>
      <c r="O51" s="7">
        <f t="shared" ref="O51:O59" si="3">H51+K51+N51</f>
        <v>0</v>
      </c>
      <c r="P51" s="6"/>
    </row>
    <row r="52" spans="1:16" ht="110.25">
      <c r="A52" s="15" t="s">
        <v>32</v>
      </c>
      <c r="B52" s="4" t="s">
        <v>49</v>
      </c>
      <c r="C52" s="82"/>
      <c r="D52" s="82"/>
      <c r="E52" s="82"/>
      <c r="F52" s="9" t="s">
        <v>278</v>
      </c>
      <c r="G52" s="9" t="s">
        <v>281</v>
      </c>
      <c r="H52" s="5">
        <v>0</v>
      </c>
      <c r="I52" s="9" t="s">
        <v>278</v>
      </c>
      <c r="J52" s="9" t="s">
        <v>281</v>
      </c>
      <c r="K52" s="5">
        <v>0</v>
      </c>
      <c r="L52" s="9" t="s">
        <v>278</v>
      </c>
      <c r="M52" s="9" t="s">
        <v>281</v>
      </c>
      <c r="N52" s="5">
        <v>0</v>
      </c>
      <c r="O52" s="7">
        <f t="shared" si="3"/>
        <v>0</v>
      </c>
      <c r="P52" s="6"/>
    </row>
    <row r="53" spans="1:16" ht="141.75">
      <c r="A53" s="15" t="s">
        <v>34</v>
      </c>
      <c r="B53" s="4" t="s">
        <v>50</v>
      </c>
      <c r="C53" s="82"/>
      <c r="D53" s="82"/>
      <c r="E53" s="82"/>
      <c r="F53" s="9" t="s">
        <v>278</v>
      </c>
      <c r="G53" s="9" t="s">
        <v>280</v>
      </c>
      <c r="H53" s="5">
        <v>0</v>
      </c>
      <c r="I53" s="9" t="s">
        <v>278</v>
      </c>
      <c r="J53" s="9" t="s">
        <v>280</v>
      </c>
      <c r="K53" s="5">
        <v>0</v>
      </c>
      <c r="L53" s="9" t="s">
        <v>278</v>
      </c>
      <c r="M53" s="9" t="s">
        <v>280</v>
      </c>
      <c r="N53" s="5">
        <v>0</v>
      </c>
      <c r="O53" s="7">
        <f t="shared" si="3"/>
        <v>0</v>
      </c>
      <c r="P53" s="6"/>
    </row>
    <row r="54" spans="1:16" ht="94.5">
      <c r="A54" s="15" t="s">
        <v>36</v>
      </c>
      <c r="B54" s="4" t="s">
        <v>51</v>
      </c>
      <c r="C54" s="82"/>
      <c r="D54" s="82"/>
      <c r="E54" s="82"/>
      <c r="F54" s="9" t="s">
        <v>278</v>
      </c>
      <c r="G54" s="9" t="s">
        <v>280</v>
      </c>
      <c r="H54" s="5">
        <v>0</v>
      </c>
      <c r="I54" s="9" t="s">
        <v>278</v>
      </c>
      <c r="J54" s="9" t="s">
        <v>280</v>
      </c>
      <c r="K54" s="5">
        <v>0</v>
      </c>
      <c r="L54" s="9" t="s">
        <v>278</v>
      </c>
      <c r="M54" s="9" t="s">
        <v>280</v>
      </c>
      <c r="N54" s="5">
        <v>0</v>
      </c>
      <c r="O54" s="7">
        <f t="shared" si="3"/>
        <v>0</v>
      </c>
      <c r="P54" s="6"/>
    </row>
    <row r="55" spans="1:16" ht="110.25">
      <c r="A55" s="15" t="s">
        <v>149</v>
      </c>
      <c r="B55" s="4" t="s">
        <v>52</v>
      </c>
      <c r="C55" s="82"/>
      <c r="D55" s="82"/>
      <c r="E55" s="82"/>
      <c r="F55" s="9" t="s">
        <v>278</v>
      </c>
      <c r="G55" s="9" t="s">
        <v>280</v>
      </c>
      <c r="H55" s="5">
        <v>0</v>
      </c>
      <c r="I55" s="9" t="s">
        <v>278</v>
      </c>
      <c r="J55" s="9" t="s">
        <v>280</v>
      </c>
      <c r="K55" s="5">
        <v>0</v>
      </c>
      <c r="L55" s="9" t="s">
        <v>278</v>
      </c>
      <c r="M55" s="9" t="s">
        <v>280</v>
      </c>
      <c r="N55" s="5">
        <v>0</v>
      </c>
      <c r="O55" s="7">
        <f t="shared" si="3"/>
        <v>0</v>
      </c>
      <c r="P55" s="6"/>
    </row>
    <row r="56" spans="1:16" ht="110.25">
      <c r="A56" s="15" t="s">
        <v>150</v>
      </c>
      <c r="B56" s="4" t="s">
        <v>53</v>
      </c>
      <c r="C56" s="82"/>
      <c r="D56" s="82"/>
      <c r="E56" s="82"/>
      <c r="F56" s="9" t="s">
        <v>278</v>
      </c>
      <c r="G56" s="9" t="s">
        <v>280</v>
      </c>
      <c r="H56" s="5">
        <v>0</v>
      </c>
      <c r="I56" s="9" t="s">
        <v>278</v>
      </c>
      <c r="J56" s="9" t="s">
        <v>280</v>
      </c>
      <c r="K56" s="5">
        <v>0</v>
      </c>
      <c r="L56" s="9" t="s">
        <v>278</v>
      </c>
      <c r="M56" s="9" t="s">
        <v>280</v>
      </c>
      <c r="N56" s="5">
        <v>0</v>
      </c>
      <c r="O56" s="7">
        <f t="shared" si="3"/>
        <v>0</v>
      </c>
      <c r="P56" s="6"/>
    </row>
    <row r="57" spans="1:16" ht="94.5">
      <c r="A57" s="15" t="s">
        <v>151</v>
      </c>
      <c r="B57" s="4" t="s">
        <v>54</v>
      </c>
      <c r="C57" s="82"/>
      <c r="D57" s="82"/>
      <c r="E57" s="82"/>
      <c r="F57" s="9" t="s">
        <v>282</v>
      </c>
      <c r="G57" s="9" t="s">
        <v>283</v>
      </c>
      <c r="H57" s="5">
        <v>0</v>
      </c>
      <c r="I57" s="9" t="s">
        <v>282</v>
      </c>
      <c r="J57" s="9" t="s">
        <v>283</v>
      </c>
      <c r="K57" s="5">
        <v>0</v>
      </c>
      <c r="L57" s="9" t="s">
        <v>282</v>
      </c>
      <c r="M57" s="9" t="s">
        <v>283</v>
      </c>
      <c r="N57" s="5">
        <v>0</v>
      </c>
      <c r="O57" s="7">
        <f t="shared" si="3"/>
        <v>0</v>
      </c>
      <c r="P57" s="6"/>
    </row>
    <row r="58" spans="1:16" ht="276">
      <c r="A58" s="15" t="s">
        <v>152</v>
      </c>
      <c r="B58" s="30" t="s">
        <v>223</v>
      </c>
      <c r="C58" s="76"/>
      <c r="D58" s="76"/>
      <c r="E58" s="76"/>
      <c r="F58" s="9" t="s">
        <v>282</v>
      </c>
      <c r="G58" s="9" t="s">
        <v>283</v>
      </c>
      <c r="H58" s="5">
        <v>0</v>
      </c>
      <c r="I58" s="9" t="s">
        <v>282</v>
      </c>
      <c r="J58" s="9" t="s">
        <v>283</v>
      </c>
      <c r="K58" s="5">
        <v>0</v>
      </c>
      <c r="L58" s="9" t="s">
        <v>282</v>
      </c>
      <c r="M58" s="9" t="s">
        <v>283</v>
      </c>
      <c r="N58" s="5">
        <v>0</v>
      </c>
      <c r="O58" s="7">
        <f t="shared" si="3"/>
        <v>0</v>
      </c>
      <c r="P58" s="6"/>
    </row>
    <row r="59" spans="1:16" ht="31.5">
      <c r="A59" s="3" t="s">
        <v>38</v>
      </c>
      <c r="B59" s="31" t="s">
        <v>56</v>
      </c>
      <c r="C59" s="75" t="s">
        <v>87</v>
      </c>
      <c r="D59" s="75" t="s">
        <v>94</v>
      </c>
      <c r="E59" s="75" t="s">
        <v>89</v>
      </c>
      <c r="F59" s="70" t="s">
        <v>224</v>
      </c>
      <c r="G59" s="70" t="s">
        <v>225</v>
      </c>
      <c r="H59" s="72">
        <v>576</v>
      </c>
      <c r="I59" s="70" t="s">
        <v>224</v>
      </c>
      <c r="J59" s="70" t="s">
        <v>225</v>
      </c>
      <c r="K59" s="72">
        <v>576</v>
      </c>
      <c r="L59" s="70" t="s">
        <v>224</v>
      </c>
      <c r="M59" s="70" t="s">
        <v>225</v>
      </c>
      <c r="N59" s="72">
        <v>576</v>
      </c>
      <c r="O59" s="77">
        <f t="shared" si="3"/>
        <v>1728</v>
      </c>
      <c r="P59" s="6"/>
    </row>
    <row r="60" spans="1:16" ht="141.75">
      <c r="A60" s="32" t="s">
        <v>153</v>
      </c>
      <c r="B60" s="33" t="s">
        <v>177</v>
      </c>
      <c r="C60" s="76"/>
      <c r="D60" s="76"/>
      <c r="E60" s="76"/>
      <c r="F60" s="71"/>
      <c r="G60" s="71"/>
      <c r="H60" s="73"/>
      <c r="I60" s="71"/>
      <c r="J60" s="71"/>
      <c r="K60" s="73"/>
      <c r="L60" s="71"/>
      <c r="M60" s="71"/>
      <c r="N60" s="73"/>
      <c r="O60" s="78"/>
      <c r="P60" s="6"/>
    </row>
    <row r="61" spans="1:16" ht="31.5">
      <c r="A61" s="3" t="s">
        <v>39</v>
      </c>
      <c r="B61" s="31" t="s">
        <v>57</v>
      </c>
      <c r="C61" s="75" t="s">
        <v>263</v>
      </c>
      <c r="D61" s="75" t="s">
        <v>94</v>
      </c>
      <c r="E61" s="75" t="s">
        <v>89</v>
      </c>
      <c r="F61" s="70" t="s">
        <v>226</v>
      </c>
      <c r="G61" s="70" t="s">
        <v>227</v>
      </c>
      <c r="H61" s="72">
        <v>264</v>
      </c>
      <c r="I61" s="70" t="s">
        <v>226</v>
      </c>
      <c r="J61" s="70" t="s">
        <v>227</v>
      </c>
      <c r="K61" s="72">
        <v>264</v>
      </c>
      <c r="L61" s="70" t="s">
        <v>226</v>
      </c>
      <c r="M61" s="70" t="s">
        <v>227</v>
      </c>
      <c r="N61" s="72">
        <v>264</v>
      </c>
      <c r="O61" s="77">
        <f>H61+K61+N61</f>
        <v>792</v>
      </c>
      <c r="P61" s="34"/>
    </row>
    <row r="62" spans="1:16" ht="189">
      <c r="A62" s="48" t="s">
        <v>154</v>
      </c>
      <c r="B62" s="49" t="s">
        <v>58</v>
      </c>
      <c r="C62" s="76"/>
      <c r="D62" s="76"/>
      <c r="E62" s="76"/>
      <c r="F62" s="71"/>
      <c r="G62" s="71"/>
      <c r="H62" s="73"/>
      <c r="I62" s="71"/>
      <c r="J62" s="71"/>
      <c r="K62" s="73"/>
      <c r="L62" s="71"/>
      <c r="M62" s="71"/>
      <c r="N62" s="73"/>
      <c r="O62" s="78"/>
      <c r="P62" s="6"/>
    </row>
    <row r="63" spans="1:16" ht="126">
      <c r="A63" s="3" t="s">
        <v>41</v>
      </c>
      <c r="B63" s="4" t="s">
        <v>257</v>
      </c>
      <c r="C63" s="8" t="s">
        <v>263</v>
      </c>
      <c r="D63" s="8" t="s">
        <v>94</v>
      </c>
      <c r="E63" s="8" t="s">
        <v>89</v>
      </c>
      <c r="F63" s="9" t="s">
        <v>206</v>
      </c>
      <c r="G63" s="9" t="s">
        <v>207</v>
      </c>
      <c r="H63" s="5">
        <v>4</v>
      </c>
      <c r="I63" s="9" t="s">
        <v>206</v>
      </c>
      <c r="J63" s="9" t="s">
        <v>207</v>
      </c>
      <c r="K63" s="5">
        <f>13-9</f>
        <v>4</v>
      </c>
      <c r="L63" s="9" t="s">
        <v>206</v>
      </c>
      <c r="M63" s="9" t="s">
        <v>207</v>
      </c>
      <c r="N63" s="5">
        <f>13-9</f>
        <v>4</v>
      </c>
      <c r="O63" s="7">
        <f>H63+K63+N63</f>
        <v>12</v>
      </c>
      <c r="P63" s="34"/>
    </row>
    <row r="64" spans="1:16" ht="16.5">
      <c r="A64" s="56" t="s">
        <v>127</v>
      </c>
      <c r="B64" s="57"/>
      <c r="C64" s="57"/>
      <c r="D64" s="57"/>
      <c r="E64" s="57"/>
      <c r="F64" s="20"/>
      <c r="G64" s="7"/>
      <c r="H64" s="21">
        <f>SUM(H65)</f>
        <v>844</v>
      </c>
      <c r="I64" s="22"/>
      <c r="J64" s="21"/>
      <c r="K64" s="21">
        <f>SUM(K65)</f>
        <v>844</v>
      </c>
      <c r="L64" s="22"/>
      <c r="M64" s="21"/>
      <c r="N64" s="21">
        <f>SUM(N65)</f>
        <v>844</v>
      </c>
      <c r="O64" s="22">
        <f>H64+K64+N64</f>
        <v>2532</v>
      </c>
      <c r="P64" s="6"/>
    </row>
    <row r="65" spans="1:16" ht="16.5">
      <c r="A65" s="58" t="s">
        <v>121</v>
      </c>
      <c r="B65" s="58"/>
      <c r="C65" s="58"/>
      <c r="D65" s="58"/>
      <c r="E65" s="58"/>
      <c r="F65" s="20"/>
      <c r="G65" s="7"/>
      <c r="H65" s="23">
        <f>SUM(H50,H59,H61,H63)</f>
        <v>844</v>
      </c>
      <c r="I65" s="23"/>
      <c r="J65" s="23"/>
      <c r="K65" s="23">
        <f>SUM(K50,K59,K61,K63)</f>
        <v>844</v>
      </c>
      <c r="L65" s="23"/>
      <c r="M65" s="23"/>
      <c r="N65" s="23">
        <f>SUM(N50,N59,N61,N63)</f>
        <v>844</v>
      </c>
      <c r="O65" s="21">
        <f>H65+K65+N65</f>
        <v>2532</v>
      </c>
      <c r="P65" s="6"/>
    </row>
    <row r="66" spans="1:16" ht="18.75">
      <c r="A66" s="2" t="s">
        <v>45</v>
      </c>
      <c r="B66" s="79" t="s">
        <v>228</v>
      </c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1"/>
    </row>
    <row r="67" spans="1:16" ht="141.75">
      <c r="A67" s="3" t="s">
        <v>46</v>
      </c>
      <c r="B67" s="4" t="s">
        <v>61</v>
      </c>
      <c r="C67" s="8" t="s">
        <v>263</v>
      </c>
      <c r="D67" s="8" t="s">
        <v>94</v>
      </c>
      <c r="E67" s="8" t="s">
        <v>229</v>
      </c>
      <c r="F67" s="9" t="s">
        <v>230</v>
      </c>
      <c r="G67" s="9" t="s">
        <v>231</v>
      </c>
      <c r="H67" s="5">
        <v>1928</v>
      </c>
      <c r="I67" s="9" t="s">
        <v>230</v>
      </c>
      <c r="J67" s="9" t="s">
        <v>231</v>
      </c>
      <c r="K67" s="5">
        <v>1928</v>
      </c>
      <c r="L67" s="9" t="s">
        <v>230</v>
      </c>
      <c r="M67" s="9" t="s">
        <v>231</v>
      </c>
      <c r="N67" s="5">
        <v>1928</v>
      </c>
      <c r="O67" s="7">
        <f t="shared" ref="O67:O73" si="4">H67+K67+N67</f>
        <v>5784</v>
      </c>
      <c r="P67" s="34"/>
    </row>
    <row r="68" spans="1:16" ht="173.25">
      <c r="A68" s="3" t="s">
        <v>55</v>
      </c>
      <c r="B68" s="50" t="s">
        <v>294</v>
      </c>
      <c r="C68" s="8" t="s">
        <v>299</v>
      </c>
      <c r="D68" s="8" t="s">
        <v>94</v>
      </c>
      <c r="E68" s="8" t="s">
        <v>292</v>
      </c>
      <c r="F68" s="9" t="s">
        <v>300</v>
      </c>
      <c r="G68" s="9" t="s">
        <v>301</v>
      </c>
      <c r="H68" s="5">
        <f>SUM(H69:H70)</f>
        <v>1897</v>
      </c>
      <c r="I68" s="9" t="s">
        <v>95</v>
      </c>
      <c r="J68" s="9" t="s">
        <v>95</v>
      </c>
      <c r="K68" s="5">
        <v>0</v>
      </c>
      <c r="L68" s="9" t="s">
        <v>95</v>
      </c>
      <c r="M68" s="9" t="s">
        <v>95</v>
      </c>
      <c r="N68" s="5">
        <v>0</v>
      </c>
      <c r="O68" s="7">
        <f t="shared" si="4"/>
        <v>1897</v>
      </c>
      <c r="P68" s="34"/>
    </row>
    <row r="69" spans="1:16" ht="121.5">
      <c r="A69" s="51" t="s">
        <v>297</v>
      </c>
      <c r="B69" s="50" t="s">
        <v>295</v>
      </c>
      <c r="C69" s="8"/>
      <c r="D69" s="8"/>
      <c r="E69" s="8"/>
      <c r="F69" s="9" t="s">
        <v>302</v>
      </c>
      <c r="G69" s="9" t="s">
        <v>301</v>
      </c>
      <c r="H69" s="5">
        <v>1395</v>
      </c>
      <c r="I69" s="9" t="s">
        <v>95</v>
      </c>
      <c r="J69" s="9" t="s">
        <v>95</v>
      </c>
      <c r="K69" s="5">
        <v>0</v>
      </c>
      <c r="L69" s="9" t="s">
        <v>95</v>
      </c>
      <c r="M69" s="9" t="s">
        <v>95</v>
      </c>
      <c r="N69" s="5">
        <v>0</v>
      </c>
      <c r="O69" s="7">
        <f t="shared" si="4"/>
        <v>1395</v>
      </c>
      <c r="P69" s="34"/>
    </row>
    <row r="70" spans="1:16" ht="121.5">
      <c r="A70" s="51" t="s">
        <v>298</v>
      </c>
      <c r="B70" s="50" t="s">
        <v>296</v>
      </c>
      <c r="C70" s="8"/>
      <c r="D70" s="8"/>
      <c r="E70" s="8"/>
      <c r="F70" s="9" t="s">
        <v>303</v>
      </c>
      <c r="G70" s="9" t="s">
        <v>301</v>
      </c>
      <c r="H70" s="5">
        <v>502</v>
      </c>
      <c r="I70" s="9" t="s">
        <v>95</v>
      </c>
      <c r="J70" s="9" t="s">
        <v>95</v>
      </c>
      <c r="K70" s="5">
        <v>0</v>
      </c>
      <c r="L70" s="9" t="s">
        <v>95</v>
      </c>
      <c r="M70" s="9" t="s">
        <v>95</v>
      </c>
      <c r="N70" s="5">
        <v>0</v>
      </c>
      <c r="O70" s="7">
        <f t="shared" si="4"/>
        <v>502</v>
      </c>
      <c r="P70" s="34"/>
    </row>
    <row r="71" spans="1:16" ht="126">
      <c r="A71" s="3" t="s">
        <v>293</v>
      </c>
      <c r="B71" s="4" t="s">
        <v>258</v>
      </c>
      <c r="C71" s="8" t="s">
        <v>263</v>
      </c>
      <c r="D71" s="8" t="s">
        <v>94</v>
      </c>
      <c r="E71" s="8" t="s">
        <v>89</v>
      </c>
      <c r="F71" s="9" t="s">
        <v>132</v>
      </c>
      <c r="G71" s="9" t="s">
        <v>220</v>
      </c>
      <c r="H71" s="5">
        <f>13+8</f>
        <v>21</v>
      </c>
      <c r="I71" s="9" t="s">
        <v>132</v>
      </c>
      <c r="J71" s="9" t="s">
        <v>133</v>
      </c>
      <c r="K71" s="5">
        <v>13</v>
      </c>
      <c r="L71" s="9" t="s">
        <v>132</v>
      </c>
      <c r="M71" s="9" t="s">
        <v>133</v>
      </c>
      <c r="N71" s="5">
        <v>13</v>
      </c>
      <c r="O71" s="7">
        <f t="shared" si="4"/>
        <v>47</v>
      </c>
      <c r="P71" s="34"/>
    </row>
    <row r="72" spans="1:16" ht="16.5">
      <c r="A72" s="56" t="s">
        <v>128</v>
      </c>
      <c r="B72" s="57"/>
      <c r="C72" s="57"/>
      <c r="D72" s="57"/>
      <c r="E72" s="57"/>
      <c r="F72" s="20"/>
      <c r="G72" s="7"/>
      <c r="H72" s="21">
        <f>SUM(H73)</f>
        <v>3846</v>
      </c>
      <c r="I72" s="22"/>
      <c r="J72" s="21"/>
      <c r="K72" s="21">
        <f>SUM(K73)</f>
        <v>1941</v>
      </c>
      <c r="L72" s="22"/>
      <c r="M72" s="21"/>
      <c r="N72" s="21">
        <f>SUM(N73)</f>
        <v>1941</v>
      </c>
      <c r="O72" s="22">
        <f t="shared" si="4"/>
        <v>7728</v>
      </c>
      <c r="P72" s="6"/>
    </row>
    <row r="73" spans="1:16" ht="16.5">
      <c r="A73" s="58" t="s">
        <v>121</v>
      </c>
      <c r="B73" s="58"/>
      <c r="C73" s="58"/>
      <c r="D73" s="58"/>
      <c r="E73" s="58"/>
      <c r="F73" s="20"/>
      <c r="G73" s="7"/>
      <c r="H73" s="23">
        <f>SUM(H67:H68,H71)</f>
        <v>3846</v>
      </c>
      <c r="I73" s="23"/>
      <c r="J73" s="23"/>
      <c r="K73" s="23">
        <f>SUM(K67:K71)</f>
        <v>1941</v>
      </c>
      <c r="L73" s="23"/>
      <c r="M73" s="23"/>
      <c r="N73" s="23">
        <f>SUM(N67:N71)</f>
        <v>1941</v>
      </c>
      <c r="O73" s="21">
        <f t="shared" si="4"/>
        <v>7728</v>
      </c>
      <c r="P73" s="6"/>
    </row>
    <row r="74" spans="1:16" ht="18.75">
      <c r="A74" s="2" t="s">
        <v>59</v>
      </c>
      <c r="B74" s="74" t="s">
        <v>232</v>
      </c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</row>
    <row r="75" spans="1:16" ht="91.5">
      <c r="A75" s="3" t="s">
        <v>60</v>
      </c>
      <c r="B75" s="4" t="s">
        <v>65</v>
      </c>
      <c r="C75" s="8" t="s">
        <v>263</v>
      </c>
      <c r="D75" s="8" t="s">
        <v>94</v>
      </c>
      <c r="E75" s="8" t="s">
        <v>89</v>
      </c>
      <c r="F75" s="9" t="s">
        <v>96</v>
      </c>
      <c r="G75" s="9" t="s">
        <v>99</v>
      </c>
      <c r="H75" s="5">
        <v>1276</v>
      </c>
      <c r="I75" s="9" t="s">
        <v>97</v>
      </c>
      <c r="J75" s="9" t="s">
        <v>100</v>
      </c>
      <c r="K75" s="5">
        <v>1451</v>
      </c>
      <c r="L75" s="9" t="s">
        <v>98</v>
      </c>
      <c r="M75" s="9" t="s">
        <v>101</v>
      </c>
      <c r="N75" s="5">
        <v>1644</v>
      </c>
      <c r="O75" s="7">
        <f t="shared" ref="O75:O81" si="5">H75+K75+N75</f>
        <v>4371</v>
      </c>
      <c r="P75" s="34"/>
    </row>
    <row r="76" spans="1:16" ht="114.75">
      <c r="A76" s="3" t="s">
        <v>62</v>
      </c>
      <c r="B76" s="4" t="s">
        <v>67</v>
      </c>
      <c r="C76" s="8" t="s">
        <v>88</v>
      </c>
      <c r="D76" s="8" t="s">
        <v>94</v>
      </c>
      <c r="E76" s="8" t="s">
        <v>92</v>
      </c>
      <c r="F76" s="9" t="s">
        <v>233</v>
      </c>
      <c r="G76" s="9" t="s">
        <v>234</v>
      </c>
      <c r="H76" s="5">
        <v>52</v>
      </c>
      <c r="I76" s="9" t="s">
        <v>233</v>
      </c>
      <c r="J76" s="9" t="s">
        <v>235</v>
      </c>
      <c r="K76" s="5">
        <v>42</v>
      </c>
      <c r="L76" s="9" t="s">
        <v>233</v>
      </c>
      <c r="M76" s="9" t="s">
        <v>234</v>
      </c>
      <c r="N76" s="5">
        <v>45</v>
      </c>
      <c r="O76" s="7">
        <f t="shared" si="5"/>
        <v>139</v>
      </c>
      <c r="P76" s="34"/>
    </row>
    <row r="77" spans="1:16" ht="91.5">
      <c r="A77" s="3" t="s">
        <v>155</v>
      </c>
      <c r="B77" s="4" t="s">
        <v>259</v>
      </c>
      <c r="C77" s="8" t="s">
        <v>263</v>
      </c>
      <c r="D77" s="8" t="s">
        <v>94</v>
      </c>
      <c r="E77" s="8" t="s">
        <v>89</v>
      </c>
      <c r="F77" s="9" t="s">
        <v>236</v>
      </c>
      <c r="G77" s="9" t="s">
        <v>220</v>
      </c>
      <c r="H77" s="5">
        <f>18+2</f>
        <v>20</v>
      </c>
      <c r="I77" s="9" t="s">
        <v>236</v>
      </c>
      <c r="J77" s="9" t="s">
        <v>220</v>
      </c>
      <c r="K77" s="5">
        <v>23</v>
      </c>
      <c r="L77" s="9" t="s">
        <v>236</v>
      </c>
      <c r="M77" s="9" t="s">
        <v>220</v>
      </c>
      <c r="N77" s="5">
        <v>26</v>
      </c>
      <c r="O77" s="7">
        <f t="shared" si="5"/>
        <v>69</v>
      </c>
      <c r="P77" s="34"/>
    </row>
    <row r="78" spans="1:16" ht="91.5">
      <c r="A78" s="3" t="s">
        <v>156</v>
      </c>
      <c r="B78" s="4" t="s">
        <v>70</v>
      </c>
      <c r="C78" s="8" t="s">
        <v>263</v>
      </c>
      <c r="D78" s="8" t="s">
        <v>94</v>
      </c>
      <c r="E78" s="8" t="s">
        <v>92</v>
      </c>
      <c r="F78" s="9" t="s">
        <v>95</v>
      </c>
      <c r="G78" s="9" t="s">
        <v>102</v>
      </c>
      <c r="H78" s="5">
        <v>1</v>
      </c>
      <c r="I78" s="9" t="s">
        <v>95</v>
      </c>
      <c r="J78" s="9" t="s">
        <v>102</v>
      </c>
      <c r="K78" s="5">
        <v>1</v>
      </c>
      <c r="L78" s="9" t="s">
        <v>95</v>
      </c>
      <c r="M78" s="9" t="s">
        <v>102</v>
      </c>
      <c r="N78" s="5">
        <v>1</v>
      </c>
      <c r="O78" s="7">
        <f t="shared" si="5"/>
        <v>3</v>
      </c>
      <c r="P78" s="34"/>
    </row>
    <row r="79" spans="1:16" ht="16.5">
      <c r="A79" s="56" t="s">
        <v>129</v>
      </c>
      <c r="B79" s="57"/>
      <c r="C79" s="57"/>
      <c r="D79" s="57"/>
      <c r="E79" s="57"/>
      <c r="F79" s="20"/>
      <c r="G79" s="7"/>
      <c r="H79" s="21">
        <f>SUM(H80:H81)</f>
        <v>1349</v>
      </c>
      <c r="I79" s="22"/>
      <c r="J79" s="21"/>
      <c r="K79" s="21">
        <f>SUM(K80:K81)</f>
        <v>1517</v>
      </c>
      <c r="L79" s="22"/>
      <c r="M79" s="21"/>
      <c r="N79" s="21">
        <f>SUM(N80:N81)</f>
        <v>1716</v>
      </c>
      <c r="O79" s="22">
        <f t="shared" si="5"/>
        <v>4582</v>
      </c>
      <c r="P79" s="6"/>
    </row>
    <row r="80" spans="1:16" ht="16.5">
      <c r="A80" s="58" t="s">
        <v>121</v>
      </c>
      <c r="B80" s="58"/>
      <c r="C80" s="58"/>
      <c r="D80" s="58"/>
      <c r="E80" s="58"/>
      <c r="F80" s="20"/>
      <c r="G80" s="7"/>
      <c r="H80" s="23">
        <f>SUM(H75,H77:H78)</f>
        <v>1297</v>
      </c>
      <c r="I80" s="23"/>
      <c r="J80" s="23"/>
      <c r="K80" s="23">
        <f>SUM(K75,K77:K78)</f>
        <v>1475</v>
      </c>
      <c r="L80" s="23"/>
      <c r="M80" s="23"/>
      <c r="N80" s="23">
        <f>SUM(N75,N77:N78)</f>
        <v>1671</v>
      </c>
      <c r="O80" s="21">
        <f t="shared" si="5"/>
        <v>4443</v>
      </c>
      <c r="P80" s="6"/>
    </row>
    <row r="81" spans="1:16" ht="16.5">
      <c r="A81" s="58" t="s">
        <v>126</v>
      </c>
      <c r="B81" s="58"/>
      <c r="C81" s="58"/>
      <c r="D81" s="58"/>
      <c r="E81" s="58"/>
      <c r="F81" s="20"/>
      <c r="G81" s="7"/>
      <c r="H81" s="23">
        <f>H76</f>
        <v>52</v>
      </c>
      <c r="I81" s="23"/>
      <c r="J81" s="23"/>
      <c r="K81" s="23">
        <f>K76</f>
        <v>42</v>
      </c>
      <c r="L81" s="23"/>
      <c r="M81" s="23"/>
      <c r="N81" s="23">
        <f>N76</f>
        <v>45</v>
      </c>
      <c r="O81" s="21">
        <f t="shared" si="5"/>
        <v>139</v>
      </c>
      <c r="P81" s="6"/>
    </row>
    <row r="82" spans="1:16" ht="18.75">
      <c r="A82" s="2" t="s">
        <v>63</v>
      </c>
      <c r="B82" s="74" t="s">
        <v>237</v>
      </c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</row>
    <row r="83" spans="1:16" ht="252">
      <c r="A83" s="3" t="s">
        <v>64</v>
      </c>
      <c r="B83" s="4" t="s">
        <v>178</v>
      </c>
      <c r="C83" s="8" t="s">
        <v>88</v>
      </c>
      <c r="D83" s="8" t="s">
        <v>94</v>
      </c>
      <c r="E83" s="8" t="s">
        <v>90</v>
      </c>
      <c r="F83" s="9" t="s">
        <v>168</v>
      </c>
      <c r="G83" s="9" t="s">
        <v>169</v>
      </c>
      <c r="H83" s="5">
        <v>4000</v>
      </c>
      <c r="I83" s="9" t="s">
        <v>168</v>
      </c>
      <c r="J83" s="9" t="s">
        <v>169</v>
      </c>
      <c r="K83" s="5">
        <v>4000</v>
      </c>
      <c r="L83" s="9" t="s">
        <v>168</v>
      </c>
      <c r="M83" s="9" t="s">
        <v>169</v>
      </c>
      <c r="N83" s="5">
        <v>4000</v>
      </c>
      <c r="O83" s="7">
        <f t="shared" ref="O83:O93" si="6">H83+K83+N83</f>
        <v>12000</v>
      </c>
      <c r="P83" s="34"/>
    </row>
    <row r="84" spans="1:16" ht="110.25">
      <c r="A84" s="3" t="s">
        <v>66</v>
      </c>
      <c r="B84" s="4" t="s">
        <v>74</v>
      </c>
      <c r="C84" s="8" t="s">
        <v>88</v>
      </c>
      <c r="D84" s="8" t="s">
        <v>94</v>
      </c>
      <c r="E84" s="8" t="s">
        <v>90</v>
      </c>
      <c r="F84" s="9" t="s">
        <v>284</v>
      </c>
      <c r="G84" s="10" t="s">
        <v>285</v>
      </c>
      <c r="H84" s="5">
        <v>830</v>
      </c>
      <c r="I84" s="9" t="s">
        <v>284</v>
      </c>
      <c r="J84" s="10" t="s">
        <v>285</v>
      </c>
      <c r="K84" s="5">
        <v>830</v>
      </c>
      <c r="L84" s="9" t="s">
        <v>284</v>
      </c>
      <c r="M84" s="10" t="s">
        <v>285</v>
      </c>
      <c r="N84" s="5">
        <v>830</v>
      </c>
      <c r="O84" s="7">
        <f t="shared" si="6"/>
        <v>2490</v>
      </c>
      <c r="P84" s="34"/>
    </row>
    <row r="85" spans="1:16" ht="91.5">
      <c r="A85" s="3" t="s">
        <v>68</v>
      </c>
      <c r="B85" s="4" t="s">
        <v>76</v>
      </c>
      <c r="C85" s="8" t="s">
        <v>263</v>
      </c>
      <c r="D85" s="8" t="s">
        <v>94</v>
      </c>
      <c r="E85" s="8" t="s">
        <v>238</v>
      </c>
      <c r="F85" s="9" t="s">
        <v>98</v>
      </c>
      <c r="G85" s="9" t="s">
        <v>105</v>
      </c>
      <c r="H85" s="5">
        <v>90</v>
      </c>
      <c r="I85" s="9" t="s">
        <v>98</v>
      </c>
      <c r="J85" s="9" t="s">
        <v>105</v>
      </c>
      <c r="K85" s="5">
        <v>90</v>
      </c>
      <c r="L85" s="9" t="s">
        <v>98</v>
      </c>
      <c r="M85" s="9" t="s">
        <v>105</v>
      </c>
      <c r="N85" s="5">
        <v>90</v>
      </c>
      <c r="O85" s="7">
        <f t="shared" si="6"/>
        <v>270</v>
      </c>
      <c r="P85" s="34"/>
    </row>
    <row r="86" spans="1:16" ht="78.75">
      <c r="A86" s="3" t="s">
        <v>69</v>
      </c>
      <c r="B86" s="4" t="s">
        <v>77</v>
      </c>
      <c r="C86" s="8" t="s">
        <v>88</v>
      </c>
      <c r="D86" s="8" t="s">
        <v>94</v>
      </c>
      <c r="E86" s="8" t="s">
        <v>93</v>
      </c>
      <c r="F86" s="9" t="s">
        <v>109</v>
      </c>
      <c r="G86" s="9" t="s">
        <v>110</v>
      </c>
      <c r="H86" s="5">
        <v>28</v>
      </c>
      <c r="I86" s="9" t="s">
        <v>109</v>
      </c>
      <c r="J86" s="9" t="s">
        <v>110</v>
      </c>
      <c r="K86" s="5">
        <v>28</v>
      </c>
      <c r="L86" s="9" t="s">
        <v>109</v>
      </c>
      <c r="M86" s="9" t="s">
        <v>110</v>
      </c>
      <c r="N86" s="5">
        <v>28</v>
      </c>
      <c r="O86" s="7">
        <f t="shared" si="6"/>
        <v>84</v>
      </c>
      <c r="P86" s="34"/>
    </row>
    <row r="87" spans="1:16" ht="78.75">
      <c r="A87" s="3" t="s">
        <v>157</v>
      </c>
      <c r="B87" s="4" t="s">
        <v>26</v>
      </c>
      <c r="C87" s="8" t="s">
        <v>88</v>
      </c>
      <c r="D87" s="8" t="s">
        <v>94</v>
      </c>
      <c r="E87" s="8" t="s">
        <v>90</v>
      </c>
      <c r="F87" s="9" t="s">
        <v>106</v>
      </c>
      <c r="G87" s="9" t="s">
        <v>239</v>
      </c>
      <c r="H87" s="5">
        <v>22</v>
      </c>
      <c r="I87" s="9" t="s">
        <v>106</v>
      </c>
      <c r="J87" s="9" t="s">
        <v>239</v>
      </c>
      <c r="K87" s="5">
        <v>22</v>
      </c>
      <c r="L87" s="9" t="s">
        <v>106</v>
      </c>
      <c r="M87" s="9" t="s">
        <v>239</v>
      </c>
      <c r="N87" s="5">
        <v>22</v>
      </c>
      <c r="O87" s="7">
        <f>H87+K87+N87</f>
        <v>66</v>
      </c>
      <c r="P87" s="6"/>
    </row>
    <row r="88" spans="1:16" ht="78.75">
      <c r="A88" s="3" t="s">
        <v>158</v>
      </c>
      <c r="B88" s="4" t="s">
        <v>78</v>
      </c>
      <c r="C88" s="8" t="s">
        <v>88</v>
      </c>
      <c r="D88" s="8" t="s">
        <v>94</v>
      </c>
      <c r="E88" s="8" t="s">
        <v>93</v>
      </c>
      <c r="F88" s="9" t="s">
        <v>107</v>
      </c>
      <c r="G88" s="9" t="s">
        <v>108</v>
      </c>
      <c r="H88" s="5">
        <v>97</v>
      </c>
      <c r="I88" s="9" t="s">
        <v>107</v>
      </c>
      <c r="J88" s="9" t="s">
        <v>108</v>
      </c>
      <c r="K88" s="5">
        <v>97</v>
      </c>
      <c r="L88" s="9" t="s">
        <v>107</v>
      </c>
      <c r="M88" s="9" t="s">
        <v>108</v>
      </c>
      <c r="N88" s="5">
        <v>97</v>
      </c>
      <c r="O88" s="7">
        <f t="shared" si="6"/>
        <v>291</v>
      </c>
      <c r="P88" s="34"/>
    </row>
    <row r="89" spans="1:16" ht="78.75">
      <c r="A89" s="3" t="s">
        <v>159</v>
      </c>
      <c r="B89" s="4" t="s">
        <v>79</v>
      </c>
      <c r="C89" s="8" t="s">
        <v>88</v>
      </c>
      <c r="D89" s="8" t="s">
        <v>94</v>
      </c>
      <c r="E89" s="8" t="s">
        <v>90</v>
      </c>
      <c r="F89" s="9" t="s">
        <v>107</v>
      </c>
      <c r="G89" s="9" t="s">
        <v>111</v>
      </c>
      <c r="H89" s="5">
        <v>28</v>
      </c>
      <c r="I89" s="9" t="s">
        <v>107</v>
      </c>
      <c r="J89" s="9" t="s">
        <v>111</v>
      </c>
      <c r="K89" s="5">
        <v>28</v>
      </c>
      <c r="L89" s="9" t="s">
        <v>107</v>
      </c>
      <c r="M89" s="9" t="s">
        <v>111</v>
      </c>
      <c r="N89" s="5">
        <v>28</v>
      </c>
      <c r="O89" s="7">
        <f t="shared" si="6"/>
        <v>84</v>
      </c>
      <c r="P89" s="34"/>
    </row>
    <row r="90" spans="1:16" ht="78.75">
      <c r="A90" s="3" t="s">
        <v>160</v>
      </c>
      <c r="B90" s="11" t="s">
        <v>137</v>
      </c>
      <c r="C90" s="8" t="s">
        <v>88</v>
      </c>
      <c r="D90" s="8" t="s">
        <v>94</v>
      </c>
      <c r="E90" s="8" t="s">
        <v>90</v>
      </c>
      <c r="F90" s="9" t="s">
        <v>165</v>
      </c>
      <c r="G90" s="9" t="s">
        <v>166</v>
      </c>
      <c r="H90" s="5">
        <v>9</v>
      </c>
      <c r="I90" s="9" t="s">
        <v>165</v>
      </c>
      <c r="J90" s="9" t="s">
        <v>166</v>
      </c>
      <c r="K90" s="5">
        <v>9</v>
      </c>
      <c r="L90" s="9" t="s">
        <v>165</v>
      </c>
      <c r="M90" s="9" t="s">
        <v>166</v>
      </c>
      <c r="N90" s="5">
        <v>9</v>
      </c>
      <c r="O90" s="7">
        <f t="shared" si="6"/>
        <v>27</v>
      </c>
      <c r="P90" s="34"/>
    </row>
    <row r="91" spans="1:16" ht="16.5">
      <c r="A91" s="56" t="s">
        <v>130</v>
      </c>
      <c r="B91" s="57"/>
      <c r="C91" s="57"/>
      <c r="D91" s="57"/>
      <c r="E91" s="57"/>
      <c r="F91" s="20"/>
      <c r="G91" s="7"/>
      <c r="H91" s="21">
        <f>SUM(H92:H93)</f>
        <v>5104</v>
      </c>
      <c r="I91" s="22"/>
      <c r="J91" s="21"/>
      <c r="K91" s="21">
        <f>SUM(K92:K93)</f>
        <v>5104</v>
      </c>
      <c r="L91" s="22"/>
      <c r="M91" s="21"/>
      <c r="N91" s="21">
        <f>SUM(N92:N93)</f>
        <v>5104</v>
      </c>
      <c r="O91" s="22">
        <f t="shared" si="6"/>
        <v>15312</v>
      </c>
      <c r="P91" s="6"/>
    </row>
    <row r="92" spans="1:16" ht="16.5">
      <c r="A92" s="58" t="s">
        <v>126</v>
      </c>
      <c r="B92" s="58"/>
      <c r="C92" s="58"/>
      <c r="D92" s="58"/>
      <c r="E92" s="58"/>
      <c r="F92" s="20"/>
      <c r="G92" s="7"/>
      <c r="H92" s="23">
        <f>SUM(H83:H84,H86:H90)</f>
        <v>5014</v>
      </c>
      <c r="I92" s="23"/>
      <c r="J92" s="23"/>
      <c r="K92" s="23">
        <f>SUM(K83:K84,K86:K90)</f>
        <v>5014</v>
      </c>
      <c r="L92" s="23"/>
      <c r="M92" s="23"/>
      <c r="N92" s="23">
        <f>SUM(N83:N84,N86:N90)</f>
        <v>5014</v>
      </c>
      <c r="O92" s="21">
        <f t="shared" si="6"/>
        <v>15042</v>
      </c>
      <c r="P92" s="6"/>
    </row>
    <row r="93" spans="1:16" ht="16.5">
      <c r="A93" s="58" t="s">
        <v>121</v>
      </c>
      <c r="B93" s="58"/>
      <c r="C93" s="58"/>
      <c r="D93" s="58"/>
      <c r="E93" s="58"/>
      <c r="F93" s="20"/>
      <c r="G93" s="7"/>
      <c r="H93" s="23">
        <f>H85</f>
        <v>90</v>
      </c>
      <c r="I93" s="23"/>
      <c r="J93" s="23"/>
      <c r="K93" s="23">
        <f>K85</f>
        <v>90</v>
      </c>
      <c r="L93" s="23"/>
      <c r="M93" s="23"/>
      <c r="N93" s="23">
        <f>N85</f>
        <v>90</v>
      </c>
      <c r="O93" s="21">
        <f t="shared" si="6"/>
        <v>270</v>
      </c>
      <c r="P93" s="6"/>
    </row>
    <row r="94" spans="1:16" ht="18.75">
      <c r="A94" s="2" t="s">
        <v>71</v>
      </c>
      <c r="B94" s="67" t="s">
        <v>240</v>
      </c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9"/>
    </row>
    <row r="95" spans="1:16" ht="110.25">
      <c r="A95" s="3" t="s">
        <v>72</v>
      </c>
      <c r="B95" s="39" t="s">
        <v>260</v>
      </c>
      <c r="C95" s="8" t="s">
        <v>263</v>
      </c>
      <c r="D95" s="8" t="s">
        <v>94</v>
      </c>
      <c r="E95" s="8" t="s">
        <v>90</v>
      </c>
      <c r="F95" s="9" t="s">
        <v>119</v>
      </c>
      <c r="G95" s="9" t="s">
        <v>134</v>
      </c>
      <c r="H95" s="5">
        <v>149</v>
      </c>
      <c r="I95" s="9" t="s">
        <v>119</v>
      </c>
      <c r="J95" s="9" t="s">
        <v>135</v>
      </c>
      <c r="K95" s="5">
        <v>159</v>
      </c>
      <c r="L95" s="9" t="s">
        <v>119</v>
      </c>
      <c r="M95" s="9" t="s">
        <v>286</v>
      </c>
      <c r="N95" s="5">
        <f>169-1</f>
        <v>168</v>
      </c>
      <c r="O95" s="7">
        <f>H95+K95+N95</f>
        <v>476</v>
      </c>
      <c r="P95" s="34"/>
    </row>
    <row r="96" spans="1:16" ht="91.5">
      <c r="A96" s="3" t="s">
        <v>73</v>
      </c>
      <c r="B96" s="4" t="s">
        <v>80</v>
      </c>
      <c r="C96" s="8" t="s">
        <v>263</v>
      </c>
      <c r="D96" s="8" t="s">
        <v>94</v>
      </c>
      <c r="E96" s="8" t="s">
        <v>89</v>
      </c>
      <c r="F96" s="9" t="s">
        <v>95</v>
      </c>
      <c r="G96" s="9" t="s">
        <v>265</v>
      </c>
      <c r="H96" s="5">
        <v>6</v>
      </c>
      <c r="I96" s="9" t="s">
        <v>95</v>
      </c>
      <c r="J96" s="9" t="s">
        <v>287</v>
      </c>
      <c r="K96" s="5">
        <v>2</v>
      </c>
      <c r="L96" s="9" t="s">
        <v>95</v>
      </c>
      <c r="M96" s="9" t="s">
        <v>288</v>
      </c>
      <c r="N96" s="5">
        <v>0</v>
      </c>
      <c r="O96" s="7">
        <f>H96+K96+N96</f>
        <v>8</v>
      </c>
      <c r="P96" s="34"/>
    </row>
    <row r="97" spans="1:16" ht="91.5">
      <c r="A97" s="3" t="s">
        <v>75</v>
      </c>
      <c r="B97" s="31" t="s">
        <v>171</v>
      </c>
      <c r="C97" s="8" t="s">
        <v>263</v>
      </c>
      <c r="D97" s="8" t="s">
        <v>94</v>
      </c>
      <c r="E97" s="8" t="s">
        <v>90</v>
      </c>
      <c r="F97" s="9" t="s">
        <v>118</v>
      </c>
      <c r="G97" s="9" t="s">
        <v>172</v>
      </c>
      <c r="H97" s="5">
        <v>54</v>
      </c>
      <c r="I97" s="9" t="s">
        <v>289</v>
      </c>
      <c r="J97" s="9" t="s">
        <v>290</v>
      </c>
      <c r="K97" s="5">
        <v>0</v>
      </c>
      <c r="L97" s="9" t="s">
        <v>289</v>
      </c>
      <c r="M97" s="9" t="s">
        <v>290</v>
      </c>
      <c r="N97" s="5">
        <v>0</v>
      </c>
      <c r="O97" s="7">
        <f>H97+K97+N97</f>
        <v>54</v>
      </c>
      <c r="P97" s="34"/>
    </row>
    <row r="98" spans="1:16" ht="16.5">
      <c r="A98" s="56" t="s">
        <v>131</v>
      </c>
      <c r="B98" s="57"/>
      <c r="C98" s="57"/>
      <c r="D98" s="57"/>
      <c r="E98" s="57"/>
      <c r="F98" s="20"/>
      <c r="G98" s="7"/>
      <c r="H98" s="21">
        <f>SUM(H99)</f>
        <v>209</v>
      </c>
      <c r="I98" s="22"/>
      <c r="J98" s="21"/>
      <c r="K98" s="21">
        <f>SUM(K99)</f>
        <v>161</v>
      </c>
      <c r="L98" s="22"/>
      <c r="M98" s="21"/>
      <c r="N98" s="21">
        <f>SUM(N99)</f>
        <v>168</v>
      </c>
      <c r="O98" s="22">
        <f>H98+K98+N98</f>
        <v>538</v>
      </c>
      <c r="P98" s="6"/>
    </row>
    <row r="99" spans="1:16" ht="16.5">
      <c r="A99" s="58" t="s">
        <v>121</v>
      </c>
      <c r="B99" s="58"/>
      <c r="C99" s="58"/>
      <c r="D99" s="58"/>
      <c r="E99" s="58"/>
      <c r="F99" s="20"/>
      <c r="G99" s="7"/>
      <c r="H99" s="23">
        <f>SUM(H95:H97)</f>
        <v>209</v>
      </c>
      <c r="I99" s="23"/>
      <c r="J99" s="23"/>
      <c r="K99" s="23">
        <f>SUM(K95:K97)</f>
        <v>161</v>
      </c>
      <c r="L99" s="23"/>
      <c r="M99" s="23"/>
      <c r="N99" s="23">
        <f>SUM(N95:N97)</f>
        <v>168</v>
      </c>
      <c r="O99" s="21">
        <f>H99+K99+N99</f>
        <v>538</v>
      </c>
      <c r="P99" s="6"/>
    </row>
    <row r="100" spans="1:16" ht="18.75">
      <c r="A100" s="2" t="s">
        <v>244</v>
      </c>
      <c r="B100" s="67" t="s">
        <v>245</v>
      </c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9"/>
    </row>
    <row r="101" spans="1:16" ht="110.25">
      <c r="A101" s="3" t="s">
        <v>188</v>
      </c>
      <c r="B101" s="39" t="s">
        <v>243</v>
      </c>
      <c r="C101" s="8" t="s">
        <v>190</v>
      </c>
      <c r="D101" s="8" t="s">
        <v>94</v>
      </c>
      <c r="E101" s="8" t="s">
        <v>90</v>
      </c>
      <c r="F101" s="9" t="s">
        <v>248</v>
      </c>
      <c r="G101" s="9" t="s">
        <v>314</v>
      </c>
      <c r="H101" s="14">
        <f>3703+1836+H102</f>
        <v>6139</v>
      </c>
      <c r="I101" s="9" t="s">
        <v>248</v>
      </c>
      <c r="J101" s="9" t="s">
        <v>291</v>
      </c>
      <c r="K101" s="5">
        <v>6867</v>
      </c>
      <c r="L101" s="9" t="s">
        <v>246</v>
      </c>
      <c r="M101" s="9" t="s">
        <v>249</v>
      </c>
      <c r="N101" s="5">
        <v>0</v>
      </c>
      <c r="O101" s="42">
        <f>H101+K101+N101</f>
        <v>13006</v>
      </c>
      <c r="P101" s="34"/>
    </row>
    <row r="102" spans="1:16" ht="110.25">
      <c r="A102" s="40" t="s">
        <v>242</v>
      </c>
      <c r="B102" s="4" t="s">
        <v>189</v>
      </c>
      <c r="C102" s="8" t="s">
        <v>190</v>
      </c>
      <c r="D102" s="8" t="s">
        <v>94</v>
      </c>
      <c r="E102" s="8" t="s">
        <v>90</v>
      </c>
      <c r="F102" s="9" t="s">
        <v>250</v>
      </c>
      <c r="G102" s="9" t="s">
        <v>247</v>
      </c>
      <c r="H102" s="5">
        <v>600</v>
      </c>
      <c r="I102" s="9" t="s">
        <v>251</v>
      </c>
      <c r="J102" s="9" t="s">
        <v>249</v>
      </c>
      <c r="K102" s="5">
        <v>0</v>
      </c>
      <c r="L102" s="9" t="s">
        <v>251</v>
      </c>
      <c r="M102" s="9" t="s">
        <v>249</v>
      </c>
      <c r="N102" s="5">
        <v>0</v>
      </c>
      <c r="O102" s="7">
        <f>H102+K102+N102</f>
        <v>600</v>
      </c>
      <c r="P102" s="34"/>
    </row>
    <row r="103" spans="1:16" ht="16.5">
      <c r="A103" s="56" t="s">
        <v>191</v>
      </c>
      <c r="B103" s="57"/>
      <c r="C103" s="57"/>
      <c r="D103" s="57"/>
      <c r="E103" s="57"/>
      <c r="F103" s="20"/>
      <c r="G103" s="7"/>
      <c r="H103" s="43">
        <f>SUM(H104:H104)</f>
        <v>6139</v>
      </c>
      <c r="I103" s="22"/>
      <c r="J103" s="21"/>
      <c r="K103" s="21">
        <f>SUM(K104:K104)</f>
        <v>6867</v>
      </c>
      <c r="L103" s="22"/>
      <c r="M103" s="21"/>
      <c r="N103" s="21">
        <f>SUM(N104:N104)</f>
        <v>0</v>
      </c>
      <c r="O103" s="45">
        <f>H103+K103+N103</f>
        <v>13006</v>
      </c>
      <c r="P103" s="6"/>
    </row>
    <row r="104" spans="1:16" ht="16.5">
      <c r="A104" s="58" t="s">
        <v>190</v>
      </c>
      <c r="B104" s="58"/>
      <c r="C104" s="58"/>
      <c r="D104" s="58"/>
      <c r="E104" s="58"/>
      <c r="F104" s="20"/>
      <c r="G104" s="7"/>
      <c r="H104" s="44">
        <f>SUM(H101:H101)</f>
        <v>6139</v>
      </c>
      <c r="I104" s="23"/>
      <c r="J104" s="23"/>
      <c r="K104" s="23">
        <f>SUM(K101:K101)</f>
        <v>6867</v>
      </c>
      <c r="L104" s="23"/>
      <c r="M104" s="23"/>
      <c r="N104" s="23">
        <f>SUM(N101:N102)</f>
        <v>0</v>
      </c>
      <c r="O104" s="43">
        <f>H104+K104+N104</f>
        <v>13006</v>
      </c>
      <c r="P104" s="6"/>
    </row>
    <row r="105" spans="1:16" ht="20.25">
      <c r="A105" s="59" t="s">
        <v>136</v>
      </c>
      <c r="B105" s="60"/>
      <c r="C105" s="60"/>
      <c r="D105" s="60"/>
      <c r="E105" s="60"/>
      <c r="F105" s="61">
        <f>SUM(F106:H110)</f>
        <v>86259</v>
      </c>
      <c r="G105" s="62"/>
      <c r="H105" s="63"/>
      <c r="I105" s="64">
        <f>SUM(I106:K110)</f>
        <v>87577</v>
      </c>
      <c r="J105" s="65"/>
      <c r="K105" s="66"/>
      <c r="L105" s="64">
        <f>SUM(L106:N110)</f>
        <v>83237</v>
      </c>
      <c r="M105" s="65"/>
      <c r="N105" s="66"/>
      <c r="O105" s="47">
        <f>SUM(O106:O110)</f>
        <v>257073</v>
      </c>
      <c r="P105" s="6"/>
    </row>
    <row r="106" spans="1:16" ht="18.75">
      <c r="A106" s="52" t="s">
        <v>126</v>
      </c>
      <c r="B106" s="52"/>
      <c r="C106" s="52"/>
      <c r="D106" s="52"/>
      <c r="E106" s="52"/>
      <c r="F106" s="53">
        <f>H81+H92</f>
        <v>5066</v>
      </c>
      <c r="G106" s="53"/>
      <c r="H106" s="53"/>
      <c r="I106" s="53">
        <f>K81+K92</f>
        <v>5056</v>
      </c>
      <c r="J106" s="53"/>
      <c r="K106" s="53"/>
      <c r="L106" s="53">
        <f>N81+N92</f>
        <v>5059</v>
      </c>
      <c r="M106" s="53"/>
      <c r="N106" s="53"/>
      <c r="O106" s="35">
        <f>O81+O92</f>
        <v>15181</v>
      </c>
      <c r="P106" s="6"/>
    </row>
    <row r="107" spans="1:16" ht="18.75">
      <c r="A107" s="52" t="s">
        <v>121</v>
      </c>
      <c r="B107" s="52"/>
      <c r="C107" s="52"/>
      <c r="D107" s="52"/>
      <c r="E107" s="52"/>
      <c r="F107" s="54">
        <f>H18+H23+H29+H48+H65+H73+H80+H93+H99</f>
        <v>26722</v>
      </c>
      <c r="G107" s="54"/>
      <c r="H107" s="54"/>
      <c r="I107" s="53">
        <f>K18+K23+K29+K48+K65+K73+K80+K93+K99</f>
        <v>24584</v>
      </c>
      <c r="J107" s="53"/>
      <c r="K107" s="53"/>
      <c r="L107" s="53">
        <f>N18+N23+N29+N48+N65+N73+N80+N93+N99</f>
        <v>24512</v>
      </c>
      <c r="M107" s="53"/>
      <c r="N107" s="53"/>
      <c r="O107" s="46">
        <f>O18+O23+O29+O48+O65+O73+O80+O93+O99</f>
        <v>75818</v>
      </c>
      <c r="P107" s="6"/>
    </row>
    <row r="108" spans="1:16" ht="18.75">
      <c r="A108" s="52" t="s">
        <v>85</v>
      </c>
      <c r="B108" s="52"/>
      <c r="C108" s="52"/>
      <c r="D108" s="52"/>
      <c r="E108" s="52"/>
      <c r="F108" s="54">
        <f>H17</f>
        <v>47052</v>
      </c>
      <c r="G108" s="54"/>
      <c r="H108" s="54"/>
      <c r="I108" s="53">
        <f>K17</f>
        <v>49870</v>
      </c>
      <c r="J108" s="53"/>
      <c r="K108" s="53"/>
      <c r="L108" s="53">
        <f>N17</f>
        <v>52466</v>
      </c>
      <c r="M108" s="53"/>
      <c r="N108" s="53"/>
      <c r="O108" s="46">
        <f>O17</f>
        <v>149388</v>
      </c>
      <c r="P108" s="6"/>
    </row>
    <row r="109" spans="1:16" ht="18.75">
      <c r="A109" s="52" t="s">
        <v>124</v>
      </c>
      <c r="B109" s="52"/>
      <c r="C109" s="52"/>
      <c r="D109" s="52"/>
      <c r="E109" s="52"/>
      <c r="F109" s="53">
        <f>H30</f>
        <v>1280</v>
      </c>
      <c r="G109" s="53"/>
      <c r="H109" s="53"/>
      <c r="I109" s="53">
        <f>K30</f>
        <v>1200</v>
      </c>
      <c r="J109" s="53"/>
      <c r="K109" s="53"/>
      <c r="L109" s="53">
        <f>N30</f>
        <v>1200</v>
      </c>
      <c r="M109" s="53"/>
      <c r="N109" s="53"/>
      <c r="O109" s="35">
        <f>O30</f>
        <v>3680</v>
      </c>
      <c r="P109" s="6"/>
    </row>
    <row r="110" spans="1:16" ht="18.75">
      <c r="A110" s="52" t="s">
        <v>190</v>
      </c>
      <c r="B110" s="52"/>
      <c r="C110" s="52"/>
      <c r="D110" s="52"/>
      <c r="E110" s="52"/>
      <c r="F110" s="54">
        <f>H104</f>
        <v>6139</v>
      </c>
      <c r="G110" s="54"/>
      <c r="H110" s="54"/>
      <c r="I110" s="53">
        <f>K104</f>
        <v>6867</v>
      </c>
      <c r="J110" s="53"/>
      <c r="K110" s="53"/>
      <c r="L110" s="53">
        <f>N104</f>
        <v>0</v>
      </c>
      <c r="M110" s="53"/>
      <c r="N110" s="53"/>
      <c r="O110" s="46">
        <f>O104</f>
        <v>13006</v>
      </c>
      <c r="P110" s="6"/>
    </row>
    <row r="111" spans="1:16" ht="15.75">
      <c r="A111" s="36"/>
      <c r="B111" s="36"/>
      <c r="C111" s="36"/>
      <c r="D111" s="36"/>
      <c r="E111" s="36"/>
      <c r="F111" s="38"/>
      <c r="G111" s="38"/>
      <c r="H111" s="38"/>
      <c r="I111" s="38"/>
      <c r="J111" s="38"/>
      <c r="K111" s="38"/>
      <c r="L111" s="38"/>
      <c r="M111" s="38"/>
      <c r="N111" s="38"/>
      <c r="O111" s="36"/>
    </row>
    <row r="112" spans="1:16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</row>
    <row r="113" spans="1:15" ht="15.75">
      <c r="A113" s="55" t="s">
        <v>241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1:1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</row>
    <row r="115" spans="1:1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</row>
    <row r="116" spans="1:15">
      <c r="A116" s="36"/>
      <c r="B116" s="36"/>
      <c r="C116" s="36"/>
      <c r="D116" s="36"/>
      <c r="E116" s="36"/>
      <c r="F116" s="37"/>
      <c r="G116" s="37"/>
      <c r="H116" s="37"/>
      <c r="I116" s="37"/>
      <c r="J116" s="36"/>
      <c r="K116" s="36"/>
      <c r="L116" s="36"/>
      <c r="M116" s="36"/>
      <c r="N116" s="36"/>
      <c r="O116" s="36"/>
    </row>
    <row r="117" spans="1:1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</row>
    <row r="118" spans="1:1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</row>
    <row r="119" spans="1:1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</row>
    <row r="120" spans="1:1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</row>
    <row r="121" spans="1:1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</row>
    <row r="122" spans="1:1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</row>
    <row r="123" spans="1:1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</row>
    <row r="124" spans="1:1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</row>
  </sheetData>
  <mergeCells count="101">
    <mergeCell ref="B19:O19"/>
    <mergeCell ref="A22:E22"/>
    <mergeCell ref="A23:E23"/>
    <mergeCell ref="B24:O24"/>
    <mergeCell ref="B10:O10"/>
    <mergeCell ref="A16:E16"/>
    <mergeCell ref="A17:E17"/>
    <mergeCell ref="A18:E18"/>
    <mergeCell ref="A5:O5"/>
    <mergeCell ref="A7:A8"/>
    <mergeCell ref="B7:B8"/>
    <mergeCell ref="C7:C8"/>
    <mergeCell ref="D7:D8"/>
    <mergeCell ref="E7:E8"/>
    <mergeCell ref="F7:H7"/>
    <mergeCell ref="I7:K7"/>
    <mergeCell ref="L7:N7"/>
    <mergeCell ref="O7:O8"/>
    <mergeCell ref="A28:E28"/>
    <mergeCell ref="A29:E29"/>
    <mergeCell ref="F59:F60"/>
    <mergeCell ref="G59:G60"/>
    <mergeCell ref="A30:E30"/>
    <mergeCell ref="B31:O31"/>
    <mergeCell ref="C32:C36"/>
    <mergeCell ref="D32:D36"/>
    <mergeCell ref="E32:E36"/>
    <mergeCell ref="A47:E47"/>
    <mergeCell ref="J59:J60"/>
    <mergeCell ref="K59:K60"/>
    <mergeCell ref="H59:H60"/>
    <mergeCell ref="C50:C58"/>
    <mergeCell ref="D50:D58"/>
    <mergeCell ref="E50:E58"/>
    <mergeCell ref="C59:C60"/>
    <mergeCell ref="D59:D60"/>
    <mergeCell ref="A72:E72"/>
    <mergeCell ref="A73:E73"/>
    <mergeCell ref="A48:E48"/>
    <mergeCell ref="B49:O49"/>
    <mergeCell ref="L59:L60"/>
    <mergeCell ref="M59:M60"/>
    <mergeCell ref="E59:E60"/>
    <mergeCell ref="N59:N60"/>
    <mergeCell ref="O59:O60"/>
    <mergeCell ref="I59:I60"/>
    <mergeCell ref="E61:E62"/>
    <mergeCell ref="F61:F62"/>
    <mergeCell ref="M61:M62"/>
    <mergeCell ref="N61:N62"/>
    <mergeCell ref="B82:O82"/>
    <mergeCell ref="A91:E91"/>
    <mergeCell ref="O61:O62"/>
    <mergeCell ref="A64:E64"/>
    <mergeCell ref="A65:E65"/>
    <mergeCell ref="B66:O66"/>
    <mergeCell ref="G61:G62"/>
    <mergeCell ref="H61:H62"/>
    <mergeCell ref="B74:O74"/>
    <mergeCell ref="A79:E79"/>
    <mergeCell ref="K61:K62"/>
    <mergeCell ref="L61:L62"/>
    <mergeCell ref="I61:I62"/>
    <mergeCell ref="J61:J62"/>
    <mergeCell ref="C61:C62"/>
    <mergeCell ref="D61:D62"/>
    <mergeCell ref="A80:E80"/>
    <mergeCell ref="A81:E81"/>
    <mergeCell ref="I105:K105"/>
    <mergeCell ref="L105:N105"/>
    <mergeCell ref="A92:E92"/>
    <mergeCell ref="A93:E93"/>
    <mergeCell ref="B94:O94"/>
    <mergeCell ref="A98:E98"/>
    <mergeCell ref="A99:E99"/>
    <mergeCell ref="B100:O100"/>
    <mergeCell ref="F106:H106"/>
    <mergeCell ref="I106:K106"/>
    <mergeCell ref="L106:N106"/>
    <mergeCell ref="A107:E107"/>
    <mergeCell ref="F107:H107"/>
    <mergeCell ref="I107:K107"/>
    <mergeCell ref="L107:N107"/>
    <mergeCell ref="F110:H110"/>
    <mergeCell ref="I110:K110"/>
    <mergeCell ref="L110:N110"/>
    <mergeCell ref="A113:O113"/>
    <mergeCell ref="A110:E110"/>
    <mergeCell ref="A103:E103"/>
    <mergeCell ref="A104:E104"/>
    <mergeCell ref="A105:E105"/>
    <mergeCell ref="F105:H105"/>
    <mergeCell ref="A106:E106"/>
    <mergeCell ref="A109:E109"/>
    <mergeCell ref="F109:H109"/>
    <mergeCell ref="I109:K109"/>
    <mergeCell ref="L109:N109"/>
    <mergeCell ref="A108:E108"/>
    <mergeCell ref="F108:H108"/>
    <mergeCell ref="I108:K108"/>
    <mergeCell ref="L108:N108"/>
  </mergeCells>
  <phoneticPr fontId="0" type="noConversion"/>
  <pageMargins left="0.19685039370078741" right="0.23622047244094491" top="0.59055118110236227" bottom="0.15748031496062992" header="0.31496062992125984" footer="0.15748031496062992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2166-пр</vt:lpstr>
      <vt:lpstr>'2166-пр'!Заголовки_для_печати</vt:lpstr>
    </vt:vector>
  </TitlesOfParts>
  <Company>департамент социальной пддержки населения мэрии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vta</dc:creator>
  <cp:lastModifiedBy>work</cp:lastModifiedBy>
  <cp:lastPrinted>2012-08-22T12:18:36Z</cp:lastPrinted>
  <dcterms:created xsi:type="dcterms:W3CDTF">2011-03-31T12:20:46Z</dcterms:created>
  <dcterms:modified xsi:type="dcterms:W3CDTF">2012-09-06T12:33:41Z</dcterms:modified>
</cp:coreProperties>
</file>