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0" windowWidth="3030" windowHeight="1920"/>
  </bookViews>
  <sheets>
    <sheet name="2166-пр" sheetId="6" r:id="rId1"/>
  </sheets>
  <definedNames>
    <definedName name="_xlnm.Print_Titles" localSheetId="0">'2166-пр'!$11:$11</definedName>
  </definedNames>
  <calcPr calcId="114210" fullCalcOnLoad="1"/>
</workbook>
</file>

<file path=xl/calcChain.xml><?xml version="1.0" encoding="utf-8"?>
<calcChain xmlns="http://schemas.openxmlformats.org/spreadsheetml/2006/main">
  <c r="E74" i="6"/>
  <c r="E82"/>
  <c r="E89"/>
  <c r="E43"/>
  <c r="E39"/>
  <c r="E32"/>
  <c r="E15"/>
  <c r="R91"/>
  <c r="Q91"/>
  <c r="P91"/>
  <c r="M91"/>
  <c r="L91"/>
  <c r="K91"/>
  <c r="J91"/>
  <c r="H91"/>
  <c r="G91"/>
  <c r="F91"/>
  <c r="N90"/>
  <c r="I90"/>
  <c r="D90"/>
  <c r="S90"/>
  <c r="O89"/>
  <c r="O91"/>
  <c r="N89"/>
  <c r="N91"/>
  <c r="I89"/>
  <c r="I91"/>
  <c r="D89"/>
  <c r="R87"/>
  <c r="Q87"/>
  <c r="P87"/>
  <c r="M87"/>
  <c r="L87"/>
  <c r="K87"/>
  <c r="J87"/>
  <c r="H87"/>
  <c r="G87"/>
  <c r="F87"/>
  <c r="E87"/>
  <c r="N86"/>
  <c r="I86"/>
  <c r="D86"/>
  <c r="S86"/>
  <c r="N85"/>
  <c r="I85"/>
  <c r="S85"/>
  <c r="D85"/>
  <c r="O84"/>
  <c r="O87"/>
  <c r="N84"/>
  <c r="N87"/>
  <c r="I84"/>
  <c r="I87"/>
  <c r="D84"/>
  <c r="D87"/>
  <c r="R82"/>
  <c r="Q82"/>
  <c r="P82"/>
  <c r="O82"/>
  <c r="M82"/>
  <c r="L82"/>
  <c r="K82"/>
  <c r="J82"/>
  <c r="H82"/>
  <c r="G82"/>
  <c r="F82"/>
  <c r="N81"/>
  <c r="I81"/>
  <c r="D81"/>
  <c r="S81"/>
  <c r="N80"/>
  <c r="I80"/>
  <c r="D80"/>
  <c r="S80"/>
  <c r="N79"/>
  <c r="I79"/>
  <c r="D79"/>
  <c r="S79"/>
  <c r="N78"/>
  <c r="I78"/>
  <c r="D78"/>
  <c r="S78"/>
  <c r="N77"/>
  <c r="I77"/>
  <c r="D77"/>
  <c r="S77"/>
  <c r="N76"/>
  <c r="I76"/>
  <c r="S76"/>
  <c r="D76"/>
  <c r="N75"/>
  <c r="I75"/>
  <c r="S75"/>
  <c r="D75"/>
  <c r="N74"/>
  <c r="N82"/>
  <c r="I74"/>
  <c r="I82"/>
  <c r="D74"/>
  <c r="D82"/>
  <c r="R72"/>
  <c r="Q72"/>
  <c r="P72"/>
  <c r="O72"/>
  <c r="M72"/>
  <c r="L72"/>
  <c r="K72"/>
  <c r="J72"/>
  <c r="H72"/>
  <c r="G72"/>
  <c r="F72"/>
  <c r="E72"/>
  <c r="N71"/>
  <c r="I71"/>
  <c r="S71"/>
  <c r="D71"/>
  <c r="N70"/>
  <c r="I70"/>
  <c r="S70"/>
  <c r="D70"/>
  <c r="N69"/>
  <c r="I69"/>
  <c r="S69"/>
  <c r="D69"/>
  <c r="N68"/>
  <c r="N72"/>
  <c r="I68"/>
  <c r="I72"/>
  <c r="D68"/>
  <c r="D72"/>
  <c r="R66"/>
  <c r="Q66"/>
  <c r="P66"/>
  <c r="O66"/>
  <c r="M66"/>
  <c r="L66"/>
  <c r="K66"/>
  <c r="J66"/>
  <c r="H66"/>
  <c r="G66"/>
  <c r="F66"/>
  <c r="E66"/>
  <c r="N65"/>
  <c r="I65"/>
  <c r="E65"/>
  <c r="D65"/>
  <c r="S65"/>
  <c r="N64"/>
  <c r="I64"/>
  <c r="D64"/>
  <c r="S64"/>
  <c r="N63"/>
  <c r="N66"/>
  <c r="I63"/>
  <c r="I66"/>
  <c r="D63"/>
  <c r="D66"/>
  <c r="O60"/>
  <c r="N60"/>
  <c r="J60"/>
  <c r="I60"/>
  <c r="E60"/>
  <c r="D60"/>
  <c r="S60"/>
  <c r="N59"/>
  <c r="I59"/>
  <c r="D59"/>
  <c r="S59"/>
  <c r="S58"/>
  <c r="R58"/>
  <c r="Q58"/>
  <c r="P58"/>
  <c r="O58"/>
  <c r="N58"/>
  <c r="M58"/>
  <c r="L58"/>
  <c r="K58"/>
  <c r="J58"/>
  <c r="I58"/>
  <c r="H58"/>
  <c r="G58"/>
  <c r="F58"/>
  <c r="E58"/>
  <c r="D58"/>
  <c r="N57"/>
  <c r="I57"/>
  <c r="D57"/>
  <c r="S57"/>
  <c r="S56"/>
  <c r="R56"/>
  <c r="Q56"/>
  <c r="P56"/>
  <c r="O56"/>
  <c r="N56"/>
  <c r="M56"/>
  <c r="L56"/>
  <c r="K56"/>
  <c r="J56"/>
  <c r="I56"/>
  <c r="H56"/>
  <c r="G56"/>
  <c r="F56"/>
  <c r="E56"/>
  <c r="D56"/>
  <c r="N55"/>
  <c r="I55"/>
  <c r="S55"/>
  <c r="D55"/>
  <c r="N54"/>
  <c r="I54"/>
  <c r="S54"/>
  <c r="D54"/>
  <c r="N53"/>
  <c r="I53"/>
  <c r="S53"/>
  <c r="D53"/>
  <c r="N52"/>
  <c r="I52"/>
  <c r="S52"/>
  <c r="D52"/>
  <c r="N51"/>
  <c r="I51"/>
  <c r="S51"/>
  <c r="D51"/>
  <c r="N50"/>
  <c r="I50"/>
  <c r="S50"/>
  <c r="D50"/>
  <c r="N49"/>
  <c r="I49"/>
  <c r="S49"/>
  <c r="D49"/>
  <c r="N48"/>
  <c r="I48"/>
  <c r="S48"/>
  <c r="S47"/>
  <c r="S61"/>
  <c r="D48"/>
  <c r="R47"/>
  <c r="R61"/>
  <c r="Q47"/>
  <c r="Q61"/>
  <c r="P47"/>
  <c r="P61"/>
  <c r="O47"/>
  <c r="O61"/>
  <c r="N47"/>
  <c r="N61"/>
  <c r="M47"/>
  <c r="M61"/>
  <c r="L47"/>
  <c r="L61"/>
  <c r="K47"/>
  <c r="K61"/>
  <c r="J47"/>
  <c r="J61"/>
  <c r="I47"/>
  <c r="I61"/>
  <c r="H47"/>
  <c r="H61"/>
  <c r="G47"/>
  <c r="G61"/>
  <c r="F47"/>
  <c r="F61"/>
  <c r="E47"/>
  <c r="E61"/>
  <c r="D47"/>
  <c r="D61"/>
  <c r="N44"/>
  <c r="I44"/>
  <c r="S44"/>
  <c r="D44"/>
  <c r="N43"/>
  <c r="I43"/>
  <c r="S43"/>
  <c r="D43"/>
  <c r="N42"/>
  <c r="I42"/>
  <c r="S42"/>
  <c r="D42"/>
  <c r="N41"/>
  <c r="I41"/>
  <c r="S41"/>
  <c r="D41"/>
  <c r="N40"/>
  <c r="I40"/>
  <c r="S40"/>
  <c r="D40"/>
  <c r="N39"/>
  <c r="I39"/>
  <c r="D39"/>
  <c r="N38"/>
  <c r="I38"/>
  <c r="E38"/>
  <c r="D38"/>
  <c r="S38"/>
  <c r="N37"/>
  <c r="I37"/>
  <c r="D37"/>
  <c r="S37"/>
  <c r="N36"/>
  <c r="I36"/>
  <c r="D36"/>
  <c r="S36"/>
  <c r="N35"/>
  <c r="I35"/>
  <c r="D35"/>
  <c r="S35"/>
  <c r="N34"/>
  <c r="I34"/>
  <c r="D34"/>
  <c r="S34"/>
  <c r="N33"/>
  <c r="I33"/>
  <c r="D33"/>
  <c r="S33"/>
  <c r="N32"/>
  <c r="I32"/>
  <c r="D32"/>
  <c r="S32"/>
  <c r="N31"/>
  <c r="I31"/>
  <c r="D31"/>
  <c r="S31"/>
  <c r="R30"/>
  <c r="R45"/>
  <c r="Q30"/>
  <c r="Q45"/>
  <c r="P30"/>
  <c r="P45"/>
  <c r="O30"/>
  <c r="O45"/>
  <c r="N30"/>
  <c r="N45"/>
  <c r="M30"/>
  <c r="M45"/>
  <c r="L30"/>
  <c r="L45"/>
  <c r="K30"/>
  <c r="K45"/>
  <c r="J30"/>
  <c r="J45"/>
  <c r="H30"/>
  <c r="H45"/>
  <c r="G30"/>
  <c r="G45"/>
  <c r="F30"/>
  <c r="F45"/>
  <c r="E30"/>
  <c r="E45"/>
  <c r="R28"/>
  <c r="Q28"/>
  <c r="P28"/>
  <c r="M28"/>
  <c r="L28"/>
  <c r="K28"/>
  <c r="J28"/>
  <c r="H28"/>
  <c r="G28"/>
  <c r="F28"/>
  <c r="N27"/>
  <c r="I27"/>
  <c r="E27"/>
  <c r="E28"/>
  <c r="D27"/>
  <c r="S27"/>
  <c r="N26"/>
  <c r="I26"/>
  <c r="D26"/>
  <c r="S26"/>
  <c r="O25"/>
  <c r="O28"/>
  <c r="N25"/>
  <c r="N28"/>
  <c r="I25"/>
  <c r="I28"/>
  <c r="D25"/>
  <c r="D28"/>
  <c r="R23"/>
  <c r="Q23"/>
  <c r="P23"/>
  <c r="O23"/>
  <c r="M23"/>
  <c r="L23"/>
  <c r="K23"/>
  <c r="J23"/>
  <c r="H23"/>
  <c r="G23"/>
  <c r="F23"/>
  <c r="E23"/>
  <c r="N22"/>
  <c r="I22"/>
  <c r="D22"/>
  <c r="S22"/>
  <c r="N21"/>
  <c r="N23"/>
  <c r="I21"/>
  <c r="I23"/>
  <c r="D21"/>
  <c r="D23"/>
  <c r="R19"/>
  <c r="R92"/>
  <c r="Q19"/>
  <c r="Q92"/>
  <c r="P19"/>
  <c r="P92"/>
  <c r="O19"/>
  <c r="O92"/>
  <c r="M19"/>
  <c r="M92"/>
  <c r="L19"/>
  <c r="L92"/>
  <c r="K19"/>
  <c r="K92"/>
  <c r="J19"/>
  <c r="J92"/>
  <c r="H19"/>
  <c r="H92"/>
  <c r="G19"/>
  <c r="G92"/>
  <c r="F19"/>
  <c r="F92"/>
  <c r="E19"/>
  <c r="N18"/>
  <c r="I18"/>
  <c r="D18"/>
  <c r="S18"/>
  <c r="N17"/>
  <c r="I17"/>
  <c r="D17"/>
  <c r="S17"/>
  <c r="N16"/>
  <c r="I16"/>
  <c r="D16"/>
  <c r="S16"/>
  <c r="N15"/>
  <c r="I15"/>
  <c r="D15"/>
  <c r="S15"/>
  <c r="N14"/>
  <c r="N19"/>
  <c r="N92"/>
  <c r="I14"/>
  <c r="I19"/>
  <c r="D14"/>
  <c r="S39"/>
  <c r="D30"/>
  <c r="D45"/>
  <c r="D19"/>
  <c r="D91"/>
  <c r="S89"/>
  <c r="S91"/>
  <c r="S14"/>
  <c r="S19"/>
  <c r="S21"/>
  <c r="S23"/>
  <c r="I30"/>
  <c r="I45"/>
  <c r="I92"/>
  <c r="S63"/>
  <c r="S66"/>
  <c r="S84"/>
  <c r="S87"/>
  <c r="E91"/>
  <c r="E92"/>
  <c r="S25"/>
  <c r="S28"/>
  <c r="S68"/>
  <c r="S72"/>
  <c r="S74"/>
  <c r="S82"/>
  <c r="S30"/>
  <c r="S45"/>
  <c r="D92"/>
  <c r="S92"/>
</calcChain>
</file>

<file path=xl/sharedStrings.xml><?xml version="1.0" encoding="utf-8"?>
<sst xmlns="http://schemas.openxmlformats.org/spreadsheetml/2006/main" count="226" uniqueCount="190">
  <si>
    <t>№ п/п</t>
  </si>
  <si>
    <t>Цель, задачи, наименование мероприятий (проектов)</t>
  </si>
  <si>
    <t>Итого</t>
  </si>
  <si>
    <t>Всего</t>
  </si>
  <si>
    <t>бюджет</t>
  </si>
  <si>
    <t>внебюджет</t>
  </si>
  <si>
    <t>местный</t>
  </si>
  <si>
    <t>областной</t>
  </si>
  <si>
    <t>федеральный</t>
  </si>
  <si>
    <t>1.1.</t>
  </si>
  <si>
    <t>1.2.</t>
  </si>
  <si>
    <t>1.3.</t>
  </si>
  <si>
    <t>2.1.</t>
  </si>
  <si>
    <t>2.2.</t>
  </si>
  <si>
    <t>Ежемесячные денежные компенсации затрат на проезд в городском общественном транспорте учащимся (студентам)</t>
  </si>
  <si>
    <t>2012 год</t>
  </si>
  <si>
    <t>2013 год</t>
  </si>
  <si>
    <t>2014 год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</si>
  <si>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в целях возмещения затрат по предоставлению бесплатного, льготного питания обучающимся муниципальных общеобразовательных учреждений городского округа Тольятти</t>
  </si>
  <si>
    <r>
      <t>1.</t>
    </r>
    <r>
      <rPr>
        <sz val="7"/>
        <rFont val="Times New Roman"/>
        <family val="1"/>
        <charset val="204"/>
      </rPr>
      <t> </t>
    </r>
  </si>
  <si>
    <t>1.4.</t>
  </si>
  <si>
    <r>
      <t>2.</t>
    </r>
    <r>
      <rPr>
        <sz val="7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</si>
  <si>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> </t>
    </r>
  </si>
  <si>
    <t>3.1.</t>
  </si>
  <si>
    <t>3.2.</t>
  </si>
  <si>
    <t>Ежемесячные компенсационные денежные выплаты семьям, имеющим детей с установленным положительным статусом ВИЧ инфекции, рожденных от ВИЧ-инфицированных матерей</t>
  </si>
  <si>
    <t>3.3.</t>
  </si>
  <si>
    <t>Обеспечение детей в возрасте до 1 года, рожденных от ВИЧ-инфицированных матерей, заменителями грудного молока</t>
  </si>
  <si>
    <r>
      <t>4.</t>
    </r>
    <r>
      <rPr>
        <sz val="7"/>
        <rFont val="Times New Roman"/>
        <family val="1"/>
        <charset val="204"/>
      </rPr>
      <t> </t>
    </r>
  </si>
  <si>
    <t>4.1.</t>
  </si>
  <si>
    <t>Мероприятия по доставке отдельных категорий граждан на социально-значимые мероприятия</t>
  </si>
  <si>
    <r>
      <t>5.</t>
    </r>
    <r>
      <rPr>
        <sz val="7"/>
        <rFont val="Times New Roman"/>
        <family val="1"/>
        <charset val="204"/>
      </rPr>
      <t> </t>
    </r>
  </si>
  <si>
    <t>5.1.</t>
  </si>
  <si>
    <t>Единовременные компенсационные денежные выплаты к памятным датам:</t>
  </si>
  <si>
    <t>5.1.1.</t>
  </si>
  <si>
    <t>День памяти погибших в радиационных авариях и катастрофах (26 апреля)</t>
  </si>
  <si>
    <t>5.1.2.</t>
  </si>
  <si>
    <t>День Победы (9 мая)</t>
  </si>
  <si>
    <t>5.1.3.</t>
  </si>
  <si>
    <t>5.1.4.</t>
  </si>
  <si>
    <t>День памяти жертв политических репрессий (30 октября)</t>
  </si>
  <si>
    <t>День Героя (9 декабря)</t>
  </si>
  <si>
    <t>5.2.</t>
  </si>
  <si>
    <t>Ежемесячные компенсационные денежные выплаты родителям военнослужащих и сотрудников органов внутренних дел, погибших в период боевых действий</t>
  </si>
  <si>
    <t>5.3.</t>
  </si>
  <si>
    <t>Ежемесячные частичные компенсационные выплаты на оплату общей площади жилого помещения и коммунальных услуг Микряковой И.А</t>
  </si>
  <si>
    <t>5.4.</t>
  </si>
  <si>
    <t>Ежемесячные компенсационные выплаты отдельным категориям граждан на оплату социальных услуг, полученных в государственных учреждениях социального обслуживания</t>
  </si>
  <si>
    <t>Ежемесячные денежные выплаты Почетным гражданам городского округа Тольятти и в случае смерти (гибели) пережившим их супругам и родителям</t>
  </si>
  <si>
    <t>Ежемесячные денежные выплаты Епифанцеву М.В.</t>
  </si>
  <si>
    <r>
      <t>6.</t>
    </r>
    <r>
      <rPr>
        <sz val="7"/>
        <rFont val="Times New Roman"/>
        <family val="1"/>
        <charset val="204"/>
      </rPr>
      <t> </t>
    </r>
  </si>
  <si>
    <t>6.1.</t>
  </si>
  <si>
    <t>Единовременные денежные выплаты на поощрение спортсменов, тренеров, ветеранов спорта, в том числе:</t>
  </si>
  <si>
    <t>Категория А – спортсмены, занявшие первое место на Олимпийских, или Паралимпийских, или Сурдлимпийских играх, или чемпионатах Мира (кроме юниоров (кадетов), ветеранов спорта) и подготовившие их тренеры</t>
  </si>
  <si>
    <t>Категория Б – спортсмены, занявшие первое место на чемпионатах Европы или Кубке Европейских Чемпионов (кроме юниоров (кадетов), ветеранов спорта) и подготовившие их тренеры</t>
  </si>
  <si>
    <t>Категория В – спортсмены, занявшие второе место или третье место на Олимпийских, или Паралимпийских, или Сурдлимпийских играх, или чемпионатах Мира (кроме юниоров (кадетов), ветеранов спорта) и подготовившие их тренеры</t>
  </si>
  <si>
    <t>Категория В1 – спортсмены, занявшие второе или третье место на чемпионатах Европы (кроме юниоров (кадетов), ветеранов спорта) и подготовившие их тренеры</t>
  </si>
  <si>
    <t>Категория В2 – спортсмены, занявшие первое место на чемпионатах Российской Федерации ((СССР) кроме юниоров (кадетов), ветеранов спорта) и подготовившие их тренеры</t>
  </si>
  <si>
    <t>Категория Г – спортсмены, занявшие первое или второе, или третье место на Универсиадах Международных и Всероссийских среди юниоров (кадетов) и подготовившие их тренеры</t>
  </si>
  <si>
    <t>Категория Е – спортсмены, занявшие первое место на чемпионатах Мира или Европы, или Российской Федерации (СССР) среди ветеранов спорта</t>
  </si>
  <si>
    <t>Категория Ж – ветераны спорта – физические лица, проработавшие в качестве штатных сотрудников физкультурно-спортивных организаций не менее 20 лет и имеющие: почетный знак «За заслуги в развитии физической культуры и спорта», или знак «Отличник физической культуры и спорта», или почетное спортивное звание «Заслуженный тренер РСФСР», или «Заслуженный тренер России», или «Заслуженный тренер СССР», или «Заслуженный мастер спорта», или «Мастер спорта России международного класса», а также бывшие спортсмены, занимавшие первое место на чемпионатах Российской Федерации (СССР)</t>
  </si>
  <si>
    <t>6.2.</t>
  </si>
  <si>
    <t>Стипендии спортсменам, в том числе:</t>
  </si>
  <si>
    <t>Надбавка к пенсии ветеранам спорта, в том числе:</t>
  </si>
  <si>
    <t>Категория Д – ветераны спорта – физические лица, проработавшие в качестве штатных работников физкультурно-спортивных организаций не менее 20 лет, имеющие почетное звание «Заслуженный работник физической культуры Российской Федерации», или группу инвалидности 1 или 2 (неработающие)</t>
  </si>
  <si>
    <r>
      <t>7.</t>
    </r>
    <r>
      <rPr>
        <sz val="7"/>
        <rFont val="Times New Roman"/>
        <family val="1"/>
        <charset val="204"/>
      </rPr>
      <t> </t>
    </r>
  </si>
  <si>
    <t>7.1.</t>
  </si>
  <si>
    <t>Единовременные компенсационные денежные выплаты гражданам, попавшим в трудные жизненные ситуации и чрезвычайные обстоятельства, а также гражданам без определенного места жительства</t>
  </si>
  <si>
    <t>7.2.</t>
  </si>
  <si>
    <r>
      <t>8.</t>
    </r>
    <r>
      <rPr>
        <sz val="7"/>
        <rFont val="Times New Roman"/>
        <family val="1"/>
        <charset val="204"/>
      </rPr>
      <t> </t>
    </r>
  </si>
  <si>
    <t>8.1.</t>
  </si>
  <si>
    <t>Выплата рентных платежей по договорам пожизненной ренты</t>
  </si>
  <si>
    <t>8.2.</t>
  </si>
  <si>
    <t>Расходы на оплату услуг нотариуса, ритуальных услуг и другие расходы, связанные с заключением и сопровождением договоров пожизненной ренты</t>
  </si>
  <si>
    <t>8.3.</t>
  </si>
  <si>
    <t>8.4.</t>
  </si>
  <si>
    <t>Оплата неустойки за несвоевременное исполнение договоров пожизненной ренты</t>
  </si>
  <si>
    <r>
      <t>9.</t>
    </r>
    <r>
      <rPr>
        <sz val="7"/>
        <rFont val="Times New Roman"/>
        <family val="1"/>
        <charset val="204"/>
      </rPr>
      <t> </t>
    </r>
  </si>
  <si>
    <t>9.1.</t>
  </si>
  <si>
    <t>Предоставление 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на возмещение затрат за оказание общественно значимых социальных услуг отдельным категориям граждан на территории городского округа Тольятти</t>
  </si>
  <si>
    <t>9.2.</t>
  </si>
  <si>
    <t>Предоставление субсидии некоммерческим организациям, не являющимся автономными и бюджетными учреждениями, на организационные расходы в рамках уставной деятельности</t>
  </si>
  <si>
    <t>9.3.</t>
  </si>
  <si>
    <t>Именные премии мэра для жителей городского округа Тольятти с ограниченными возможностями здоровья и добровольцев</t>
  </si>
  <si>
    <t>Проведение культурно-массового мероприятия, посвященного Дню Победы</t>
  </si>
  <si>
    <t>Организация питания во время проведения  культурно-массового мероприятия, посвященного Дню Победы</t>
  </si>
  <si>
    <t>Приобретение призов, сувениров, цветов, подарков</t>
  </si>
  <si>
    <t>Расходные материалы и канцтовары на организацию выплаты мер социальной поддержки</t>
  </si>
  <si>
    <t>1.5.</t>
  </si>
  <si>
    <t>Ежемесячные компенсационные денежные выплаты на питание отдельным категориям граждан из числа детей - инвалидов</t>
  </si>
  <si>
    <t>Ежемесячные пособия студенческим семьям, имеющим детей</t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</si>
  <si>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Создание условий для обеспечения социальной поддержки граждан, имеющих детей, посещающих образовательные учреждения, реализующие основные общеобразовательные программы дошкольного и общего образования</t>
    </r>
  </si>
  <si>
    <t>ВСЕГО по задаче 1:</t>
  </si>
  <si>
    <t>ВСЕГО по задаче 2:</t>
  </si>
  <si>
    <t>ВСЕГО по задаче 3:</t>
  </si>
  <si>
    <t>ВСЕГО по задаче 4:</t>
  </si>
  <si>
    <t>ВСЕГО по задаче 5:</t>
  </si>
  <si>
    <t>ВСЕГО по задаче 6:</t>
  </si>
  <si>
    <t>ВСЕГО по задаче 7:</t>
  </si>
  <si>
    <t>ВСЕГО по задаче 9:</t>
  </si>
  <si>
    <t>ИТОГО ПО ВСЕМ ЗАДАЧАМ:</t>
  </si>
  <si>
    <t>Изготовление бланочной продукции</t>
  </si>
  <si>
    <t>4.1.1.</t>
  </si>
  <si>
    <t>4.1.2.</t>
  </si>
  <si>
    <t>4.1.3.</t>
  </si>
  <si>
    <t>4.1.4.</t>
  </si>
  <si>
    <t>4.2.</t>
  </si>
  <si>
    <t>4.3.</t>
  </si>
  <si>
    <t>4.4.</t>
  </si>
  <si>
    <t>4.5.</t>
  </si>
  <si>
    <t>4.6.</t>
  </si>
  <si>
    <t>4.7.</t>
  </si>
  <si>
    <t>4.8.</t>
  </si>
  <si>
    <t>5.1.5.</t>
  </si>
  <si>
    <t>5.1.6.</t>
  </si>
  <si>
    <t>5.1.7.</t>
  </si>
  <si>
    <t>5.1.8.</t>
  </si>
  <si>
    <t>5.2.1.</t>
  </si>
  <si>
    <t>5.3.1.</t>
  </si>
  <si>
    <t>7.3.</t>
  </si>
  <si>
    <t>7.4.</t>
  </si>
  <si>
    <t>8.5.</t>
  </si>
  <si>
    <t>8.6.</t>
  </si>
  <si>
    <t>8.7.</t>
  </si>
  <si>
    <t>8.8.</t>
  </si>
  <si>
    <t>ВСЕГО по задаче8:</t>
  </si>
  <si>
    <r>
      <t xml:space="preserve">Департамент экономического развития, </t>
    </r>
    <r>
      <rPr>
        <sz val="10"/>
        <rFont val="Times New Roman"/>
        <family val="1"/>
        <charset val="204"/>
      </rPr>
      <t xml:space="preserve">МБУ "МФЦ",                             </t>
    </r>
    <r>
      <rPr>
        <i/>
        <sz val="12"/>
        <rFont val="Times New Roman"/>
        <family val="1"/>
        <charset val="204"/>
      </rPr>
      <t>ежемесячно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</si>
  <si>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Оказание социальной помощи семьям, имеющим детей с установленным положительным статусом ВИЧ-инфекции, рожденных от ВИЧ-инфицированных матерей</t>
    </r>
  </si>
  <si>
    <t>Главный распорядитель бюджетных средств, сроки исполнения</t>
  </si>
  <si>
    <t>Приобретение компьютерной техники для организации выплаты</t>
  </si>
  <si>
    <t>Организация бесплатного, льготного питания обучающимся через структурное подразделение образовательного учреждения «Школьная столовая» путем включения бюджетных ассигнований в сметы на содержание МОУ</t>
  </si>
  <si>
    <t>4.9.</t>
  </si>
  <si>
    <t>Единовременные денежные выплаты на оплату санаторно-курортного лечения Почетным гражданам городского округа Тольятти</t>
  </si>
  <si>
    <t>10.1.</t>
  </si>
  <si>
    <t>Охрана объекта капитального строительства - реконструируемого здания поликлиники по ул.Олимпийская, 36 Комсомольского района городского округа Тольятти</t>
  </si>
  <si>
    <t>ВСЕГО по задаче 10:</t>
  </si>
  <si>
    <r>
      <t xml:space="preserve">Финансовые затраты, </t>
    </r>
    <r>
      <rPr>
        <b/>
        <i/>
        <sz val="12"/>
        <rFont val="Times New Roman"/>
        <family val="1"/>
        <charset val="204"/>
      </rPr>
      <t>тыс.руб.</t>
    </r>
  </si>
  <si>
    <r>
      <t>Цель:</t>
    </r>
    <r>
      <rPr>
        <sz val="14"/>
        <rFont val="Times New Roman"/>
        <family val="1"/>
        <charset val="204"/>
      </rPr>
      <t xml:space="preserve">       Создание условий для улучшения качества жизни жителей городского округа Тольятти и обеспечения социальной стабильности                                                         на 2012-2014 годы 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</si>
  <si>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Создание условий для обеспечения доступности транспортных услуг по проезду учащихся (студентов) в городском общественном транспорте</t>
    </r>
  </si>
  <si>
    <r>
      <t xml:space="preserve">Департамент экономического развития, </t>
    </r>
    <r>
      <rPr>
        <sz val="10"/>
        <rFont val="Times New Roman"/>
        <family val="1"/>
        <charset val="204"/>
      </rPr>
      <t xml:space="preserve">МБУ "МФЦ",                                </t>
    </r>
    <r>
      <rPr>
        <i/>
        <sz val="12"/>
        <rFont val="Times New Roman"/>
        <family val="1"/>
        <charset val="204"/>
      </rPr>
      <t xml:space="preserve">ежемесячно, </t>
    </r>
    <r>
      <rPr>
        <i/>
        <sz val="10"/>
        <rFont val="Times New Roman"/>
        <family val="1"/>
        <charset val="204"/>
      </rPr>
      <t xml:space="preserve">                      за исключением каникулярного времени,                                           для  учащихся: июнь - август,     для студентов: июль - август</t>
    </r>
  </si>
  <si>
    <r>
      <t xml:space="preserve">Департамент здравоохранения, </t>
    </r>
    <r>
      <rPr>
        <sz val="10"/>
        <rFont val="Times New Roman"/>
        <family val="1"/>
        <charset val="204"/>
      </rPr>
      <t>МУЗ Клиническая больница № 5 г.о.Тольятти (городской Центр по профилактике и борьбе со СПИД),</t>
    </r>
    <r>
      <rPr>
        <sz val="12"/>
        <rFont val="Times New Roman"/>
        <family val="1"/>
        <charset val="204"/>
      </rPr>
      <t xml:space="preserve">                                    </t>
    </r>
    <r>
      <rPr>
        <i/>
        <sz val="12"/>
        <rFont val="Times New Roman"/>
        <family val="1"/>
        <charset val="204"/>
      </rPr>
      <t>в течение года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</si>
  <si>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Предоставление мер компенсационного и поощрительного характера гражданам, имеющим особые заслуги перед сообществом</t>
    </r>
  </si>
  <si>
    <r>
      <t xml:space="preserve">Департамент экономического развития, </t>
    </r>
    <r>
      <rPr>
        <sz val="10"/>
        <rFont val="Times New Roman"/>
        <family val="1"/>
        <charset val="204"/>
      </rPr>
      <t>МБУ "МФЦ",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единовременно</t>
    </r>
  </si>
  <si>
    <r>
      <t xml:space="preserve">Департамент экономического развития, </t>
    </r>
    <r>
      <rPr>
        <sz val="10"/>
        <rFont val="Times New Roman"/>
        <family val="1"/>
        <charset val="204"/>
      </rPr>
      <t xml:space="preserve">МБУ "МФЦ",                             </t>
    </r>
    <r>
      <rPr>
        <i/>
        <sz val="12"/>
        <rFont val="Times New Roman"/>
        <family val="1"/>
        <charset val="204"/>
      </rPr>
      <t>единовременно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</si>
  <si>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Обеспечение социальной поддержки выдающимся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спортсменам, их тренерам и ветеранам спорта, имеющим заслуги в области физической культуры и спорта</t>
    </r>
  </si>
  <si>
    <r>
      <t xml:space="preserve">Департамент экономического развития, </t>
    </r>
    <r>
      <rPr>
        <sz val="10"/>
        <rFont val="Times New Roman"/>
        <family val="1"/>
        <charset val="204"/>
      </rPr>
      <t>МБУ "МФЦ",</t>
    </r>
    <r>
      <rPr>
        <i/>
        <sz val="12"/>
        <rFont val="Times New Roman"/>
        <family val="1"/>
        <charset val="204"/>
      </rPr>
      <t xml:space="preserve"> единовременно</t>
    </r>
  </si>
  <si>
    <r>
      <t xml:space="preserve">Департамент экономического развития, </t>
    </r>
    <r>
      <rPr>
        <sz val="10"/>
        <rFont val="Times New Roman"/>
        <family val="1"/>
        <charset val="204"/>
      </rPr>
      <t>МБУ "МФЦ",</t>
    </r>
    <r>
      <rPr>
        <i/>
        <sz val="12"/>
        <rFont val="Times New Roman"/>
        <family val="1"/>
        <charset val="204"/>
      </rPr>
      <t xml:space="preserve"> ежемесячно</t>
    </r>
  </si>
  <si>
    <r>
      <t xml:space="preserve">Департамент экономического развития, </t>
    </r>
    <r>
      <rPr>
        <sz val="10"/>
        <rFont val="Times New Roman"/>
        <family val="1"/>
        <charset val="204"/>
      </rPr>
      <t>МБУ "МФЦ"</t>
    </r>
    <r>
      <rPr>
        <sz val="12"/>
        <rFont val="Times New Roman"/>
        <family val="1"/>
        <charset val="204"/>
      </rPr>
      <t xml:space="preserve">, </t>
    </r>
    <r>
      <rPr>
        <i/>
        <sz val="12"/>
        <rFont val="Times New Roman"/>
        <family val="1"/>
        <charset val="204"/>
      </rPr>
      <t>ежемесячно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</si>
  <si>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Содействие гражданам в преодолении трудных жизненных ситуаций и чрезвычайных обстоятельств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</si>
  <si>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Создание условий для развития на территории городского округа Тольятти попечительства над гражданами пожилого возраста и инвалидами</t>
    </r>
  </si>
  <si>
    <r>
      <t>Департамент социальной поддержки населения,</t>
    </r>
    <r>
      <rPr>
        <i/>
        <sz val="12"/>
        <rFont val="Times New Roman"/>
        <family val="1"/>
        <charset val="204"/>
      </rPr>
      <t xml:space="preserve">                    по мере необходимости</t>
    </r>
  </si>
  <si>
    <r>
      <t xml:space="preserve">Департамент экономического развития,                            </t>
    </r>
    <r>
      <rPr>
        <sz val="10"/>
        <rFont val="Times New Roman"/>
        <family val="1"/>
        <charset val="204"/>
      </rPr>
      <t>МБУ "МФЦ",</t>
    </r>
    <r>
      <rPr>
        <i/>
        <sz val="12"/>
        <rFont val="Times New Roman"/>
        <family val="1"/>
        <charset val="204"/>
      </rPr>
      <t xml:space="preserve">                        по мере необходимости</t>
    </r>
  </si>
  <si>
    <r>
      <rPr>
        <i/>
        <u/>
        <sz val="14"/>
        <rFont val="Times New Roman"/>
        <family val="1"/>
        <charset val="204"/>
      </rPr>
      <t>Задача:</t>
    </r>
    <r>
      <rPr>
        <sz val="14"/>
        <rFont val="Times New Roman"/>
        <family val="1"/>
        <charset val="204"/>
      </rPr>
      <t xml:space="preserve"> Вовлечение граждан и организаций в общественную жизнь городского округа с целью формирования активной жизненной позиции, организации эффективного взаимодействия с органами местного самоуправления и расширения сферы оказания социально-значимых услуг отдельным категориям граждан</t>
    </r>
  </si>
  <si>
    <r>
      <t>Департамент социальной поддержки населения,</t>
    </r>
    <r>
      <rPr>
        <i/>
        <sz val="12"/>
        <rFont val="Times New Roman"/>
        <family val="1"/>
        <charset val="204"/>
      </rPr>
      <t xml:space="preserve">                       в течение года</t>
    </r>
  </si>
  <si>
    <r>
      <t xml:space="preserve">Департамент экономического развития, </t>
    </r>
    <r>
      <rPr>
        <sz val="10"/>
        <rFont val="Times New Roman"/>
        <family val="1"/>
        <charset val="204"/>
      </rPr>
      <t>МБУ "МФЦ",</t>
    </r>
    <r>
      <rPr>
        <i/>
        <sz val="12"/>
        <rFont val="Times New Roman"/>
        <family val="1"/>
        <charset val="204"/>
      </rPr>
      <t xml:space="preserve">                            4 квартал</t>
    </r>
  </si>
  <si>
    <r>
      <t>Департамент социальной поддержки населения,</t>
    </r>
    <r>
      <rPr>
        <i/>
        <sz val="12"/>
        <rFont val="Times New Roman"/>
        <family val="1"/>
        <charset val="204"/>
      </rPr>
      <t xml:space="preserve">                    месяц - май</t>
    </r>
  </si>
  <si>
    <r>
      <t xml:space="preserve">Департамент социальной поддержки населения,                     </t>
    </r>
    <r>
      <rPr>
        <i/>
        <sz val="12"/>
        <rFont val="Times New Roman"/>
        <family val="1"/>
        <charset val="204"/>
      </rPr>
      <t>в течение года</t>
    </r>
  </si>
  <si>
    <r>
      <rPr>
        <i/>
        <u/>
        <sz val="14"/>
        <rFont val="Times New Roman"/>
        <family val="1"/>
        <charset val="204"/>
      </rPr>
      <t>Задача: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Техническое, информационное и технологическое совершенствование процесса выполнения переданных органам местного самоуправления Законом Самарской области отдельных государственных полномочий и процесса выполнения муниципальных правовых актов городского округа Тольятти</t>
    </r>
  </si>
  <si>
    <r>
      <t xml:space="preserve">Департамент экономического развития, МБУ "МФЦ",  </t>
    </r>
    <r>
      <rPr>
        <i/>
        <sz val="12"/>
        <rFont val="Times New Roman"/>
        <family val="1"/>
        <charset val="204"/>
      </rPr>
      <t xml:space="preserve">                      в течение года</t>
    </r>
  </si>
  <si>
    <r>
      <t xml:space="preserve">Департамент экономического развития,                                  </t>
    </r>
    <r>
      <rPr>
        <sz val="10"/>
        <rFont val="Times New Roman"/>
        <family val="1"/>
        <charset val="204"/>
      </rPr>
      <t>МБУ "МФЦ",</t>
    </r>
    <r>
      <rPr>
        <i/>
        <sz val="12"/>
        <rFont val="Times New Roman"/>
        <family val="1"/>
        <charset val="204"/>
      </rPr>
      <t xml:space="preserve">                           в течение года</t>
    </r>
  </si>
  <si>
    <t>Реконструкция здания поликлиники под размещение социальной гостиницы по ул.Олимпийская, 36 Комсомольского района городского округа Тольятти,                                     в том числе:</t>
  </si>
  <si>
    <t>10.1.1.</t>
  </si>
  <si>
    <r>
      <t>10.</t>
    </r>
    <r>
      <rPr>
        <sz val="7"/>
        <rFont val="Times New Roman"/>
        <family val="1"/>
        <charset val="204"/>
      </rPr>
      <t> </t>
    </r>
  </si>
  <si>
    <r>
      <rPr>
        <i/>
        <u/>
        <sz val="14"/>
        <rFont val="Times New Roman"/>
        <family val="1"/>
        <charset val="204"/>
      </rPr>
      <t>Задача: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Создание условий для выполнения мероприятий по оказанию социальной помощи отдельным категориям граждан городского округа Тольятти</t>
    </r>
  </si>
  <si>
    <r>
      <t>Департамент градостроительной деятельности</t>
    </r>
    <r>
      <rPr>
        <sz val="10"/>
        <rFont val="Times New Roman"/>
        <family val="1"/>
        <charset val="204"/>
      </rPr>
      <t xml:space="preserve">,                             </t>
    </r>
    <r>
      <rPr>
        <i/>
        <sz val="12"/>
        <rFont val="Times New Roman"/>
        <family val="1"/>
        <charset val="204"/>
      </rPr>
      <t xml:space="preserve">в течение года </t>
    </r>
  </si>
  <si>
    <t>III. Перечень мероприятий программы</t>
  </si>
  <si>
    <t>Комиссионное вознаграждение банку за обеспечение выплат и расходы на доставку компенсационных выплат, пособий гражданам, имеющим детей и детей - инвалидов</t>
  </si>
  <si>
    <t>Комиссионное вознаграждение банку за обеспечение выплат и расходы на доставку компенсационных денежных выплат за проезд в городском общественном транспорте учащимся (студентам)</t>
  </si>
  <si>
    <t>Комиссионное вознаграждение банку за обеспечение выплат и расходы на доставку ежемесячных компенсационных денежных выплат ВИЧ-инфицированным гражданам</t>
  </si>
  <si>
    <t>Комиссионное вознаграждение банку за обеспечение выплат и расходы на доставку денежных выплат гражданам, имеющим особые заслуги перед сообществом</t>
  </si>
  <si>
    <t>Комиссионное вознаграждение банку за обеспечение выплат и расходы на доставку денежных выплат выдающимся спортсменам, их тренерам и ветеранам спорта, имеющим заслуги в области физической культуры и спорта</t>
  </si>
  <si>
    <t>Комиссионное вознаграждение банку за обеспечение выплат и расходы на доставку компенсационных денежных выплат гражданам для преодоления трудных жизненных ситуаций и чрезвычайных обстоятельств</t>
  </si>
  <si>
    <t>Комиссионное вознаграждение банку за обеспечение выплат и расходы на доставку выплат рентных платежей</t>
  </si>
  <si>
    <t>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</t>
  </si>
  <si>
    <t>Единовременные компенсационные денежные выплаты на возмещение затрат родственникам умерших (погибших) Почетных граждан городского округа Тольятти на изготовление и установку надгробного памятника Почетным гражданам</t>
  </si>
  <si>
    <t xml:space="preserve">к постановлению мэрии </t>
  </si>
  <si>
    <t>городского округа Тольятти</t>
  </si>
  <si>
    <r>
      <t xml:space="preserve">Департамент экономического развития,     </t>
    </r>
    <r>
      <rPr>
        <sz val="10"/>
        <rFont val="Times New Roman"/>
        <family val="1"/>
        <charset val="204"/>
      </rPr>
      <t xml:space="preserve">                   МБУ "МФЦ",</t>
    </r>
    <r>
      <rPr>
        <i/>
        <sz val="12"/>
        <rFont val="Times New Roman"/>
        <family val="1"/>
        <charset val="204"/>
      </rPr>
      <t xml:space="preserve"> единовременно                         </t>
    </r>
    <r>
      <rPr>
        <i/>
        <sz val="8"/>
        <rFont val="Times New Roman"/>
        <family val="1"/>
        <charset val="204"/>
      </rPr>
      <t>в течение одного календарного года</t>
    </r>
  </si>
  <si>
    <r>
      <t xml:space="preserve">Департамент экономического развития, </t>
    </r>
    <r>
      <rPr>
        <sz val="10"/>
        <rFont val="Times New Roman"/>
        <family val="1"/>
        <charset val="204"/>
      </rPr>
      <t xml:space="preserve">МБУ "МФЦ",                                      </t>
    </r>
    <r>
      <rPr>
        <i/>
        <sz val="12"/>
        <rFont val="Times New Roman"/>
        <family val="1"/>
        <charset val="204"/>
      </rPr>
      <t xml:space="preserve">ежемесячно:   </t>
    </r>
    <r>
      <rPr>
        <i/>
        <sz val="10"/>
        <rFont val="Times New Roman"/>
        <family val="1"/>
        <charset val="204"/>
      </rPr>
      <t xml:space="preserve">             </t>
    </r>
    <r>
      <rPr>
        <i/>
        <sz val="8"/>
        <rFont val="Times New Roman"/>
        <family val="1"/>
        <charset val="204"/>
      </rPr>
      <t>январь - май, сентябрь - декабрь</t>
    </r>
  </si>
  <si>
    <r>
      <t xml:space="preserve">Департамент образования, </t>
    </r>
    <r>
      <rPr>
        <i/>
        <sz val="12"/>
        <rFont val="Times New Roman"/>
        <family val="1"/>
        <charset val="204"/>
      </rPr>
      <t xml:space="preserve">ежемесячно:                    </t>
    </r>
    <r>
      <rPr>
        <i/>
        <sz val="8"/>
        <rFont val="Times New Roman"/>
        <family val="1"/>
        <charset val="204"/>
      </rPr>
      <t>январь - май,                                                            сентябрь - декабрь</t>
    </r>
  </si>
  <si>
    <r>
      <t xml:space="preserve">Департамент образования, </t>
    </r>
    <r>
      <rPr>
        <i/>
        <sz val="12"/>
        <rFont val="Times New Roman"/>
        <family val="1"/>
        <charset val="204"/>
      </rPr>
      <t xml:space="preserve">ежемесячно:                    </t>
    </r>
    <r>
      <rPr>
        <i/>
        <sz val="8"/>
        <rFont val="Times New Roman"/>
        <family val="1"/>
        <charset val="204"/>
      </rPr>
      <t>январь - май,                                               сентябрь - декабрь</t>
    </r>
  </si>
  <si>
    <t>ПРИЛОЖЕНИЕ № 1</t>
  </si>
  <si>
    <t>4.10.</t>
  </si>
  <si>
    <t>Единовременная денежная выплата на непредвиденные расходы граждан, лишенных возможности проживания в жилых помещениях, в связи с признанием указанных жилых помещений непригодными для проживания в установленном законом порядке в результате признания многоквартирного дома аварийным</t>
  </si>
  <si>
    <t>6.3.</t>
  </si>
  <si>
    <r>
      <t xml:space="preserve">Департамент экономического развития,     </t>
    </r>
    <r>
      <rPr>
        <sz val="10"/>
        <rFont val="Times New Roman"/>
        <family val="1"/>
        <charset val="204"/>
      </rPr>
      <t xml:space="preserve">                   МБУ "МФЦ",</t>
    </r>
    <r>
      <rPr>
        <i/>
        <sz val="12"/>
        <rFont val="Times New Roman"/>
        <family val="1"/>
        <charset val="204"/>
      </rPr>
      <t xml:space="preserve"> единовременно      </t>
    </r>
  </si>
  <si>
    <t>Ежемесячные пособия на содержание нетрудоспособных членов семьи погибшего (умершего) депутата, выборного должностного лица местного самоуправления, муниципального служащего органа местного самоуправления городского округа Тольятти в случае его гибели (смерти) от несчастного случая, связанного с исполнением им должностных обязанностей или осуществлением депутатской деятельности</t>
  </si>
  <si>
    <t>4.11.</t>
  </si>
  <si>
    <r>
      <t xml:space="preserve">Ежемесячные пособия на содержание детей депутата, выборного должностного лица местного самоуправления, муниципального служащего органа местного самоуправления городского округа Тольятти в случае </t>
    </r>
    <r>
      <rPr>
        <sz val="12"/>
        <color indexed="10"/>
        <rFont val="Times New Roman"/>
        <family val="1"/>
        <charset val="204"/>
      </rPr>
      <t>его</t>
    </r>
    <r>
      <rPr>
        <sz val="12"/>
        <rFont val="Times New Roman"/>
        <family val="1"/>
        <charset val="204"/>
      </rPr>
      <t xml:space="preserve"> естественной смерти</t>
    </r>
  </si>
  <si>
    <t>от 06.09.2012 г.№2484-п/1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</si>
</sst>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0" xfId="0" applyFont="1"/>
    <xf numFmtId="0" fontId="4" fillId="0" borderId="1" xfId="0" applyFont="1" applyBorder="1" applyAlignment="1">
      <alignment vertical="top" wrapText="1"/>
    </xf>
    <xf numFmtId="3" fontId="5" fillId="0" borderId="1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vertical="top" wrapText="1"/>
    </xf>
    <xf numFmtId="3" fontId="10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3" fontId="1" fillId="0" borderId="1" xfId="0" applyNumberFormat="1" applyFont="1" applyBorder="1" applyAlignment="1">
      <alignment horizontal="center" vertical="top"/>
    </xf>
    <xf numFmtId="3" fontId="7" fillId="0" borderId="0" xfId="0" applyNumberFormat="1" applyFont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3" fontId="7" fillId="0" borderId="2" xfId="0" applyNumberFormat="1" applyFont="1" applyBorder="1" applyAlignment="1">
      <alignment horizontal="center" vertical="top"/>
    </xf>
    <xf numFmtId="3" fontId="4" fillId="0" borderId="2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 vertical="top"/>
    </xf>
    <xf numFmtId="3" fontId="17" fillId="0" borderId="1" xfId="0" applyNumberFormat="1" applyFont="1" applyBorder="1" applyAlignment="1">
      <alignment horizontal="center" vertical="top"/>
    </xf>
    <xf numFmtId="3" fontId="18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/>
    </xf>
    <xf numFmtId="0" fontId="20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3"/>
  <sheetViews>
    <sheetView tabSelected="1" topLeftCell="C1" workbookViewId="0">
      <selection activeCell="I6" sqref="I6"/>
    </sheetView>
  </sheetViews>
  <sheetFormatPr defaultRowHeight="15.75"/>
  <cols>
    <col min="1" max="1" width="4.5703125" style="19" customWidth="1"/>
    <col min="2" max="2" width="45.85546875" style="3" customWidth="1"/>
    <col min="3" max="3" width="23.85546875" style="3" customWidth="1"/>
    <col min="4" max="5" width="9.140625" style="3"/>
    <col min="6" max="8" width="3.7109375" style="3" customWidth="1"/>
    <col min="9" max="10" width="9.140625" style="3"/>
    <col min="11" max="13" width="3.7109375" style="3" customWidth="1"/>
    <col min="14" max="15" width="9.140625" style="3"/>
    <col min="16" max="18" width="3.7109375" style="3" customWidth="1"/>
    <col min="19" max="19" width="9.42578125" style="3" customWidth="1"/>
    <col min="20" max="16384" width="9.140625" style="27"/>
  </cols>
  <sheetData>
    <row r="1" spans="1:19">
      <c r="O1" s="3" t="s">
        <v>181</v>
      </c>
    </row>
    <row r="2" spans="1:19">
      <c r="O2" s="3" t="s">
        <v>175</v>
      </c>
    </row>
    <row r="3" spans="1:19">
      <c r="O3" s="3" t="s">
        <v>176</v>
      </c>
    </row>
    <row r="4" spans="1:19">
      <c r="O4" s="3" t="s">
        <v>189</v>
      </c>
    </row>
    <row r="5" spans="1:19" ht="18.75">
      <c r="A5" s="40" t="s">
        <v>165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</row>
    <row r="7" spans="1:19">
      <c r="A7" s="39" t="s">
        <v>0</v>
      </c>
      <c r="B7" s="39" t="s">
        <v>1</v>
      </c>
      <c r="C7" s="39" t="s">
        <v>128</v>
      </c>
      <c r="D7" s="41" t="s">
        <v>136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</row>
    <row r="8" spans="1:19">
      <c r="A8" s="39"/>
      <c r="B8" s="39"/>
      <c r="C8" s="39"/>
      <c r="D8" s="39" t="s">
        <v>15</v>
      </c>
      <c r="E8" s="39"/>
      <c r="F8" s="39"/>
      <c r="G8" s="39"/>
      <c r="H8" s="39"/>
      <c r="I8" s="39" t="s">
        <v>16</v>
      </c>
      <c r="J8" s="39"/>
      <c r="K8" s="39"/>
      <c r="L8" s="39"/>
      <c r="M8" s="39"/>
      <c r="N8" s="39" t="s">
        <v>17</v>
      </c>
      <c r="O8" s="39"/>
      <c r="P8" s="39"/>
      <c r="Q8" s="39"/>
      <c r="R8" s="39"/>
      <c r="S8" s="39" t="s">
        <v>2</v>
      </c>
    </row>
    <row r="9" spans="1:19">
      <c r="A9" s="39"/>
      <c r="B9" s="39"/>
      <c r="C9" s="39"/>
      <c r="D9" s="39" t="s">
        <v>3</v>
      </c>
      <c r="E9" s="39" t="s">
        <v>4</v>
      </c>
      <c r="F9" s="39"/>
      <c r="G9" s="39"/>
      <c r="H9" s="37" t="s">
        <v>5</v>
      </c>
      <c r="I9" s="39" t="s">
        <v>3</v>
      </c>
      <c r="J9" s="39" t="s">
        <v>4</v>
      </c>
      <c r="K9" s="39"/>
      <c r="L9" s="39"/>
      <c r="M9" s="37" t="s">
        <v>5</v>
      </c>
      <c r="N9" s="39" t="s">
        <v>3</v>
      </c>
      <c r="O9" s="39" t="s">
        <v>4</v>
      </c>
      <c r="P9" s="39"/>
      <c r="Q9" s="39"/>
      <c r="R9" s="37" t="s">
        <v>5</v>
      </c>
      <c r="S9" s="39"/>
    </row>
    <row r="10" spans="1:19" ht="81">
      <c r="A10" s="39"/>
      <c r="B10" s="39"/>
      <c r="C10" s="39"/>
      <c r="D10" s="39"/>
      <c r="E10" s="29" t="s">
        <v>6</v>
      </c>
      <c r="F10" s="29" t="s">
        <v>7</v>
      </c>
      <c r="G10" s="29" t="s">
        <v>8</v>
      </c>
      <c r="H10" s="37"/>
      <c r="I10" s="39"/>
      <c r="J10" s="29" t="s">
        <v>6</v>
      </c>
      <c r="K10" s="29" t="s">
        <v>7</v>
      </c>
      <c r="L10" s="29" t="s">
        <v>8</v>
      </c>
      <c r="M10" s="37"/>
      <c r="N10" s="39"/>
      <c r="O10" s="29" t="s">
        <v>6</v>
      </c>
      <c r="P10" s="29" t="s">
        <v>7</v>
      </c>
      <c r="Q10" s="29" t="s">
        <v>8</v>
      </c>
      <c r="R10" s="37"/>
      <c r="S10" s="39"/>
    </row>
    <row r="11" spans="1:19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</row>
    <row r="12" spans="1:19" ht="33.75" customHeight="1">
      <c r="A12" s="38" t="s">
        <v>137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</row>
    <row r="13" spans="1:19" ht="38.25" customHeight="1">
      <c r="A13" s="1" t="s">
        <v>19</v>
      </c>
      <c r="B13" s="36" t="s">
        <v>91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</row>
    <row r="14" spans="1:19" ht="172.5" customHeight="1">
      <c r="A14" s="2" t="s">
        <v>9</v>
      </c>
      <c r="B14" s="10" t="s">
        <v>18</v>
      </c>
      <c r="C14" s="30" t="s">
        <v>180</v>
      </c>
      <c r="D14" s="6">
        <f xml:space="preserve"> SUM(E14:H14)</f>
        <v>28261</v>
      </c>
      <c r="E14" s="5">
        <v>28261</v>
      </c>
      <c r="F14" s="5">
        <v>0</v>
      </c>
      <c r="G14" s="5">
        <v>0</v>
      </c>
      <c r="H14" s="5">
        <v>0</v>
      </c>
      <c r="I14" s="6">
        <f xml:space="preserve"> SUM(J14:M14)</f>
        <v>29914</v>
      </c>
      <c r="J14" s="5">
        <v>29914</v>
      </c>
      <c r="K14" s="5">
        <v>0</v>
      </c>
      <c r="L14" s="5">
        <v>0</v>
      </c>
      <c r="M14" s="5">
        <v>0</v>
      </c>
      <c r="N14" s="6">
        <f xml:space="preserve"> SUM(O14:R14)</f>
        <v>31477</v>
      </c>
      <c r="O14" s="5">
        <v>31477</v>
      </c>
      <c r="P14" s="5">
        <v>0</v>
      </c>
      <c r="Q14" s="5">
        <v>0</v>
      </c>
      <c r="R14" s="5">
        <v>0</v>
      </c>
      <c r="S14" s="6">
        <f>SUM(D14,I14,N14)</f>
        <v>89652</v>
      </c>
    </row>
    <row r="15" spans="1:19" ht="97.5" customHeight="1">
      <c r="A15" s="2" t="s">
        <v>10</v>
      </c>
      <c r="B15" s="4" t="s">
        <v>130</v>
      </c>
      <c r="C15" s="30" t="s">
        <v>179</v>
      </c>
      <c r="D15" s="23">
        <f xml:space="preserve"> SUM(E15:H15)</f>
        <v>18791</v>
      </c>
      <c r="E15" s="9">
        <f>18832-41</f>
        <v>18791</v>
      </c>
      <c r="F15" s="5">
        <v>0</v>
      </c>
      <c r="G15" s="5">
        <v>0</v>
      </c>
      <c r="H15" s="5">
        <v>0</v>
      </c>
      <c r="I15" s="6">
        <f xml:space="preserve"> SUM(J15:M15)</f>
        <v>19956</v>
      </c>
      <c r="J15" s="5">
        <v>19956</v>
      </c>
      <c r="K15" s="5">
        <v>0</v>
      </c>
      <c r="L15" s="5">
        <v>0</v>
      </c>
      <c r="M15" s="5">
        <v>0</v>
      </c>
      <c r="N15" s="6">
        <f xml:space="preserve"> SUM(O15:R15)</f>
        <v>20989</v>
      </c>
      <c r="O15" s="5">
        <v>20989</v>
      </c>
      <c r="P15" s="5">
        <v>0</v>
      </c>
      <c r="Q15" s="5">
        <v>0</v>
      </c>
      <c r="R15" s="5">
        <v>0</v>
      </c>
      <c r="S15" s="23">
        <f>SUM(D15,I15,N15)</f>
        <v>59736</v>
      </c>
    </row>
    <row r="16" spans="1:19" ht="84.75" customHeight="1">
      <c r="A16" s="2" t="s">
        <v>11</v>
      </c>
      <c r="B16" s="4" t="s">
        <v>89</v>
      </c>
      <c r="C16" s="30" t="s">
        <v>178</v>
      </c>
      <c r="D16" s="6">
        <f xml:space="preserve"> SUM(E16:H16)</f>
        <v>2430</v>
      </c>
      <c r="E16" s="5">
        <v>2430</v>
      </c>
      <c r="F16" s="5">
        <v>0</v>
      </c>
      <c r="G16" s="5">
        <v>0</v>
      </c>
      <c r="H16" s="5">
        <v>0</v>
      </c>
      <c r="I16" s="6">
        <f xml:space="preserve"> SUM(J16:M16)</f>
        <v>2430</v>
      </c>
      <c r="J16" s="5">
        <v>2430</v>
      </c>
      <c r="K16" s="5">
        <v>0</v>
      </c>
      <c r="L16" s="5">
        <v>0</v>
      </c>
      <c r="M16" s="5">
        <v>0</v>
      </c>
      <c r="N16" s="6">
        <f xml:space="preserve"> SUM(O16:R16)</f>
        <v>2430</v>
      </c>
      <c r="O16" s="5">
        <v>2430</v>
      </c>
      <c r="P16" s="5">
        <v>0</v>
      </c>
      <c r="Q16" s="5">
        <v>0</v>
      </c>
      <c r="R16" s="5">
        <v>0</v>
      </c>
      <c r="S16" s="6">
        <f>SUM(D16,I16,N16)</f>
        <v>7290</v>
      </c>
    </row>
    <row r="17" spans="1:19" ht="63.75" customHeight="1">
      <c r="A17" s="2" t="s">
        <v>20</v>
      </c>
      <c r="B17" s="4" t="s">
        <v>90</v>
      </c>
      <c r="C17" s="30" t="s">
        <v>126</v>
      </c>
      <c r="D17" s="6">
        <f xml:space="preserve"> SUM(E17:H17)</f>
        <v>198</v>
      </c>
      <c r="E17" s="5">
        <v>198</v>
      </c>
      <c r="F17" s="5">
        <v>0</v>
      </c>
      <c r="G17" s="5">
        <v>0</v>
      </c>
      <c r="H17" s="5">
        <v>0</v>
      </c>
      <c r="I17" s="6">
        <f xml:space="preserve"> SUM(J17:M17)</f>
        <v>198</v>
      </c>
      <c r="J17" s="5">
        <v>198</v>
      </c>
      <c r="K17" s="5">
        <v>0</v>
      </c>
      <c r="L17" s="5">
        <v>0</v>
      </c>
      <c r="M17" s="5">
        <v>0</v>
      </c>
      <c r="N17" s="6">
        <f xml:space="preserve"> SUM(O17:R17)</f>
        <v>198</v>
      </c>
      <c r="O17" s="5">
        <v>198</v>
      </c>
      <c r="P17" s="5">
        <v>0</v>
      </c>
      <c r="Q17" s="5">
        <v>0</v>
      </c>
      <c r="R17" s="5">
        <v>0</v>
      </c>
      <c r="S17" s="6">
        <f>SUM(D17,I17,N17)</f>
        <v>594</v>
      </c>
    </row>
    <row r="18" spans="1:19" ht="78" customHeight="1">
      <c r="A18" s="2" t="s">
        <v>88</v>
      </c>
      <c r="B18" s="8" t="s">
        <v>166</v>
      </c>
      <c r="C18" s="30" t="s">
        <v>126</v>
      </c>
      <c r="D18" s="6">
        <f xml:space="preserve"> SUM(E18:H18)</f>
        <v>11</v>
      </c>
      <c r="E18" s="5">
        <v>11</v>
      </c>
      <c r="F18" s="5">
        <v>0</v>
      </c>
      <c r="G18" s="5">
        <v>0</v>
      </c>
      <c r="H18" s="5">
        <v>0</v>
      </c>
      <c r="I18" s="6">
        <f xml:space="preserve"> SUM(J18:M18)</f>
        <v>11</v>
      </c>
      <c r="J18" s="5">
        <v>11</v>
      </c>
      <c r="K18" s="5">
        <v>0</v>
      </c>
      <c r="L18" s="5">
        <v>0</v>
      </c>
      <c r="M18" s="5">
        <v>0</v>
      </c>
      <c r="N18" s="6">
        <f xml:space="preserve"> SUM(O18:R18)</f>
        <v>11</v>
      </c>
      <c r="O18" s="5">
        <v>11</v>
      </c>
      <c r="P18" s="5">
        <v>0</v>
      </c>
      <c r="Q18" s="5">
        <v>0</v>
      </c>
      <c r="R18" s="5">
        <v>0</v>
      </c>
      <c r="S18" s="6">
        <f>SUM(D18,I18,N18)</f>
        <v>33</v>
      </c>
    </row>
    <row r="19" spans="1:19" ht="16.5">
      <c r="A19" s="31" t="s">
        <v>92</v>
      </c>
      <c r="B19" s="31"/>
      <c r="C19" s="31"/>
      <c r="D19" s="24">
        <f t="shared" ref="D19:S19" si="0">SUM(D14:D18)</f>
        <v>49691</v>
      </c>
      <c r="E19" s="23">
        <f t="shared" si="0"/>
        <v>49691</v>
      </c>
      <c r="F19" s="6">
        <f t="shared" si="0"/>
        <v>0</v>
      </c>
      <c r="G19" s="6">
        <f t="shared" si="0"/>
        <v>0</v>
      </c>
      <c r="H19" s="6">
        <f t="shared" si="0"/>
        <v>0</v>
      </c>
      <c r="I19" s="12">
        <f t="shared" si="0"/>
        <v>52509</v>
      </c>
      <c r="J19" s="6">
        <f t="shared" si="0"/>
        <v>52509</v>
      </c>
      <c r="K19" s="6">
        <f t="shared" si="0"/>
        <v>0</v>
      </c>
      <c r="L19" s="6">
        <f t="shared" si="0"/>
        <v>0</v>
      </c>
      <c r="M19" s="6">
        <f t="shared" si="0"/>
        <v>0</v>
      </c>
      <c r="N19" s="12">
        <f t="shared" si="0"/>
        <v>55105</v>
      </c>
      <c r="O19" s="6">
        <f t="shared" si="0"/>
        <v>55105</v>
      </c>
      <c r="P19" s="6">
        <f t="shared" si="0"/>
        <v>0</v>
      </c>
      <c r="Q19" s="6">
        <f t="shared" si="0"/>
        <v>0</v>
      </c>
      <c r="R19" s="6">
        <f t="shared" si="0"/>
        <v>0</v>
      </c>
      <c r="S19" s="24">
        <f t="shared" si="0"/>
        <v>157305</v>
      </c>
    </row>
    <row r="20" spans="1:19" ht="36" customHeight="1">
      <c r="A20" s="1" t="s">
        <v>21</v>
      </c>
      <c r="B20" s="33" t="s">
        <v>138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</row>
    <row r="21" spans="1:19" ht="129" customHeight="1">
      <c r="A21" s="2" t="s">
        <v>12</v>
      </c>
      <c r="B21" s="4" t="s">
        <v>14</v>
      </c>
      <c r="C21" s="30" t="s">
        <v>139</v>
      </c>
      <c r="D21" s="6">
        <f xml:space="preserve"> SUM(E21:H21)</f>
        <v>5662</v>
      </c>
      <c r="E21" s="5">
        <v>5662</v>
      </c>
      <c r="F21" s="5">
        <v>0</v>
      </c>
      <c r="G21" s="5">
        <v>0</v>
      </c>
      <c r="H21" s="5">
        <v>0</v>
      </c>
      <c r="I21" s="6">
        <f xml:space="preserve"> SUM(J21:M21)</f>
        <v>5665</v>
      </c>
      <c r="J21" s="5">
        <v>5665</v>
      </c>
      <c r="K21" s="5">
        <v>0</v>
      </c>
      <c r="L21" s="5">
        <v>0</v>
      </c>
      <c r="M21" s="5">
        <v>0</v>
      </c>
      <c r="N21" s="6">
        <f xml:space="preserve"> SUM(O21:R21)</f>
        <v>5665</v>
      </c>
      <c r="O21" s="5">
        <v>5665</v>
      </c>
      <c r="P21" s="5">
        <v>0</v>
      </c>
      <c r="Q21" s="5">
        <v>0</v>
      </c>
      <c r="R21" s="5">
        <v>0</v>
      </c>
      <c r="S21" s="6">
        <f>SUM(D21,I21,N21)</f>
        <v>16992</v>
      </c>
    </row>
    <row r="22" spans="1:19" ht="78.75" customHeight="1">
      <c r="A22" s="2" t="s">
        <v>13</v>
      </c>
      <c r="B22" s="26" t="s">
        <v>167</v>
      </c>
      <c r="C22" s="30" t="s">
        <v>126</v>
      </c>
      <c r="D22" s="6">
        <f xml:space="preserve"> SUM(E22:H22)</f>
        <v>23</v>
      </c>
      <c r="E22" s="5">
        <v>23</v>
      </c>
      <c r="F22" s="5">
        <v>0</v>
      </c>
      <c r="G22" s="5">
        <v>0</v>
      </c>
      <c r="H22" s="5">
        <v>0</v>
      </c>
      <c r="I22" s="6">
        <f xml:space="preserve"> SUM(J22:M22)</f>
        <v>23</v>
      </c>
      <c r="J22" s="5">
        <v>23</v>
      </c>
      <c r="K22" s="5">
        <v>0</v>
      </c>
      <c r="L22" s="5">
        <v>0</v>
      </c>
      <c r="M22" s="5">
        <v>0</v>
      </c>
      <c r="N22" s="6">
        <f xml:space="preserve"> SUM(O22:R22)</f>
        <v>23</v>
      </c>
      <c r="O22" s="5">
        <v>23</v>
      </c>
      <c r="P22" s="5">
        <v>0</v>
      </c>
      <c r="Q22" s="5">
        <v>0</v>
      </c>
      <c r="R22" s="5">
        <v>0</v>
      </c>
      <c r="S22" s="6">
        <f>SUM(D22,I22,N22)</f>
        <v>69</v>
      </c>
    </row>
    <row r="23" spans="1:19" ht="16.5">
      <c r="A23" s="31" t="s">
        <v>93</v>
      </c>
      <c r="B23" s="31"/>
      <c r="C23" s="31"/>
      <c r="D23" s="12">
        <f t="shared" ref="D23:S23" si="1">SUM(D21:D22)</f>
        <v>5685</v>
      </c>
      <c r="E23" s="6">
        <f t="shared" si="1"/>
        <v>5685</v>
      </c>
      <c r="F23" s="6">
        <f t="shared" si="1"/>
        <v>0</v>
      </c>
      <c r="G23" s="6">
        <f t="shared" si="1"/>
        <v>0</v>
      </c>
      <c r="H23" s="6">
        <f t="shared" si="1"/>
        <v>0</v>
      </c>
      <c r="I23" s="12">
        <f t="shared" si="1"/>
        <v>5688</v>
      </c>
      <c r="J23" s="6">
        <f t="shared" si="1"/>
        <v>5688</v>
      </c>
      <c r="K23" s="6">
        <f t="shared" si="1"/>
        <v>0</v>
      </c>
      <c r="L23" s="6">
        <f t="shared" si="1"/>
        <v>0</v>
      </c>
      <c r="M23" s="6">
        <f t="shared" si="1"/>
        <v>0</v>
      </c>
      <c r="N23" s="12">
        <f t="shared" si="1"/>
        <v>5688</v>
      </c>
      <c r="O23" s="6">
        <f t="shared" si="1"/>
        <v>5688</v>
      </c>
      <c r="P23" s="6">
        <f t="shared" si="1"/>
        <v>0</v>
      </c>
      <c r="Q23" s="6">
        <f t="shared" si="1"/>
        <v>0</v>
      </c>
      <c r="R23" s="6">
        <f t="shared" si="1"/>
        <v>0</v>
      </c>
      <c r="S23" s="12">
        <f t="shared" si="1"/>
        <v>17061</v>
      </c>
    </row>
    <row r="24" spans="1:19" ht="36" customHeight="1">
      <c r="A24" s="1" t="s">
        <v>22</v>
      </c>
      <c r="B24" s="33" t="s">
        <v>127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</row>
    <row r="25" spans="1:19" ht="80.25" customHeight="1">
      <c r="A25" s="2" t="s">
        <v>23</v>
      </c>
      <c r="B25" s="4" t="s">
        <v>25</v>
      </c>
      <c r="C25" s="30" t="s">
        <v>126</v>
      </c>
      <c r="D25" s="6">
        <f xml:space="preserve"> SUM(E25:H25)</f>
        <v>480</v>
      </c>
      <c r="E25" s="5">
        <v>480</v>
      </c>
      <c r="F25" s="5">
        <v>0</v>
      </c>
      <c r="G25" s="5">
        <v>0</v>
      </c>
      <c r="H25" s="5">
        <v>0</v>
      </c>
      <c r="I25" s="6">
        <f xml:space="preserve"> SUM(J25:M25)</f>
        <v>540</v>
      </c>
      <c r="J25" s="5">
        <v>540</v>
      </c>
      <c r="K25" s="5">
        <v>0</v>
      </c>
      <c r="L25" s="5">
        <v>0</v>
      </c>
      <c r="M25" s="5">
        <v>0</v>
      </c>
      <c r="N25" s="6">
        <f xml:space="preserve"> SUM(O25:R25)</f>
        <v>550</v>
      </c>
      <c r="O25" s="5">
        <f>600-50</f>
        <v>550</v>
      </c>
      <c r="P25" s="5">
        <v>0</v>
      </c>
      <c r="Q25" s="5">
        <v>0</v>
      </c>
      <c r="R25" s="5">
        <v>0</v>
      </c>
      <c r="S25" s="6">
        <f>SUM(D25,I25,N25)</f>
        <v>1570</v>
      </c>
    </row>
    <row r="26" spans="1:19" ht="65.25" customHeight="1">
      <c r="A26" s="2" t="s">
        <v>24</v>
      </c>
      <c r="B26" s="4" t="s">
        <v>168</v>
      </c>
      <c r="C26" s="30" t="s">
        <v>126</v>
      </c>
      <c r="D26" s="6">
        <f xml:space="preserve"> SUM(E26:H26)</f>
        <v>2</v>
      </c>
      <c r="E26" s="5">
        <v>2</v>
      </c>
      <c r="F26" s="5">
        <v>0</v>
      </c>
      <c r="G26" s="5">
        <v>0</v>
      </c>
      <c r="H26" s="5">
        <v>0</v>
      </c>
      <c r="I26" s="6">
        <f xml:space="preserve"> SUM(J26:M26)</f>
        <v>3</v>
      </c>
      <c r="J26" s="5">
        <v>3</v>
      </c>
      <c r="K26" s="5">
        <v>0</v>
      </c>
      <c r="L26" s="5">
        <v>0</v>
      </c>
      <c r="M26" s="5">
        <v>0</v>
      </c>
      <c r="N26" s="6">
        <f xml:space="preserve"> SUM(O26:R26)</f>
        <v>3</v>
      </c>
      <c r="O26" s="5">
        <v>3</v>
      </c>
      <c r="P26" s="5">
        <v>0</v>
      </c>
      <c r="Q26" s="5">
        <v>0</v>
      </c>
      <c r="R26" s="5">
        <v>0</v>
      </c>
      <c r="S26" s="6">
        <f>SUM(D26,I26,N26)</f>
        <v>8</v>
      </c>
    </row>
    <row r="27" spans="1:19" ht="102.75" customHeight="1">
      <c r="A27" s="2" t="s">
        <v>26</v>
      </c>
      <c r="B27" s="4" t="s">
        <v>27</v>
      </c>
      <c r="C27" s="30" t="s">
        <v>140</v>
      </c>
      <c r="D27" s="6">
        <f xml:space="preserve"> SUM(E27:H27)</f>
        <v>1280</v>
      </c>
      <c r="E27" s="5">
        <f>1600-320</f>
        <v>1280</v>
      </c>
      <c r="F27" s="5">
        <v>0</v>
      </c>
      <c r="G27" s="5">
        <v>0</v>
      </c>
      <c r="H27" s="5">
        <v>0</v>
      </c>
      <c r="I27" s="6">
        <f xml:space="preserve"> SUM(J27:M27)</f>
        <v>1200</v>
      </c>
      <c r="J27" s="5">
        <v>1200</v>
      </c>
      <c r="K27" s="5">
        <v>0</v>
      </c>
      <c r="L27" s="5">
        <v>0</v>
      </c>
      <c r="M27" s="5">
        <v>0</v>
      </c>
      <c r="N27" s="6">
        <f xml:space="preserve"> SUM(O27:R27)</f>
        <v>1200</v>
      </c>
      <c r="O27" s="5">
        <v>1200</v>
      </c>
      <c r="P27" s="5">
        <v>0</v>
      </c>
      <c r="Q27" s="5">
        <v>0</v>
      </c>
      <c r="R27" s="5">
        <v>0</v>
      </c>
      <c r="S27" s="6">
        <f>SUM(D27,I27,N27)</f>
        <v>3680</v>
      </c>
    </row>
    <row r="28" spans="1:19" ht="16.5">
      <c r="A28" s="31" t="s">
        <v>94</v>
      </c>
      <c r="B28" s="31"/>
      <c r="C28" s="31"/>
      <c r="D28" s="12">
        <f t="shared" ref="D28:S28" si="2">SUM(D25:D27)</f>
        <v>1762</v>
      </c>
      <c r="E28" s="6">
        <f t="shared" si="2"/>
        <v>1762</v>
      </c>
      <c r="F28" s="6">
        <f t="shared" si="2"/>
        <v>0</v>
      </c>
      <c r="G28" s="6">
        <f t="shared" si="2"/>
        <v>0</v>
      </c>
      <c r="H28" s="6">
        <f t="shared" si="2"/>
        <v>0</v>
      </c>
      <c r="I28" s="12">
        <f t="shared" si="2"/>
        <v>1743</v>
      </c>
      <c r="J28" s="6">
        <f t="shared" si="2"/>
        <v>1743</v>
      </c>
      <c r="K28" s="6">
        <f t="shared" si="2"/>
        <v>0</v>
      </c>
      <c r="L28" s="6">
        <f t="shared" si="2"/>
        <v>0</v>
      </c>
      <c r="M28" s="6">
        <f t="shared" si="2"/>
        <v>0</v>
      </c>
      <c r="N28" s="12">
        <f t="shared" si="2"/>
        <v>1753</v>
      </c>
      <c r="O28" s="6">
        <f t="shared" si="2"/>
        <v>1753</v>
      </c>
      <c r="P28" s="6">
        <f t="shared" si="2"/>
        <v>0</v>
      </c>
      <c r="Q28" s="6">
        <f t="shared" si="2"/>
        <v>0</v>
      </c>
      <c r="R28" s="6">
        <f t="shared" si="2"/>
        <v>0</v>
      </c>
      <c r="S28" s="12">
        <f t="shared" si="2"/>
        <v>5258</v>
      </c>
    </row>
    <row r="29" spans="1:19" ht="21.75" customHeight="1">
      <c r="A29" s="1" t="s">
        <v>28</v>
      </c>
      <c r="B29" s="35" t="s">
        <v>141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</row>
    <row r="30" spans="1:19" ht="31.5">
      <c r="A30" s="2" t="s">
        <v>29</v>
      </c>
      <c r="B30" s="14" t="s">
        <v>33</v>
      </c>
      <c r="C30" s="34" t="s">
        <v>142</v>
      </c>
      <c r="D30" s="6">
        <f t="shared" ref="D30:D36" si="3" xml:space="preserve"> SUM(E30:H30)</f>
        <v>6391</v>
      </c>
      <c r="E30" s="6">
        <f>SUM(E31,E32,E33,E34)</f>
        <v>6391</v>
      </c>
      <c r="F30" s="6">
        <f>SUM(F31,F32,F33,F34)</f>
        <v>0</v>
      </c>
      <c r="G30" s="6">
        <f>SUM(G31,G32,G33,G34)</f>
        <v>0</v>
      </c>
      <c r="H30" s="6">
        <f>SUM(H31,H32,H33,H34)</f>
        <v>0</v>
      </c>
      <c r="I30" s="6">
        <f t="shared" ref="I30:I36" si="4" xml:space="preserve"> SUM(J30:M30)</f>
        <v>5964</v>
      </c>
      <c r="J30" s="6">
        <f>SUM(J31,J32,J33,J34)</f>
        <v>5964</v>
      </c>
      <c r="K30" s="6">
        <f>SUM(K31,K32,K33,K34)</f>
        <v>0</v>
      </c>
      <c r="L30" s="6">
        <f>SUM(L31,L32,L33,L34)</f>
        <v>0</v>
      </c>
      <c r="M30" s="6">
        <f>SUM(M31,M32,M33,M34)</f>
        <v>0</v>
      </c>
      <c r="N30" s="6">
        <f t="shared" ref="N30:N36" si="5" xml:space="preserve"> SUM(O30:R30)</f>
        <v>5568</v>
      </c>
      <c r="O30" s="6">
        <f>SUM(O31,O32,O33,O34)</f>
        <v>5568</v>
      </c>
      <c r="P30" s="6">
        <f>SUM(P31,P32,P33,P34)</f>
        <v>0</v>
      </c>
      <c r="Q30" s="6">
        <f>SUM(Q31,Q32,Q33,Q34)</f>
        <v>0</v>
      </c>
      <c r="R30" s="6">
        <f>SUM(R31,R32,R33,R34)</f>
        <v>0</v>
      </c>
      <c r="S30" s="6">
        <f t="shared" ref="S30:S44" si="6">SUM(D30,I30,N30)</f>
        <v>17923</v>
      </c>
    </row>
    <row r="31" spans="1:19" ht="31.5">
      <c r="A31" s="13" t="s">
        <v>102</v>
      </c>
      <c r="B31" s="4" t="s">
        <v>35</v>
      </c>
      <c r="C31" s="34"/>
      <c r="D31" s="6">
        <f t="shared" si="3"/>
        <v>112</v>
      </c>
      <c r="E31" s="5">
        <v>112</v>
      </c>
      <c r="F31" s="5">
        <v>0</v>
      </c>
      <c r="G31" s="5">
        <v>0</v>
      </c>
      <c r="H31" s="5">
        <v>0</v>
      </c>
      <c r="I31" s="6">
        <f t="shared" si="4"/>
        <v>112</v>
      </c>
      <c r="J31" s="5">
        <v>112</v>
      </c>
      <c r="K31" s="5">
        <v>0</v>
      </c>
      <c r="L31" s="5">
        <v>0</v>
      </c>
      <c r="M31" s="5">
        <v>0</v>
      </c>
      <c r="N31" s="6">
        <f t="shared" si="5"/>
        <v>116</v>
      </c>
      <c r="O31" s="5">
        <v>116</v>
      </c>
      <c r="P31" s="5">
        <v>0</v>
      </c>
      <c r="Q31" s="5">
        <v>0</v>
      </c>
      <c r="R31" s="5">
        <v>0</v>
      </c>
      <c r="S31" s="6">
        <f t="shared" si="6"/>
        <v>340</v>
      </c>
    </row>
    <row r="32" spans="1:19">
      <c r="A32" s="13" t="s">
        <v>103</v>
      </c>
      <c r="B32" s="4" t="s">
        <v>37</v>
      </c>
      <c r="C32" s="34"/>
      <c r="D32" s="23">
        <f t="shared" si="3"/>
        <v>4880</v>
      </c>
      <c r="E32" s="9">
        <f>4920-40</f>
        <v>4880</v>
      </c>
      <c r="F32" s="5">
        <v>0</v>
      </c>
      <c r="G32" s="5">
        <v>0</v>
      </c>
      <c r="H32" s="5">
        <v>0</v>
      </c>
      <c r="I32" s="6">
        <f t="shared" si="4"/>
        <v>4453</v>
      </c>
      <c r="J32" s="5">
        <v>4453</v>
      </c>
      <c r="K32" s="5">
        <v>0</v>
      </c>
      <c r="L32" s="5">
        <v>0</v>
      </c>
      <c r="M32" s="5">
        <v>0</v>
      </c>
      <c r="N32" s="6">
        <f t="shared" si="5"/>
        <v>4053</v>
      </c>
      <c r="O32" s="5">
        <v>4053</v>
      </c>
      <c r="P32" s="5">
        <v>0</v>
      </c>
      <c r="Q32" s="5">
        <v>0</v>
      </c>
      <c r="R32" s="5">
        <v>0</v>
      </c>
      <c r="S32" s="23">
        <f t="shared" si="6"/>
        <v>13386</v>
      </c>
    </row>
    <row r="33" spans="1:19" ht="31.5">
      <c r="A33" s="13" t="s">
        <v>104</v>
      </c>
      <c r="B33" s="4" t="s">
        <v>40</v>
      </c>
      <c r="C33" s="34"/>
      <c r="D33" s="6">
        <f t="shared" si="3"/>
        <v>1309</v>
      </c>
      <c r="E33" s="5">
        <v>1309</v>
      </c>
      <c r="F33" s="5">
        <v>0</v>
      </c>
      <c r="G33" s="5">
        <v>0</v>
      </c>
      <c r="H33" s="5">
        <v>0</v>
      </c>
      <c r="I33" s="6">
        <f t="shared" si="4"/>
        <v>1309</v>
      </c>
      <c r="J33" s="5">
        <v>1309</v>
      </c>
      <c r="K33" s="5">
        <v>0</v>
      </c>
      <c r="L33" s="5">
        <v>0</v>
      </c>
      <c r="M33" s="5">
        <v>0</v>
      </c>
      <c r="N33" s="6">
        <f t="shared" si="5"/>
        <v>1309</v>
      </c>
      <c r="O33" s="5">
        <v>1309</v>
      </c>
      <c r="P33" s="5">
        <v>0</v>
      </c>
      <c r="Q33" s="5">
        <v>0</v>
      </c>
      <c r="R33" s="5">
        <v>0</v>
      </c>
      <c r="S33" s="6">
        <f t="shared" si="6"/>
        <v>3927</v>
      </c>
    </row>
    <row r="34" spans="1:19">
      <c r="A34" s="13" t="s">
        <v>105</v>
      </c>
      <c r="B34" s="4" t="s">
        <v>41</v>
      </c>
      <c r="C34" s="34"/>
      <c r="D34" s="6">
        <f t="shared" si="3"/>
        <v>90</v>
      </c>
      <c r="E34" s="5">
        <v>90</v>
      </c>
      <c r="F34" s="5">
        <v>0</v>
      </c>
      <c r="G34" s="5">
        <v>0</v>
      </c>
      <c r="H34" s="5">
        <v>0</v>
      </c>
      <c r="I34" s="6">
        <f t="shared" si="4"/>
        <v>90</v>
      </c>
      <c r="J34" s="5">
        <v>90</v>
      </c>
      <c r="K34" s="5">
        <v>0</v>
      </c>
      <c r="L34" s="5">
        <v>0</v>
      </c>
      <c r="M34" s="5">
        <v>0</v>
      </c>
      <c r="N34" s="6">
        <f t="shared" si="5"/>
        <v>90</v>
      </c>
      <c r="O34" s="5">
        <v>90</v>
      </c>
      <c r="P34" s="5">
        <v>0</v>
      </c>
      <c r="Q34" s="5">
        <v>0</v>
      </c>
      <c r="R34" s="5">
        <v>0</v>
      </c>
      <c r="S34" s="6">
        <f t="shared" si="6"/>
        <v>270</v>
      </c>
    </row>
    <row r="35" spans="1:19" ht="63">
      <c r="A35" s="2" t="s">
        <v>106</v>
      </c>
      <c r="B35" s="4" t="s">
        <v>43</v>
      </c>
      <c r="C35" s="30" t="s">
        <v>126</v>
      </c>
      <c r="D35" s="6">
        <f t="shared" si="3"/>
        <v>42</v>
      </c>
      <c r="E35" s="5">
        <v>42</v>
      </c>
      <c r="F35" s="5">
        <v>0</v>
      </c>
      <c r="G35" s="5">
        <v>0</v>
      </c>
      <c r="H35" s="5">
        <v>0</v>
      </c>
      <c r="I35" s="6">
        <f t="shared" si="4"/>
        <v>42</v>
      </c>
      <c r="J35" s="5">
        <v>42</v>
      </c>
      <c r="K35" s="5">
        <v>0</v>
      </c>
      <c r="L35" s="5">
        <v>0</v>
      </c>
      <c r="M35" s="5">
        <v>0</v>
      </c>
      <c r="N35" s="6">
        <f t="shared" si="5"/>
        <v>42</v>
      </c>
      <c r="O35" s="5">
        <v>42</v>
      </c>
      <c r="P35" s="5">
        <v>0</v>
      </c>
      <c r="Q35" s="5">
        <v>0</v>
      </c>
      <c r="R35" s="5">
        <v>0</v>
      </c>
      <c r="S35" s="6">
        <f t="shared" si="6"/>
        <v>126</v>
      </c>
    </row>
    <row r="36" spans="1:19" ht="63">
      <c r="A36" s="2" t="s">
        <v>107</v>
      </c>
      <c r="B36" s="4" t="s">
        <v>45</v>
      </c>
      <c r="C36" s="30" t="s">
        <v>126</v>
      </c>
      <c r="D36" s="6">
        <f t="shared" si="3"/>
        <v>9</v>
      </c>
      <c r="E36" s="5">
        <v>9</v>
      </c>
      <c r="F36" s="5">
        <v>0</v>
      </c>
      <c r="G36" s="5">
        <v>0</v>
      </c>
      <c r="H36" s="5">
        <v>0</v>
      </c>
      <c r="I36" s="6">
        <f t="shared" si="4"/>
        <v>9</v>
      </c>
      <c r="J36" s="5">
        <v>9</v>
      </c>
      <c r="K36" s="5">
        <v>0</v>
      </c>
      <c r="L36" s="5">
        <v>0</v>
      </c>
      <c r="M36" s="5">
        <v>0</v>
      </c>
      <c r="N36" s="6">
        <f t="shared" si="5"/>
        <v>9</v>
      </c>
      <c r="O36" s="5">
        <v>9</v>
      </c>
      <c r="P36" s="5">
        <v>0</v>
      </c>
      <c r="Q36" s="5">
        <v>0</v>
      </c>
      <c r="R36" s="5">
        <v>0</v>
      </c>
      <c r="S36" s="6">
        <f t="shared" si="6"/>
        <v>27</v>
      </c>
    </row>
    <row r="37" spans="1:19" ht="78.75">
      <c r="A37" s="2" t="s">
        <v>108</v>
      </c>
      <c r="B37" s="4" t="s">
        <v>47</v>
      </c>
      <c r="C37" s="30" t="s">
        <v>126</v>
      </c>
      <c r="D37" s="6">
        <f t="shared" ref="D37:D44" si="7" xml:space="preserve"> SUM(E37:H37)</f>
        <v>780</v>
      </c>
      <c r="E37" s="5">
        <v>780</v>
      </c>
      <c r="F37" s="5">
        <v>0</v>
      </c>
      <c r="G37" s="5">
        <v>0</v>
      </c>
      <c r="H37" s="5">
        <v>0</v>
      </c>
      <c r="I37" s="6">
        <f t="shared" ref="I37:I44" si="8" xml:space="preserve"> SUM(J37:M37)</f>
        <v>720</v>
      </c>
      <c r="J37" s="5">
        <v>720</v>
      </c>
      <c r="K37" s="5">
        <v>0</v>
      </c>
      <c r="L37" s="5">
        <v>0</v>
      </c>
      <c r="M37" s="5">
        <v>0</v>
      </c>
      <c r="N37" s="6">
        <f t="shared" ref="N37:N44" si="9" xml:space="preserve"> SUM(O37:R37)</f>
        <v>720</v>
      </c>
      <c r="O37" s="5">
        <v>720</v>
      </c>
      <c r="P37" s="5">
        <v>0</v>
      </c>
      <c r="Q37" s="5">
        <v>0</v>
      </c>
      <c r="R37" s="5">
        <v>0</v>
      </c>
      <c r="S37" s="6">
        <f t="shared" si="6"/>
        <v>2220</v>
      </c>
    </row>
    <row r="38" spans="1:19" ht="63">
      <c r="A38" s="2" t="s">
        <v>109</v>
      </c>
      <c r="B38" s="4" t="s">
        <v>48</v>
      </c>
      <c r="C38" s="30" t="s">
        <v>126</v>
      </c>
      <c r="D38" s="6">
        <f t="shared" si="7"/>
        <v>3742</v>
      </c>
      <c r="E38" s="5">
        <f>3970-100-128</f>
        <v>3742</v>
      </c>
      <c r="F38" s="5">
        <v>0</v>
      </c>
      <c r="G38" s="5">
        <v>0</v>
      </c>
      <c r="H38" s="5">
        <v>0</v>
      </c>
      <c r="I38" s="6">
        <f t="shared" si="8"/>
        <v>4138</v>
      </c>
      <c r="J38" s="5">
        <v>4138</v>
      </c>
      <c r="K38" s="5">
        <v>0</v>
      </c>
      <c r="L38" s="5">
        <v>0</v>
      </c>
      <c r="M38" s="5">
        <v>0</v>
      </c>
      <c r="N38" s="6">
        <f t="shared" si="9"/>
        <v>4306</v>
      </c>
      <c r="O38" s="5">
        <v>4306</v>
      </c>
      <c r="P38" s="5">
        <v>0</v>
      </c>
      <c r="Q38" s="5">
        <v>0</v>
      </c>
      <c r="R38" s="5">
        <v>0</v>
      </c>
      <c r="S38" s="6">
        <f t="shared" si="6"/>
        <v>12186</v>
      </c>
    </row>
    <row r="39" spans="1:19" ht="140.25" customHeight="1">
      <c r="A39" s="2" t="s">
        <v>110</v>
      </c>
      <c r="B39" s="4" t="s">
        <v>186</v>
      </c>
      <c r="C39" s="30" t="s">
        <v>126</v>
      </c>
      <c r="D39" s="23">
        <f t="shared" si="7"/>
        <v>148</v>
      </c>
      <c r="E39" s="9">
        <f>140+8</f>
        <v>148</v>
      </c>
      <c r="F39" s="5">
        <v>0</v>
      </c>
      <c r="G39" s="5">
        <v>0</v>
      </c>
      <c r="H39" s="5">
        <v>0</v>
      </c>
      <c r="I39" s="6">
        <f t="shared" si="8"/>
        <v>140</v>
      </c>
      <c r="J39" s="5">
        <v>140</v>
      </c>
      <c r="K39" s="5">
        <v>0</v>
      </c>
      <c r="L39" s="5">
        <v>0</v>
      </c>
      <c r="M39" s="5">
        <v>0</v>
      </c>
      <c r="N39" s="6">
        <f t="shared" si="9"/>
        <v>140</v>
      </c>
      <c r="O39" s="5">
        <v>140</v>
      </c>
      <c r="P39" s="5">
        <v>0</v>
      </c>
      <c r="Q39" s="5">
        <v>0</v>
      </c>
      <c r="R39" s="5">
        <v>0</v>
      </c>
      <c r="S39" s="23">
        <f t="shared" si="6"/>
        <v>428</v>
      </c>
    </row>
    <row r="40" spans="1:19" ht="63">
      <c r="A40" s="2" t="s">
        <v>111</v>
      </c>
      <c r="B40" s="4" t="s">
        <v>49</v>
      </c>
      <c r="C40" s="30" t="s">
        <v>126</v>
      </c>
      <c r="D40" s="6">
        <f t="shared" si="7"/>
        <v>12</v>
      </c>
      <c r="E40" s="5">
        <v>12</v>
      </c>
      <c r="F40" s="5">
        <v>0</v>
      </c>
      <c r="G40" s="5">
        <v>0</v>
      </c>
      <c r="H40" s="5">
        <v>0</v>
      </c>
      <c r="I40" s="6">
        <f t="shared" si="8"/>
        <v>12</v>
      </c>
      <c r="J40" s="5">
        <v>12</v>
      </c>
      <c r="K40" s="5">
        <v>0</v>
      </c>
      <c r="L40" s="5">
        <v>0</v>
      </c>
      <c r="M40" s="5">
        <v>0</v>
      </c>
      <c r="N40" s="6">
        <f t="shared" si="9"/>
        <v>12</v>
      </c>
      <c r="O40" s="5">
        <v>12</v>
      </c>
      <c r="P40" s="5">
        <v>0</v>
      </c>
      <c r="Q40" s="5">
        <v>0</v>
      </c>
      <c r="R40" s="5">
        <v>0</v>
      </c>
      <c r="S40" s="6">
        <f t="shared" si="6"/>
        <v>36</v>
      </c>
    </row>
    <row r="41" spans="1:19" ht="63">
      <c r="A41" s="2" t="s">
        <v>112</v>
      </c>
      <c r="B41" s="4" t="s">
        <v>132</v>
      </c>
      <c r="C41" s="30" t="s">
        <v>143</v>
      </c>
      <c r="D41" s="6">
        <f t="shared" si="7"/>
        <v>50</v>
      </c>
      <c r="E41" s="5">
        <v>50</v>
      </c>
      <c r="F41" s="5">
        <v>0</v>
      </c>
      <c r="G41" s="5">
        <v>0</v>
      </c>
      <c r="H41" s="5">
        <v>0</v>
      </c>
      <c r="I41" s="6">
        <f t="shared" si="8"/>
        <v>50</v>
      </c>
      <c r="J41" s="5">
        <v>50</v>
      </c>
      <c r="K41" s="5">
        <v>0</v>
      </c>
      <c r="L41" s="5">
        <v>0</v>
      </c>
      <c r="M41" s="5">
        <v>0</v>
      </c>
      <c r="N41" s="6">
        <f t="shared" si="9"/>
        <v>0</v>
      </c>
      <c r="O41" s="5">
        <v>0</v>
      </c>
      <c r="P41" s="5">
        <v>0</v>
      </c>
      <c r="Q41" s="5">
        <v>0</v>
      </c>
      <c r="R41" s="5">
        <v>0</v>
      </c>
      <c r="S41" s="6">
        <f t="shared" si="6"/>
        <v>100</v>
      </c>
    </row>
    <row r="42" spans="1:19" ht="93.75" customHeight="1">
      <c r="A42" s="2" t="s">
        <v>131</v>
      </c>
      <c r="B42" s="4" t="s">
        <v>174</v>
      </c>
      <c r="C42" s="30" t="s">
        <v>143</v>
      </c>
      <c r="D42" s="6">
        <f xml:space="preserve"> SUM(E42:H42)</f>
        <v>100</v>
      </c>
      <c r="E42" s="5">
        <v>100</v>
      </c>
      <c r="F42" s="5">
        <v>0</v>
      </c>
      <c r="G42" s="5">
        <v>0</v>
      </c>
      <c r="H42" s="5">
        <v>0</v>
      </c>
      <c r="I42" s="6">
        <f t="shared" si="8"/>
        <v>0</v>
      </c>
      <c r="J42" s="5">
        <v>0</v>
      </c>
      <c r="K42" s="5">
        <v>0</v>
      </c>
      <c r="L42" s="5">
        <v>0</v>
      </c>
      <c r="M42" s="5">
        <v>0</v>
      </c>
      <c r="N42" s="6">
        <f t="shared" si="9"/>
        <v>0</v>
      </c>
      <c r="O42" s="5">
        <v>0</v>
      </c>
      <c r="P42" s="5">
        <v>0</v>
      </c>
      <c r="Q42" s="5">
        <v>0</v>
      </c>
      <c r="R42" s="5">
        <v>0</v>
      </c>
      <c r="S42" s="6">
        <f t="shared" si="6"/>
        <v>100</v>
      </c>
    </row>
    <row r="43" spans="1:19" ht="94.5" customHeight="1">
      <c r="A43" s="2" t="s">
        <v>182</v>
      </c>
      <c r="B43" s="4" t="s">
        <v>188</v>
      </c>
      <c r="C43" s="30" t="s">
        <v>126</v>
      </c>
      <c r="D43" s="23">
        <f xml:space="preserve"> SUM(E43:H43)</f>
        <v>220</v>
      </c>
      <c r="E43" s="9">
        <f>100+80+40</f>
        <v>220</v>
      </c>
      <c r="F43" s="5">
        <v>0</v>
      </c>
      <c r="G43" s="5">
        <v>0</v>
      </c>
      <c r="H43" s="5">
        <v>0</v>
      </c>
      <c r="I43" s="6">
        <f t="shared" si="8"/>
        <v>0</v>
      </c>
      <c r="J43" s="5">
        <v>0</v>
      </c>
      <c r="K43" s="5">
        <v>0</v>
      </c>
      <c r="L43" s="5">
        <v>0</v>
      </c>
      <c r="M43" s="5">
        <v>0</v>
      </c>
      <c r="N43" s="6">
        <f t="shared" si="9"/>
        <v>0</v>
      </c>
      <c r="O43" s="5">
        <v>0</v>
      </c>
      <c r="P43" s="5">
        <v>0</v>
      </c>
      <c r="Q43" s="5">
        <v>0</v>
      </c>
      <c r="R43" s="5">
        <v>0</v>
      </c>
      <c r="S43" s="23">
        <f t="shared" si="6"/>
        <v>220</v>
      </c>
    </row>
    <row r="44" spans="1:19" ht="63.75" customHeight="1">
      <c r="A44" s="2" t="s">
        <v>187</v>
      </c>
      <c r="B44" s="4" t="s">
        <v>169</v>
      </c>
      <c r="C44" s="30" t="s">
        <v>126</v>
      </c>
      <c r="D44" s="6">
        <f t="shared" si="7"/>
        <v>136</v>
      </c>
      <c r="E44" s="5">
        <v>136</v>
      </c>
      <c r="F44" s="5">
        <v>0</v>
      </c>
      <c r="G44" s="5">
        <v>0</v>
      </c>
      <c r="H44" s="5">
        <v>0</v>
      </c>
      <c r="I44" s="6">
        <f t="shared" si="8"/>
        <v>128</v>
      </c>
      <c r="J44" s="5">
        <v>128</v>
      </c>
      <c r="K44" s="5">
        <v>0</v>
      </c>
      <c r="L44" s="5">
        <v>0</v>
      </c>
      <c r="M44" s="5">
        <v>0</v>
      </c>
      <c r="N44" s="6">
        <f t="shared" si="9"/>
        <v>121</v>
      </c>
      <c r="O44" s="5">
        <v>121</v>
      </c>
      <c r="P44" s="5">
        <v>0</v>
      </c>
      <c r="Q44" s="5">
        <v>0</v>
      </c>
      <c r="R44" s="5">
        <v>0</v>
      </c>
      <c r="S44" s="6">
        <f t="shared" si="6"/>
        <v>385</v>
      </c>
    </row>
    <row r="45" spans="1:19" ht="16.5">
      <c r="A45" s="31" t="s">
        <v>95</v>
      </c>
      <c r="B45" s="31"/>
      <c r="C45" s="31"/>
      <c r="D45" s="12">
        <f t="shared" ref="D45:S45" si="10">SUM(D30,D35:D44)</f>
        <v>11630</v>
      </c>
      <c r="E45" s="23">
        <f>SUM(E30,E35:E44)</f>
        <v>11630</v>
      </c>
      <c r="F45" s="6">
        <f t="shared" si="10"/>
        <v>0</v>
      </c>
      <c r="G45" s="6">
        <f t="shared" si="10"/>
        <v>0</v>
      </c>
      <c r="H45" s="6">
        <f t="shared" si="10"/>
        <v>0</v>
      </c>
      <c r="I45" s="12">
        <f>SUM(I30,I35:I44)</f>
        <v>11203</v>
      </c>
      <c r="J45" s="6">
        <f t="shared" si="10"/>
        <v>11203</v>
      </c>
      <c r="K45" s="6">
        <f t="shared" si="10"/>
        <v>0</v>
      </c>
      <c r="L45" s="6">
        <f t="shared" si="10"/>
        <v>0</v>
      </c>
      <c r="M45" s="6">
        <f t="shared" si="10"/>
        <v>0</v>
      </c>
      <c r="N45" s="12">
        <f t="shared" si="10"/>
        <v>10918</v>
      </c>
      <c r="O45" s="6">
        <f t="shared" si="10"/>
        <v>10918</v>
      </c>
      <c r="P45" s="6">
        <f t="shared" si="10"/>
        <v>0</v>
      </c>
      <c r="Q45" s="6">
        <f t="shared" si="10"/>
        <v>0</v>
      </c>
      <c r="R45" s="6">
        <f t="shared" si="10"/>
        <v>0</v>
      </c>
      <c r="S45" s="24">
        <f t="shared" si="10"/>
        <v>33751</v>
      </c>
    </row>
    <row r="46" spans="1:19" ht="37.5" customHeight="1">
      <c r="A46" s="1" t="s">
        <v>31</v>
      </c>
      <c r="B46" s="33" t="s">
        <v>144</v>
      </c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</row>
    <row r="47" spans="1:19" ht="47.25">
      <c r="A47" s="2" t="s">
        <v>32</v>
      </c>
      <c r="B47" s="14" t="s">
        <v>52</v>
      </c>
      <c r="C47" s="34" t="s">
        <v>145</v>
      </c>
      <c r="D47" s="6">
        <f>SUM(D48,D49,D50,D51,D52,D53,D54,D55)</f>
        <v>0</v>
      </c>
      <c r="E47" s="6">
        <f t="shared" ref="E47:S47" si="11">SUM(E48,E49,E50,E51,E52,E53,E54,E55)</f>
        <v>0</v>
      </c>
      <c r="F47" s="6">
        <f t="shared" si="11"/>
        <v>0</v>
      </c>
      <c r="G47" s="6">
        <f t="shared" si="11"/>
        <v>0</v>
      </c>
      <c r="H47" s="6">
        <f t="shared" si="11"/>
        <v>0</v>
      </c>
      <c r="I47" s="6">
        <f t="shared" si="11"/>
        <v>0</v>
      </c>
      <c r="J47" s="6">
        <f t="shared" si="11"/>
        <v>0</v>
      </c>
      <c r="K47" s="6">
        <f t="shared" si="11"/>
        <v>0</v>
      </c>
      <c r="L47" s="6">
        <f t="shared" si="11"/>
        <v>0</v>
      </c>
      <c r="M47" s="6">
        <f t="shared" si="11"/>
        <v>0</v>
      </c>
      <c r="N47" s="6">
        <f t="shared" si="11"/>
        <v>0</v>
      </c>
      <c r="O47" s="6">
        <f t="shared" si="11"/>
        <v>0</v>
      </c>
      <c r="P47" s="6">
        <f t="shared" si="11"/>
        <v>0</v>
      </c>
      <c r="Q47" s="6">
        <f t="shared" si="11"/>
        <v>0</v>
      </c>
      <c r="R47" s="6">
        <f t="shared" si="11"/>
        <v>0</v>
      </c>
      <c r="S47" s="6">
        <f t="shared" si="11"/>
        <v>0</v>
      </c>
    </row>
    <row r="48" spans="1:19" ht="80.25" customHeight="1">
      <c r="A48" s="13" t="s">
        <v>34</v>
      </c>
      <c r="B48" s="4" t="s">
        <v>53</v>
      </c>
      <c r="C48" s="34"/>
      <c r="D48" s="6">
        <f t="shared" ref="D48:D55" si="12" xml:space="preserve"> SUM(E48:H48)</f>
        <v>0</v>
      </c>
      <c r="E48" s="5">
        <v>0</v>
      </c>
      <c r="F48" s="5">
        <v>0</v>
      </c>
      <c r="G48" s="5">
        <v>0</v>
      </c>
      <c r="H48" s="5">
        <v>0</v>
      </c>
      <c r="I48" s="6">
        <f t="shared" ref="I48:I55" si="13" xml:space="preserve"> SUM(J48:M48)</f>
        <v>0</v>
      </c>
      <c r="J48" s="5">
        <v>0</v>
      </c>
      <c r="K48" s="5">
        <v>0</v>
      </c>
      <c r="L48" s="5">
        <v>0</v>
      </c>
      <c r="M48" s="5">
        <v>0</v>
      </c>
      <c r="N48" s="6">
        <f t="shared" ref="N48:N55" si="14" xml:space="preserve"> SUM(O48:R48)</f>
        <v>0</v>
      </c>
      <c r="O48" s="5">
        <v>0</v>
      </c>
      <c r="P48" s="5">
        <v>0</v>
      </c>
      <c r="Q48" s="5">
        <v>0</v>
      </c>
      <c r="R48" s="5">
        <v>0</v>
      </c>
      <c r="S48" s="6">
        <f t="shared" ref="S48:S55" si="15">SUM(D48,I48,N48)</f>
        <v>0</v>
      </c>
    </row>
    <row r="49" spans="1:19" ht="78.75" customHeight="1">
      <c r="A49" s="13" t="s">
        <v>36</v>
      </c>
      <c r="B49" s="4" t="s">
        <v>54</v>
      </c>
      <c r="C49" s="34"/>
      <c r="D49" s="6">
        <f t="shared" si="12"/>
        <v>0</v>
      </c>
      <c r="E49" s="5">
        <v>0</v>
      </c>
      <c r="F49" s="5">
        <v>0</v>
      </c>
      <c r="G49" s="5">
        <v>0</v>
      </c>
      <c r="H49" s="5">
        <v>0</v>
      </c>
      <c r="I49" s="6">
        <f t="shared" si="13"/>
        <v>0</v>
      </c>
      <c r="J49" s="5">
        <v>0</v>
      </c>
      <c r="K49" s="5">
        <v>0</v>
      </c>
      <c r="L49" s="5">
        <v>0</v>
      </c>
      <c r="M49" s="5">
        <v>0</v>
      </c>
      <c r="N49" s="6">
        <f t="shared" si="14"/>
        <v>0</v>
      </c>
      <c r="O49" s="5">
        <v>0</v>
      </c>
      <c r="P49" s="5">
        <v>0</v>
      </c>
      <c r="Q49" s="5">
        <v>0</v>
      </c>
      <c r="R49" s="5">
        <v>0</v>
      </c>
      <c r="S49" s="6">
        <f t="shared" si="15"/>
        <v>0</v>
      </c>
    </row>
    <row r="50" spans="1:19" ht="95.25" customHeight="1">
      <c r="A50" s="13" t="s">
        <v>38</v>
      </c>
      <c r="B50" s="4" t="s">
        <v>55</v>
      </c>
      <c r="C50" s="34"/>
      <c r="D50" s="6">
        <f t="shared" si="12"/>
        <v>0</v>
      </c>
      <c r="E50" s="5">
        <v>0</v>
      </c>
      <c r="F50" s="5">
        <v>0</v>
      </c>
      <c r="G50" s="5">
        <v>0</v>
      </c>
      <c r="H50" s="5">
        <v>0</v>
      </c>
      <c r="I50" s="6">
        <f t="shared" si="13"/>
        <v>0</v>
      </c>
      <c r="J50" s="5">
        <v>0</v>
      </c>
      <c r="K50" s="5">
        <v>0</v>
      </c>
      <c r="L50" s="5">
        <v>0</v>
      </c>
      <c r="M50" s="5">
        <v>0</v>
      </c>
      <c r="N50" s="6">
        <f t="shared" si="14"/>
        <v>0</v>
      </c>
      <c r="O50" s="5">
        <v>0</v>
      </c>
      <c r="P50" s="5">
        <v>0</v>
      </c>
      <c r="Q50" s="5">
        <v>0</v>
      </c>
      <c r="R50" s="5">
        <v>0</v>
      </c>
      <c r="S50" s="6">
        <f t="shared" si="15"/>
        <v>0</v>
      </c>
    </row>
    <row r="51" spans="1:19" ht="63.75" customHeight="1">
      <c r="A51" s="13" t="s">
        <v>39</v>
      </c>
      <c r="B51" s="4" t="s">
        <v>56</v>
      </c>
      <c r="C51" s="34"/>
      <c r="D51" s="6">
        <f t="shared" si="12"/>
        <v>0</v>
      </c>
      <c r="E51" s="5">
        <v>0</v>
      </c>
      <c r="F51" s="5">
        <v>0</v>
      </c>
      <c r="G51" s="5">
        <v>0</v>
      </c>
      <c r="H51" s="5">
        <v>0</v>
      </c>
      <c r="I51" s="6">
        <f t="shared" si="13"/>
        <v>0</v>
      </c>
      <c r="J51" s="5">
        <v>0</v>
      </c>
      <c r="K51" s="5">
        <v>0</v>
      </c>
      <c r="L51" s="5">
        <v>0</v>
      </c>
      <c r="M51" s="5">
        <v>0</v>
      </c>
      <c r="N51" s="6">
        <f t="shared" si="14"/>
        <v>0</v>
      </c>
      <c r="O51" s="5">
        <v>0</v>
      </c>
      <c r="P51" s="5">
        <v>0</v>
      </c>
      <c r="Q51" s="5">
        <v>0</v>
      </c>
      <c r="R51" s="5">
        <v>0</v>
      </c>
      <c r="S51" s="6">
        <f t="shared" si="15"/>
        <v>0</v>
      </c>
    </row>
    <row r="52" spans="1:19" ht="63" customHeight="1">
      <c r="A52" s="13" t="s">
        <v>113</v>
      </c>
      <c r="B52" s="4" t="s">
        <v>57</v>
      </c>
      <c r="C52" s="34"/>
      <c r="D52" s="6">
        <f t="shared" si="12"/>
        <v>0</v>
      </c>
      <c r="E52" s="5">
        <v>0</v>
      </c>
      <c r="F52" s="5">
        <v>0</v>
      </c>
      <c r="G52" s="5">
        <v>0</v>
      </c>
      <c r="H52" s="5">
        <v>0</v>
      </c>
      <c r="I52" s="6">
        <f t="shared" si="13"/>
        <v>0</v>
      </c>
      <c r="J52" s="5">
        <v>0</v>
      </c>
      <c r="K52" s="5">
        <v>0</v>
      </c>
      <c r="L52" s="5">
        <v>0</v>
      </c>
      <c r="M52" s="5">
        <v>0</v>
      </c>
      <c r="N52" s="6">
        <f t="shared" si="14"/>
        <v>0</v>
      </c>
      <c r="O52" s="5">
        <v>0</v>
      </c>
      <c r="P52" s="5">
        <v>0</v>
      </c>
      <c r="Q52" s="5">
        <v>0</v>
      </c>
      <c r="R52" s="5">
        <v>0</v>
      </c>
      <c r="S52" s="6">
        <f t="shared" si="15"/>
        <v>0</v>
      </c>
    </row>
    <row r="53" spans="1:19" ht="64.5" customHeight="1">
      <c r="A53" s="13" t="s">
        <v>114</v>
      </c>
      <c r="B53" s="4" t="s">
        <v>58</v>
      </c>
      <c r="C53" s="34"/>
      <c r="D53" s="6">
        <f t="shared" si="12"/>
        <v>0</v>
      </c>
      <c r="E53" s="5">
        <v>0</v>
      </c>
      <c r="F53" s="5">
        <v>0</v>
      </c>
      <c r="G53" s="5">
        <v>0</v>
      </c>
      <c r="H53" s="5">
        <v>0</v>
      </c>
      <c r="I53" s="6">
        <f t="shared" si="13"/>
        <v>0</v>
      </c>
      <c r="J53" s="5">
        <v>0</v>
      </c>
      <c r="K53" s="5">
        <v>0</v>
      </c>
      <c r="L53" s="5">
        <v>0</v>
      </c>
      <c r="M53" s="5">
        <v>0</v>
      </c>
      <c r="N53" s="6">
        <f t="shared" si="14"/>
        <v>0</v>
      </c>
      <c r="O53" s="5">
        <v>0</v>
      </c>
      <c r="P53" s="5">
        <v>0</v>
      </c>
      <c r="Q53" s="5">
        <v>0</v>
      </c>
      <c r="R53" s="5">
        <v>0</v>
      </c>
      <c r="S53" s="6">
        <f t="shared" si="15"/>
        <v>0</v>
      </c>
    </row>
    <row r="54" spans="1:19" ht="64.5" customHeight="1">
      <c r="A54" s="13" t="s">
        <v>115</v>
      </c>
      <c r="B54" s="4" t="s">
        <v>59</v>
      </c>
      <c r="C54" s="34"/>
      <c r="D54" s="6">
        <f t="shared" si="12"/>
        <v>0</v>
      </c>
      <c r="E54" s="5">
        <v>0</v>
      </c>
      <c r="F54" s="5">
        <v>0</v>
      </c>
      <c r="G54" s="5">
        <v>0</v>
      </c>
      <c r="H54" s="5">
        <v>0</v>
      </c>
      <c r="I54" s="6">
        <f t="shared" si="13"/>
        <v>0</v>
      </c>
      <c r="J54" s="5">
        <v>0</v>
      </c>
      <c r="K54" s="5">
        <v>0</v>
      </c>
      <c r="L54" s="5">
        <v>0</v>
      </c>
      <c r="M54" s="5">
        <v>0</v>
      </c>
      <c r="N54" s="6">
        <f t="shared" si="14"/>
        <v>0</v>
      </c>
      <c r="O54" s="5">
        <v>0</v>
      </c>
      <c r="P54" s="5">
        <v>0</v>
      </c>
      <c r="Q54" s="5">
        <v>0</v>
      </c>
      <c r="R54" s="5">
        <v>0</v>
      </c>
      <c r="S54" s="6">
        <f t="shared" si="15"/>
        <v>0</v>
      </c>
    </row>
    <row r="55" spans="1:19" ht="221.25" customHeight="1">
      <c r="A55" s="13" t="s">
        <v>116</v>
      </c>
      <c r="B55" s="4" t="s">
        <v>60</v>
      </c>
      <c r="C55" s="34"/>
      <c r="D55" s="6">
        <f t="shared" si="12"/>
        <v>0</v>
      </c>
      <c r="E55" s="5">
        <v>0</v>
      </c>
      <c r="F55" s="5">
        <v>0</v>
      </c>
      <c r="G55" s="5">
        <v>0</v>
      </c>
      <c r="H55" s="5">
        <v>0</v>
      </c>
      <c r="I55" s="6">
        <f t="shared" si="13"/>
        <v>0</v>
      </c>
      <c r="J55" s="5">
        <v>0</v>
      </c>
      <c r="K55" s="5">
        <v>0</v>
      </c>
      <c r="L55" s="5">
        <v>0</v>
      </c>
      <c r="M55" s="5">
        <v>0</v>
      </c>
      <c r="N55" s="6">
        <f t="shared" si="14"/>
        <v>0</v>
      </c>
      <c r="O55" s="5">
        <v>0</v>
      </c>
      <c r="P55" s="5">
        <v>0</v>
      </c>
      <c r="Q55" s="5">
        <v>0</v>
      </c>
      <c r="R55" s="5">
        <v>0</v>
      </c>
      <c r="S55" s="6">
        <f t="shared" si="15"/>
        <v>0</v>
      </c>
    </row>
    <row r="56" spans="1:19" ht="22.5" customHeight="1">
      <c r="A56" s="2" t="s">
        <v>42</v>
      </c>
      <c r="B56" s="15" t="s">
        <v>62</v>
      </c>
      <c r="C56" s="34" t="s">
        <v>146</v>
      </c>
      <c r="D56" s="6">
        <f t="shared" ref="D56:S56" si="16">D57</f>
        <v>576</v>
      </c>
      <c r="E56" s="6">
        <f t="shared" si="16"/>
        <v>576</v>
      </c>
      <c r="F56" s="6">
        <f t="shared" si="16"/>
        <v>0</v>
      </c>
      <c r="G56" s="6">
        <f t="shared" si="16"/>
        <v>0</v>
      </c>
      <c r="H56" s="6">
        <f t="shared" si="16"/>
        <v>0</v>
      </c>
      <c r="I56" s="6">
        <f t="shared" si="16"/>
        <v>576</v>
      </c>
      <c r="J56" s="6">
        <f t="shared" si="16"/>
        <v>576</v>
      </c>
      <c r="K56" s="6">
        <f t="shared" si="16"/>
        <v>0</v>
      </c>
      <c r="L56" s="6">
        <f t="shared" si="16"/>
        <v>0</v>
      </c>
      <c r="M56" s="6">
        <f t="shared" si="16"/>
        <v>0</v>
      </c>
      <c r="N56" s="6">
        <f t="shared" si="16"/>
        <v>576</v>
      </c>
      <c r="O56" s="6">
        <f t="shared" si="16"/>
        <v>576</v>
      </c>
      <c r="P56" s="6">
        <f t="shared" si="16"/>
        <v>0</v>
      </c>
      <c r="Q56" s="6">
        <f t="shared" si="16"/>
        <v>0</v>
      </c>
      <c r="R56" s="6">
        <f t="shared" si="16"/>
        <v>0</v>
      </c>
      <c r="S56" s="6">
        <f t="shared" si="16"/>
        <v>1728</v>
      </c>
    </row>
    <row r="57" spans="1:19" ht="81" customHeight="1">
      <c r="A57" s="13" t="s">
        <v>117</v>
      </c>
      <c r="B57" s="4" t="s">
        <v>53</v>
      </c>
      <c r="C57" s="34"/>
      <c r="D57" s="6">
        <f xml:space="preserve"> SUM(E57:H57)</f>
        <v>576</v>
      </c>
      <c r="E57" s="5">
        <v>576</v>
      </c>
      <c r="F57" s="5">
        <v>0</v>
      </c>
      <c r="G57" s="5">
        <v>0</v>
      </c>
      <c r="H57" s="5">
        <v>0</v>
      </c>
      <c r="I57" s="6">
        <f xml:space="preserve"> SUM(J57:M57)</f>
        <v>576</v>
      </c>
      <c r="J57" s="5">
        <v>576</v>
      </c>
      <c r="K57" s="5">
        <v>0</v>
      </c>
      <c r="L57" s="5">
        <v>0</v>
      </c>
      <c r="M57" s="5">
        <v>0</v>
      </c>
      <c r="N57" s="6">
        <f xml:space="preserve"> SUM(O57:R57)</f>
        <v>576</v>
      </c>
      <c r="O57" s="5">
        <v>576</v>
      </c>
      <c r="P57" s="5">
        <v>0</v>
      </c>
      <c r="Q57" s="5">
        <v>0</v>
      </c>
      <c r="R57" s="5">
        <v>0</v>
      </c>
      <c r="S57" s="6">
        <f>SUM(D57,I57,N57)</f>
        <v>1728</v>
      </c>
    </row>
    <row r="58" spans="1:19" ht="31.5">
      <c r="A58" s="2" t="s">
        <v>44</v>
      </c>
      <c r="B58" s="15" t="s">
        <v>63</v>
      </c>
      <c r="C58" s="34" t="s">
        <v>147</v>
      </c>
      <c r="D58" s="6">
        <f>D59</f>
        <v>264</v>
      </c>
      <c r="E58" s="6">
        <f>E59</f>
        <v>264</v>
      </c>
      <c r="F58" s="6">
        <f t="shared" ref="F58:S58" si="17">F59</f>
        <v>0</v>
      </c>
      <c r="G58" s="6">
        <f t="shared" si="17"/>
        <v>0</v>
      </c>
      <c r="H58" s="6">
        <f t="shared" si="17"/>
        <v>0</v>
      </c>
      <c r="I58" s="6">
        <f t="shared" si="17"/>
        <v>264</v>
      </c>
      <c r="J58" s="6">
        <f t="shared" si="17"/>
        <v>264</v>
      </c>
      <c r="K58" s="6">
        <f t="shared" si="17"/>
        <v>0</v>
      </c>
      <c r="L58" s="6">
        <f t="shared" si="17"/>
        <v>0</v>
      </c>
      <c r="M58" s="6">
        <f t="shared" si="17"/>
        <v>0</v>
      </c>
      <c r="N58" s="6">
        <f t="shared" si="17"/>
        <v>264</v>
      </c>
      <c r="O58" s="6">
        <f t="shared" si="17"/>
        <v>264</v>
      </c>
      <c r="P58" s="6">
        <f t="shared" si="17"/>
        <v>0</v>
      </c>
      <c r="Q58" s="6">
        <f t="shared" si="17"/>
        <v>0</v>
      </c>
      <c r="R58" s="6">
        <f t="shared" si="17"/>
        <v>0</v>
      </c>
      <c r="S58" s="6">
        <f t="shared" si="17"/>
        <v>792</v>
      </c>
    </row>
    <row r="59" spans="1:19" ht="125.25" customHeight="1">
      <c r="A59" s="13" t="s">
        <v>118</v>
      </c>
      <c r="B59" s="4" t="s">
        <v>64</v>
      </c>
      <c r="C59" s="34"/>
      <c r="D59" s="6">
        <f xml:space="preserve"> SUM(E59:H59)</f>
        <v>264</v>
      </c>
      <c r="E59" s="5">
        <v>264</v>
      </c>
      <c r="F59" s="5">
        <v>0</v>
      </c>
      <c r="G59" s="5">
        <v>0</v>
      </c>
      <c r="H59" s="5">
        <v>0</v>
      </c>
      <c r="I59" s="6">
        <f xml:space="preserve"> SUM(J59:M59)</f>
        <v>264</v>
      </c>
      <c r="J59" s="5">
        <v>264</v>
      </c>
      <c r="K59" s="5">
        <v>0</v>
      </c>
      <c r="L59" s="5">
        <v>0</v>
      </c>
      <c r="M59" s="5">
        <v>0</v>
      </c>
      <c r="N59" s="6">
        <f xml:space="preserve"> SUM(O59:R59)</f>
        <v>264</v>
      </c>
      <c r="O59" s="5">
        <v>264</v>
      </c>
      <c r="P59" s="5">
        <v>0</v>
      </c>
      <c r="Q59" s="5">
        <v>0</v>
      </c>
      <c r="R59" s="5">
        <v>0</v>
      </c>
      <c r="S59" s="6">
        <f>SUM(D59,I59,N59)</f>
        <v>792</v>
      </c>
    </row>
    <row r="60" spans="1:19" ht="93.75" customHeight="1">
      <c r="A60" s="2" t="s">
        <v>46</v>
      </c>
      <c r="B60" s="4" t="s">
        <v>170</v>
      </c>
      <c r="C60" s="30" t="s">
        <v>126</v>
      </c>
      <c r="D60" s="6">
        <f xml:space="preserve"> SUM(E60:H60)</f>
        <v>4</v>
      </c>
      <c r="E60" s="5">
        <f>12-8</f>
        <v>4</v>
      </c>
      <c r="F60" s="5">
        <v>0</v>
      </c>
      <c r="G60" s="5">
        <v>0</v>
      </c>
      <c r="H60" s="5">
        <v>0</v>
      </c>
      <c r="I60" s="6">
        <f xml:space="preserve"> SUM(J60:M60)</f>
        <v>4</v>
      </c>
      <c r="J60" s="5">
        <f>13-9</f>
        <v>4</v>
      </c>
      <c r="K60" s="5">
        <v>0</v>
      </c>
      <c r="L60" s="5">
        <v>0</v>
      </c>
      <c r="M60" s="5">
        <v>0</v>
      </c>
      <c r="N60" s="6">
        <f xml:space="preserve"> SUM(O60:R60)</f>
        <v>4</v>
      </c>
      <c r="O60" s="5">
        <f>13-9</f>
        <v>4</v>
      </c>
      <c r="P60" s="5">
        <v>0</v>
      </c>
      <c r="Q60" s="5">
        <v>0</v>
      </c>
      <c r="R60" s="5">
        <v>0</v>
      </c>
      <c r="S60" s="6">
        <f>SUM(D60,I60,N60)</f>
        <v>12</v>
      </c>
    </row>
    <row r="61" spans="1:19" ht="16.5">
      <c r="A61" s="31" t="s">
        <v>96</v>
      </c>
      <c r="B61" s="31"/>
      <c r="C61" s="31"/>
      <c r="D61" s="12">
        <f>SUM(D47,D56,D58,D60)</f>
        <v>844</v>
      </c>
      <c r="E61" s="6">
        <f t="shared" ref="E61:S61" si="18">SUM(E47,E56,E58,E60)</f>
        <v>844</v>
      </c>
      <c r="F61" s="6">
        <f t="shared" si="18"/>
        <v>0</v>
      </c>
      <c r="G61" s="6">
        <f t="shared" si="18"/>
        <v>0</v>
      </c>
      <c r="H61" s="6">
        <f t="shared" si="18"/>
        <v>0</v>
      </c>
      <c r="I61" s="12">
        <f t="shared" si="18"/>
        <v>844</v>
      </c>
      <c r="J61" s="6">
        <f t="shared" si="18"/>
        <v>844</v>
      </c>
      <c r="K61" s="6">
        <f t="shared" si="18"/>
        <v>0</v>
      </c>
      <c r="L61" s="6">
        <f t="shared" si="18"/>
        <v>0</v>
      </c>
      <c r="M61" s="6">
        <f t="shared" si="18"/>
        <v>0</v>
      </c>
      <c r="N61" s="12">
        <f t="shared" si="18"/>
        <v>844</v>
      </c>
      <c r="O61" s="6">
        <f t="shared" si="18"/>
        <v>844</v>
      </c>
      <c r="P61" s="6">
        <f t="shared" si="18"/>
        <v>0</v>
      </c>
      <c r="Q61" s="6">
        <f t="shared" si="18"/>
        <v>0</v>
      </c>
      <c r="R61" s="6">
        <f t="shared" si="18"/>
        <v>0</v>
      </c>
      <c r="S61" s="12">
        <f t="shared" si="18"/>
        <v>2532</v>
      </c>
    </row>
    <row r="62" spans="1:19" ht="20.25" customHeight="1">
      <c r="A62" s="1" t="s">
        <v>50</v>
      </c>
      <c r="B62" s="35" t="s">
        <v>148</v>
      </c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</row>
    <row r="63" spans="1:19" ht="97.5" customHeight="1">
      <c r="A63" s="2" t="s">
        <v>51</v>
      </c>
      <c r="B63" s="4" t="s">
        <v>67</v>
      </c>
      <c r="C63" s="30" t="s">
        <v>177</v>
      </c>
      <c r="D63" s="6">
        <f xml:space="preserve"> SUM(E63:H63)</f>
        <v>1928</v>
      </c>
      <c r="E63" s="5">
        <v>1928</v>
      </c>
      <c r="F63" s="5">
        <v>0</v>
      </c>
      <c r="G63" s="5">
        <v>0</v>
      </c>
      <c r="H63" s="5">
        <v>0</v>
      </c>
      <c r="I63" s="6">
        <f xml:space="preserve"> SUM(J63:M63)</f>
        <v>1928</v>
      </c>
      <c r="J63" s="5">
        <v>1928</v>
      </c>
      <c r="K63" s="5">
        <v>0</v>
      </c>
      <c r="L63" s="5">
        <v>0</v>
      </c>
      <c r="M63" s="5">
        <v>0</v>
      </c>
      <c r="N63" s="6">
        <f xml:space="preserve"> SUM(O63:R63)</f>
        <v>1928</v>
      </c>
      <c r="O63" s="5">
        <v>1928</v>
      </c>
      <c r="P63" s="5">
        <v>0</v>
      </c>
      <c r="Q63" s="5">
        <v>0</v>
      </c>
      <c r="R63" s="5">
        <v>0</v>
      </c>
      <c r="S63" s="6">
        <f>SUM(D63,I63,N63)</f>
        <v>5784</v>
      </c>
    </row>
    <row r="64" spans="1:19" ht="129.75" customHeight="1">
      <c r="A64" s="2" t="s">
        <v>61</v>
      </c>
      <c r="B64" s="28" t="s">
        <v>183</v>
      </c>
      <c r="C64" s="30" t="s">
        <v>185</v>
      </c>
      <c r="D64" s="6">
        <f xml:space="preserve"> SUM(E64:H64)</f>
        <v>1897</v>
      </c>
      <c r="E64" s="5">
        <v>1897</v>
      </c>
      <c r="F64" s="5">
        <v>0</v>
      </c>
      <c r="G64" s="5">
        <v>0</v>
      </c>
      <c r="H64" s="5">
        <v>0</v>
      </c>
      <c r="I64" s="6">
        <f xml:space="preserve"> SUM(J64:M64)</f>
        <v>0</v>
      </c>
      <c r="J64" s="5">
        <v>0</v>
      </c>
      <c r="K64" s="5">
        <v>0</v>
      </c>
      <c r="L64" s="5">
        <v>0</v>
      </c>
      <c r="M64" s="5">
        <v>0</v>
      </c>
      <c r="N64" s="6">
        <f xml:space="preserve"> SUM(O64:R64)</f>
        <v>0</v>
      </c>
      <c r="O64" s="5">
        <v>0</v>
      </c>
      <c r="P64" s="5">
        <v>0</v>
      </c>
      <c r="Q64" s="5">
        <v>0</v>
      </c>
      <c r="R64" s="5">
        <v>0</v>
      </c>
      <c r="S64" s="6">
        <f>SUM(D64,I64,N64)</f>
        <v>1897</v>
      </c>
    </row>
    <row r="65" spans="1:19" ht="94.5" customHeight="1">
      <c r="A65" s="2" t="s">
        <v>184</v>
      </c>
      <c r="B65" s="4" t="s">
        <v>171</v>
      </c>
      <c r="C65" s="30" t="s">
        <v>126</v>
      </c>
      <c r="D65" s="6">
        <f xml:space="preserve"> SUM(E65:H65)</f>
        <v>21</v>
      </c>
      <c r="E65" s="5">
        <f>13+8</f>
        <v>21</v>
      </c>
      <c r="F65" s="5">
        <v>0</v>
      </c>
      <c r="G65" s="5">
        <v>0</v>
      </c>
      <c r="H65" s="5">
        <v>0</v>
      </c>
      <c r="I65" s="6">
        <f xml:space="preserve"> SUM(J65:M65)</f>
        <v>13</v>
      </c>
      <c r="J65" s="5">
        <v>13</v>
      </c>
      <c r="K65" s="5">
        <v>0</v>
      </c>
      <c r="L65" s="5">
        <v>0</v>
      </c>
      <c r="M65" s="5">
        <v>0</v>
      </c>
      <c r="N65" s="6">
        <f xml:space="preserve"> SUM(O65:R65)</f>
        <v>13</v>
      </c>
      <c r="O65" s="5">
        <v>13</v>
      </c>
      <c r="P65" s="5">
        <v>0</v>
      </c>
      <c r="Q65" s="5">
        <v>0</v>
      </c>
      <c r="R65" s="5">
        <v>0</v>
      </c>
      <c r="S65" s="6">
        <f>SUM(D65,I65,N65)</f>
        <v>47</v>
      </c>
    </row>
    <row r="66" spans="1:19" ht="16.5">
      <c r="A66" s="31" t="s">
        <v>97</v>
      </c>
      <c r="B66" s="31"/>
      <c r="C66" s="31"/>
      <c r="D66" s="12">
        <f t="shared" ref="D66:S66" si="19">SUM(D63:D65)</f>
        <v>3846</v>
      </c>
      <c r="E66" s="6">
        <f t="shared" si="19"/>
        <v>3846</v>
      </c>
      <c r="F66" s="6">
        <f t="shared" si="19"/>
        <v>0</v>
      </c>
      <c r="G66" s="6">
        <f t="shared" si="19"/>
        <v>0</v>
      </c>
      <c r="H66" s="6">
        <f t="shared" si="19"/>
        <v>0</v>
      </c>
      <c r="I66" s="12">
        <f t="shared" si="19"/>
        <v>1941</v>
      </c>
      <c r="J66" s="6">
        <f t="shared" si="19"/>
        <v>1941</v>
      </c>
      <c r="K66" s="6">
        <f t="shared" si="19"/>
        <v>0</v>
      </c>
      <c r="L66" s="6">
        <f t="shared" si="19"/>
        <v>0</v>
      </c>
      <c r="M66" s="6">
        <f t="shared" si="19"/>
        <v>0</v>
      </c>
      <c r="N66" s="12">
        <f t="shared" si="19"/>
        <v>1941</v>
      </c>
      <c r="O66" s="6">
        <f t="shared" si="19"/>
        <v>1941</v>
      </c>
      <c r="P66" s="6">
        <f t="shared" si="19"/>
        <v>0</v>
      </c>
      <c r="Q66" s="6">
        <f t="shared" si="19"/>
        <v>0</v>
      </c>
      <c r="R66" s="6">
        <f t="shared" si="19"/>
        <v>0</v>
      </c>
      <c r="S66" s="12">
        <f t="shared" si="19"/>
        <v>7728</v>
      </c>
    </row>
    <row r="67" spans="1:19" ht="37.5" customHeight="1">
      <c r="A67" s="1" t="s">
        <v>65</v>
      </c>
      <c r="B67" s="33" t="s">
        <v>149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</row>
    <row r="68" spans="1:19" ht="65.25" customHeight="1">
      <c r="A68" s="2" t="s">
        <v>66</v>
      </c>
      <c r="B68" s="4" t="s">
        <v>71</v>
      </c>
      <c r="C68" s="30" t="s">
        <v>126</v>
      </c>
      <c r="D68" s="6">
        <f xml:space="preserve"> SUM(E68:H68)</f>
        <v>1276</v>
      </c>
      <c r="E68" s="5">
        <v>1276</v>
      </c>
      <c r="F68" s="5">
        <v>0</v>
      </c>
      <c r="G68" s="5">
        <v>0</v>
      </c>
      <c r="H68" s="5">
        <v>0</v>
      </c>
      <c r="I68" s="6">
        <f xml:space="preserve"> SUM(J68:M68)</f>
        <v>1451</v>
      </c>
      <c r="J68" s="5">
        <v>1451</v>
      </c>
      <c r="K68" s="5">
        <v>0</v>
      </c>
      <c r="L68" s="5">
        <v>0</v>
      </c>
      <c r="M68" s="5">
        <v>0</v>
      </c>
      <c r="N68" s="6">
        <f xml:space="preserve"> SUM(O68:R68)</f>
        <v>1644</v>
      </c>
      <c r="O68" s="5">
        <v>1644</v>
      </c>
      <c r="P68" s="5">
        <v>0</v>
      </c>
      <c r="Q68" s="5">
        <v>0</v>
      </c>
      <c r="R68" s="5">
        <v>0</v>
      </c>
      <c r="S68" s="6">
        <f>SUM(D68,I68,N68)</f>
        <v>4371</v>
      </c>
    </row>
    <row r="69" spans="1:19" ht="79.5" customHeight="1">
      <c r="A69" s="2" t="s">
        <v>68</v>
      </c>
      <c r="B69" s="4" t="s">
        <v>73</v>
      </c>
      <c r="C69" s="30" t="s">
        <v>150</v>
      </c>
      <c r="D69" s="6">
        <f xml:space="preserve"> SUM(E69:H69)</f>
        <v>52</v>
      </c>
      <c r="E69" s="5">
        <v>52</v>
      </c>
      <c r="F69" s="5">
        <v>0</v>
      </c>
      <c r="G69" s="5">
        <v>0</v>
      </c>
      <c r="H69" s="5">
        <v>0</v>
      </c>
      <c r="I69" s="6">
        <f xml:space="preserve"> SUM(J69:M69)</f>
        <v>42</v>
      </c>
      <c r="J69" s="5">
        <v>42</v>
      </c>
      <c r="K69" s="5">
        <v>0</v>
      </c>
      <c r="L69" s="5">
        <v>0</v>
      </c>
      <c r="M69" s="5">
        <v>0</v>
      </c>
      <c r="N69" s="6">
        <f xml:space="preserve"> SUM(O69:R69)</f>
        <v>45</v>
      </c>
      <c r="O69" s="5">
        <v>45</v>
      </c>
      <c r="P69" s="5">
        <v>0</v>
      </c>
      <c r="Q69" s="5">
        <v>0</v>
      </c>
      <c r="R69" s="5">
        <v>0</v>
      </c>
      <c r="S69" s="6">
        <f>SUM(D69,I69,N69)</f>
        <v>139</v>
      </c>
    </row>
    <row r="70" spans="1:19" ht="63.75" customHeight="1">
      <c r="A70" s="2" t="s">
        <v>119</v>
      </c>
      <c r="B70" s="4" t="s">
        <v>172</v>
      </c>
      <c r="C70" s="30" t="s">
        <v>126</v>
      </c>
      <c r="D70" s="6">
        <f xml:space="preserve"> SUM(E70:H70)</f>
        <v>20</v>
      </c>
      <c r="E70" s="5">
        <v>20</v>
      </c>
      <c r="F70" s="5">
        <v>0</v>
      </c>
      <c r="G70" s="5">
        <v>0</v>
      </c>
      <c r="H70" s="5">
        <v>0</v>
      </c>
      <c r="I70" s="6">
        <f xml:space="preserve"> SUM(J70:M70)</f>
        <v>23</v>
      </c>
      <c r="J70" s="5">
        <v>23</v>
      </c>
      <c r="K70" s="5">
        <v>0</v>
      </c>
      <c r="L70" s="5">
        <v>0</v>
      </c>
      <c r="M70" s="5">
        <v>0</v>
      </c>
      <c r="N70" s="6">
        <f xml:space="preserve"> SUM(O70:R70)</f>
        <v>26</v>
      </c>
      <c r="O70" s="5">
        <v>26</v>
      </c>
      <c r="P70" s="5">
        <v>0</v>
      </c>
      <c r="Q70" s="5">
        <v>0</v>
      </c>
      <c r="R70" s="5">
        <v>0</v>
      </c>
      <c r="S70" s="6">
        <f>SUM(D70,I70,N70)</f>
        <v>69</v>
      </c>
    </row>
    <row r="71" spans="1:19" ht="94.5" customHeight="1">
      <c r="A71" s="2" t="s">
        <v>120</v>
      </c>
      <c r="B71" s="4" t="s">
        <v>76</v>
      </c>
      <c r="C71" s="30" t="s">
        <v>151</v>
      </c>
      <c r="D71" s="6">
        <f xml:space="preserve"> SUM(E71:H71)</f>
        <v>1</v>
      </c>
      <c r="E71" s="5">
        <v>1</v>
      </c>
      <c r="F71" s="5">
        <v>0</v>
      </c>
      <c r="G71" s="5">
        <v>0</v>
      </c>
      <c r="H71" s="5">
        <v>0</v>
      </c>
      <c r="I71" s="6">
        <f xml:space="preserve"> SUM(J71:M71)</f>
        <v>1</v>
      </c>
      <c r="J71" s="5">
        <v>1</v>
      </c>
      <c r="K71" s="5">
        <v>0</v>
      </c>
      <c r="L71" s="5">
        <v>0</v>
      </c>
      <c r="M71" s="5">
        <v>0</v>
      </c>
      <c r="N71" s="6">
        <f xml:space="preserve"> SUM(O71:R71)</f>
        <v>1</v>
      </c>
      <c r="O71" s="5">
        <v>1</v>
      </c>
      <c r="P71" s="5">
        <v>0</v>
      </c>
      <c r="Q71" s="5">
        <v>0</v>
      </c>
      <c r="R71" s="5">
        <v>0</v>
      </c>
      <c r="S71" s="6">
        <f>SUM(D71,I71,N71)</f>
        <v>3</v>
      </c>
    </row>
    <row r="72" spans="1:19" ht="16.5">
      <c r="A72" s="31" t="s">
        <v>98</v>
      </c>
      <c r="B72" s="31"/>
      <c r="C72" s="31"/>
      <c r="D72" s="12">
        <f t="shared" ref="D72:S72" si="20">SUM(D68:D71)</f>
        <v>1349</v>
      </c>
      <c r="E72" s="6">
        <f t="shared" si="20"/>
        <v>1349</v>
      </c>
      <c r="F72" s="6">
        <f t="shared" si="20"/>
        <v>0</v>
      </c>
      <c r="G72" s="6">
        <f t="shared" si="20"/>
        <v>0</v>
      </c>
      <c r="H72" s="6">
        <f t="shared" si="20"/>
        <v>0</v>
      </c>
      <c r="I72" s="12">
        <f t="shared" si="20"/>
        <v>1517</v>
      </c>
      <c r="J72" s="6">
        <f t="shared" si="20"/>
        <v>1517</v>
      </c>
      <c r="K72" s="6">
        <f t="shared" si="20"/>
        <v>0</v>
      </c>
      <c r="L72" s="6">
        <f t="shared" si="20"/>
        <v>0</v>
      </c>
      <c r="M72" s="6">
        <f t="shared" si="20"/>
        <v>0</v>
      </c>
      <c r="N72" s="12">
        <f t="shared" si="20"/>
        <v>1716</v>
      </c>
      <c r="O72" s="6">
        <f t="shared" si="20"/>
        <v>1716</v>
      </c>
      <c r="P72" s="6">
        <f t="shared" si="20"/>
        <v>0</v>
      </c>
      <c r="Q72" s="6">
        <f t="shared" si="20"/>
        <v>0</v>
      </c>
      <c r="R72" s="6">
        <f t="shared" si="20"/>
        <v>0</v>
      </c>
      <c r="S72" s="12">
        <f t="shared" si="20"/>
        <v>4582</v>
      </c>
    </row>
    <row r="73" spans="1:19" ht="58.5" customHeight="1">
      <c r="A73" s="1" t="s">
        <v>69</v>
      </c>
      <c r="B73" s="33" t="s">
        <v>152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</row>
    <row r="74" spans="1:19" ht="159" customHeight="1">
      <c r="A74" s="2" t="s">
        <v>70</v>
      </c>
      <c r="B74" s="4" t="s">
        <v>79</v>
      </c>
      <c r="C74" s="30" t="s">
        <v>153</v>
      </c>
      <c r="D74" s="6">
        <f t="shared" ref="D74:D80" si="21" xml:space="preserve"> SUM(E74:H74)</f>
        <v>4000</v>
      </c>
      <c r="E74" s="5">
        <f>4000</f>
        <v>4000</v>
      </c>
      <c r="F74" s="5">
        <v>0</v>
      </c>
      <c r="G74" s="5">
        <v>0</v>
      </c>
      <c r="H74" s="5">
        <v>0</v>
      </c>
      <c r="I74" s="6">
        <f t="shared" ref="I74:I80" si="22" xml:space="preserve"> SUM(J74:M74)</f>
        <v>4000</v>
      </c>
      <c r="J74" s="5">
        <v>4000</v>
      </c>
      <c r="K74" s="5">
        <v>0</v>
      </c>
      <c r="L74" s="5">
        <v>0</v>
      </c>
      <c r="M74" s="5">
        <v>0</v>
      </c>
      <c r="N74" s="6">
        <f t="shared" ref="N74:N80" si="23" xml:space="preserve"> SUM(O74:R74)</f>
        <v>4000</v>
      </c>
      <c r="O74" s="5">
        <v>4000</v>
      </c>
      <c r="P74" s="5">
        <v>0</v>
      </c>
      <c r="Q74" s="5">
        <v>0</v>
      </c>
      <c r="R74" s="5">
        <v>0</v>
      </c>
      <c r="S74" s="6">
        <f t="shared" ref="S74:S80" si="24">SUM(D74,I74,N74)</f>
        <v>12000</v>
      </c>
    </row>
    <row r="75" spans="1:19" ht="78.75" customHeight="1">
      <c r="A75" s="2" t="s">
        <v>72</v>
      </c>
      <c r="B75" s="4" t="s">
        <v>81</v>
      </c>
      <c r="C75" s="30" t="s">
        <v>153</v>
      </c>
      <c r="D75" s="6">
        <f t="shared" si="21"/>
        <v>830</v>
      </c>
      <c r="E75" s="5">
        <v>830</v>
      </c>
      <c r="F75" s="5">
        <v>0</v>
      </c>
      <c r="G75" s="5">
        <v>0</v>
      </c>
      <c r="H75" s="5">
        <v>0</v>
      </c>
      <c r="I75" s="6">
        <f xml:space="preserve"> SUM(J75:M75)</f>
        <v>830</v>
      </c>
      <c r="J75" s="5">
        <v>830</v>
      </c>
      <c r="K75" s="5">
        <v>0</v>
      </c>
      <c r="L75" s="5">
        <v>0</v>
      </c>
      <c r="M75" s="5">
        <v>0</v>
      </c>
      <c r="N75" s="6">
        <f t="shared" si="23"/>
        <v>830</v>
      </c>
      <c r="O75" s="5">
        <v>830</v>
      </c>
      <c r="P75" s="5">
        <v>0</v>
      </c>
      <c r="Q75" s="5">
        <v>0</v>
      </c>
      <c r="R75" s="5">
        <v>0</v>
      </c>
      <c r="S75" s="6">
        <f t="shared" si="24"/>
        <v>2490</v>
      </c>
    </row>
    <row r="76" spans="1:19" ht="66.75" customHeight="1">
      <c r="A76" s="2" t="s">
        <v>74</v>
      </c>
      <c r="B76" s="4" t="s">
        <v>83</v>
      </c>
      <c r="C76" s="30" t="s">
        <v>154</v>
      </c>
      <c r="D76" s="6">
        <f t="shared" si="21"/>
        <v>90</v>
      </c>
      <c r="E76" s="5">
        <v>90</v>
      </c>
      <c r="F76" s="5">
        <v>0</v>
      </c>
      <c r="G76" s="5">
        <v>0</v>
      </c>
      <c r="H76" s="5">
        <v>0</v>
      </c>
      <c r="I76" s="6">
        <f t="shared" si="22"/>
        <v>90</v>
      </c>
      <c r="J76" s="5">
        <v>90</v>
      </c>
      <c r="K76" s="5">
        <v>0</v>
      </c>
      <c r="L76" s="5">
        <v>0</v>
      </c>
      <c r="M76" s="5">
        <v>0</v>
      </c>
      <c r="N76" s="6">
        <f t="shared" si="23"/>
        <v>90</v>
      </c>
      <c r="O76" s="5">
        <v>90</v>
      </c>
      <c r="P76" s="5">
        <v>0</v>
      </c>
      <c r="Q76" s="5">
        <v>0</v>
      </c>
      <c r="R76" s="5">
        <v>0</v>
      </c>
      <c r="S76" s="6">
        <f t="shared" si="24"/>
        <v>270</v>
      </c>
    </row>
    <row r="77" spans="1:19" ht="62.25" customHeight="1">
      <c r="A77" s="2" t="s">
        <v>75</v>
      </c>
      <c r="B77" s="4" t="s">
        <v>84</v>
      </c>
      <c r="C77" s="30" t="s">
        <v>155</v>
      </c>
      <c r="D77" s="6">
        <f t="shared" si="21"/>
        <v>28</v>
      </c>
      <c r="E77" s="5">
        <v>28</v>
      </c>
      <c r="F77" s="5">
        <v>0</v>
      </c>
      <c r="G77" s="5">
        <v>0</v>
      </c>
      <c r="H77" s="5">
        <v>0</v>
      </c>
      <c r="I77" s="6">
        <f t="shared" si="22"/>
        <v>28</v>
      </c>
      <c r="J77" s="5">
        <v>28</v>
      </c>
      <c r="K77" s="5">
        <v>0</v>
      </c>
      <c r="L77" s="5">
        <v>0</v>
      </c>
      <c r="M77" s="5">
        <v>0</v>
      </c>
      <c r="N77" s="6">
        <f t="shared" si="23"/>
        <v>28</v>
      </c>
      <c r="O77" s="5">
        <v>28</v>
      </c>
      <c r="P77" s="5">
        <v>0</v>
      </c>
      <c r="Q77" s="5">
        <v>0</v>
      </c>
      <c r="R77" s="5">
        <v>0</v>
      </c>
      <c r="S77" s="6">
        <f t="shared" si="24"/>
        <v>84</v>
      </c>
    </row>
    <row r="78" spans="1:19" ht="64.5" customHeight="1">
      <c r="A78" s="2" t="s">
        <v>121</v>
      </c>
      <c r="B78" s="4" t="s">
        <v>30</v>
      </c>
      <c r="C78" s="30" t="s">
        <v>156</v>
      </c>
      <c r="D78" s="6">
        <f xml:space="preserve"> SUM(E78:H78)</f>
        <v>22</v>
      </c>
      <c r="E78" s="5">
        <v>22</v>
      </c>
      <c r="F78" s="5">
        <v>0</v>
      </c>
      <c r="G78" s="5">
        <v>0</v>
      </c>
      <c r="H78" s="5">
        <v>0</v>
      </c>
      <c r="I78" s="6">
        <f xml:space="preserve"> SUM(J78:M78)</f>
        <v>22</v>
      </c>
      <c r="J78" s="5">
        <v>22</v>
      </c>
      <c r="K78" s="5">
        <v>0</v>
      </c>
      <c r="L78" s="5">
        <v>0</v>
      </c>
      <c r="M78" s="5">
        <v>0</v>
      </c>
      <c r="N78" s="6">
        <f xml:space="preserve"> SUM(O78:R78)</f>
        <v>22</v>
      </c>
      <c r="O78" s="5">
        <v>22</v>
      </c>
      <c r="P78" s="5">
        <v>0</v>
      </c>
      <c r="Q78" s="5">
        <v>0</v>
      </c>
      <c r="R78" s="5">
        <v>0</v>
      </c>
      <c r="S78" s="6">
        <f>SUM(D78,I78,N78)</f>
        <v>66</v>
      </c>
    </row>
    <row r="79" spans="1:19" ht="63" customHeight="1">
      <c r="A79" s="2" t="s">
        <v>122</v>
      </c>
      <c r="B79" s="4" t="s">
        <v>85</v>
      </c>
      <c r="C79" s="30" t="s">
        <v>155</v>
      </c>
      <c r="D79" s="6">
        <f t="shared" si="21"/>
        <v>97</v>
      </c>
      <c r="E79" s="5">
        <v>97</v>
      </c>
      <c r="F79" s="5">
        <v>0</v>
      </c>
      <c r="G79" s="5">
        <v>0</v>
      </c>
      <c r="H79" s="5">
        <v>0</v>
      </c>
      <c r="I79" s="6">
        <f t="shared" si="22"/>
        <v>97</v>
      </c>
      <c r="J79" s="5">
        <v>97</v>
      </c>
      <c r="K79" s="5">
        <v>0</v>
      </c>
      <c r="L79" s="5">
        <v>0</v>
      </c>
      <c r="M79" s="5">
        <v>0</v>
      </c>
      <c r="N79" s="6">
        <f t="shared" si="23"/>
        <v>97</v>
      </c>
      <c r="O79" s="5">
        <v>97</v>
      </c>
      <c r="P79" s="5">
        <v>0</v>
      </c>
      <c r="Q79" s="5">
        <v>0</v>
      </c>
      <c r="R79" s="5">
        <v>0</v>
      </c>
      <c r="S79" s="6">
        <f t="shared" si="24"/>
        <v>291</v>
      </c>
    </row>
    <row r="80" spans="1:19" ht="63.75" customHeight="1">
      <c r="A80" s="2" t="s">
        <v>123</v>
      </c>
      <c r="B80" s="4" t="s">
        <v>86</v>
      </c>
      <c r="C80" s="30" t="s">
        <v>153</v>
      </c>
      <c r="D80" s="6">
        <f t="shared" si="21"/>
        <v>28</v>
      </c>
      <c r="E80" s="5">
        <v>28</v>
      </c>
      <c r="F80" s="5">
        <v>0</v>
      </c>
      <c r="G80" s="5">
        <v>0</v>
      </c>
      <c r="H80" s="5">
        <v>0</v>
      </c>
      <c r="I80" s="6">
        <f t="shared" si="22"/>
        <v>28</v>
      </c>
      <c r="J80" s="5">
        <v>28</v>
      </c>
      <c r="K80" s="5">
        <v>0</v>
      </c>
      <c r="L80" s="5">
        <v>0</v>
      </c>
      <c r="M80" s="5">
        <v>0</v>
      </c>
      <c r="N80" s="6">
        <f t="shared" si="23"/>
        <v>28</v>
      </c>
      <c r="O80" s="5">
        <v>28</v>
      </c>
      <c r="P80" s="5">
        <v>0</v>
      </c>
      <c r="Q80" s="5">
        <v>0</v>
      </c>
      <c r="R80" s="5">
        <v>0</v>
      </c>
      <c r="S80" s="6">
        <f t="shared" si="24"/>
        <v>84</v>
      </c>
    </row>
    <row r="81" spans="1:19" ht="65.25" customHeight="1">
      <c r="A81" s="2" t="s">
        <v>124</v>
      </c>
      <c r="B81" s="4" t="s">
        <v>101</v>
      </c>
      <c r="C81" s="30" t="s">
        <v>153</v>
      </c>
      <c r="D81" s="6">
        <f xml:space="preserve"> SUM(E81:H81)</f>
        <v>9</v>
      </c>
      <c r="E81" s="5">
        <v>9</v>
      </c>
      <c r="F81" s="5">
        <v>0</v>
      </c>
      <c r="G81" s="5">
        <v>0</v>
      </c>
      <c r="H81" s="5">
        <v>0</v>
      </c>
      <c r="I81" s="6">
        <f xml:space="preserve"> SUM(J81:M81)</f>
        <v>9</v>
      </c>
      <c r="J81" s="5">
        <v>9</v>
      </c>
      <c r="K81" s="5">
        <v>0</v>
      </c>
      <c r="L81" s="5">
        <v>0</v>
      </c>
      <c r="M81" s="5">
        <v>0</v>
      </c>
      <c r="N81" s="6">
        <f xml:space="preserve"> SUM(O81:R81)</f>
        <v>9</v>
      </c>
      <c r="O81" s="5">
        <v>9</v>
      </c>
      <c r="P81" s="5">
        <v>0</v>
      </c>
      <c r="Q81" s="5">
        <v>0</v>
      </c>
      <c r="R81" s="5">
        <v>0</v>
      </c>
      <c r="S81" s="6">
        <f>SUM(D81,I81,N81)</f>
        <v>27</v>
      </c>
    </row>
    <row r="82" spans="1:19" ht="16.5">
      <c r="A82" s="31" t="s">
        <v>125</v>
      </c>
      <c r="B82" s="31"/>
      <c r="C82" s="31"/>
      <c r="D82" s="12">
        <f t="shared" ref="D82:S82" si="25">SUM(D74:D81)</f>
        <v>5104</v>
      </c>
      <c r="E82" s="6">
        <f t="shared" si="25"/>
        <v>5104</v>
      </c>
      <c r="F82" s="6">
        <f t="shared" si="25"/>
        <v>0</v>
      </c>
      <c r="G82" s="6">
        <f t="shared" si="25"/>
        <v>0</v>
      </c>
      <c r="H82" s="6">
        <f t="shared" si="25"/>
        <v>0</v>
      </c>
      <c r="I82" s="12">
        <f t="shared" si="25"/>
        <v>5104</v>
      </c>
      <c r="J82" s="6">
        <f t="shared" si="25"/>
        <v>5104</v>
      </c>
      <c r="K82" s="6">
        <f t="shared" si="25"/>
        <v>0</v>
      </c>
      <c r="L82" s="6">
        <f t="shared" si="25"/>
        <v>0</v>
      </c>
      <c r="M82" s="6">
        <f t="shared" si="25"/>
        <v>0</v>
      </c>
      <c r="N82" s="12">
        <f t="shared" si="25"/>
        <v>5104</v>
      </c>
      <c r="O82" s="6">
        <f t="shared" si="25"/>
        <v>5104</v>
      </c>
      <c r="P82" s="6">
        <f t="shared" si="25"/>
        <v>0</v>
      </c>
      <c r="Q82" s="6">
        <f t="shared" si="25"/>
        <v>0</v>
      </c>
      <c r="R82" s="6">
        <f t="shared" si="25"/>
        <v>0</v>
      </c>
      <c r="S82" s="12">
        <f t="shared" si="25"/>
        <v>15312</v>
      </c>
    </row>
    <row r="83" spans="1:19" ht="55.5" customHeight="1">
      <c r="A83" s="1" t="s">
        <v>77</v>
      </c>
      <c r="B83" s="33" t="s">
        <v>157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</row>
    <row r="84" spans="1:19" ht="78" customHeight="1">
      <c r="A84" s="2" t="s">
        <v>78</v>
      </c>
      <c r="B84" s="10" t="s">
        <v>173</v>
      </c>
      <c r="C84" s="30" t="s">
        <v>158</v>
      </c>
      <c r="D84" s="6">
        <f xml:space="preserve"> SUM(E84:H84)</f>
        <v>149</v>
      </c>
      <c r="E84" s="5">
        <v>149</v>
      </c>
      <c r="F84" s="5">
        <v>0</v>
      </c>
      <c r="G84" s="5">
        <v>0</v>
      </c>
      <c r="H84" s="5">
        <v>0</v>
      </c>
      <c r="I84" s="6">
        <f xml:space="preserve"> SUM(J84:M84)</f>
        <v>159</v>
      </c>
      <c r="J84" s="5">
        <v>159</v>
      </c>
      <c r="K84" s="5">
        <v>0</v>
      </c>
      <c r="L84" s="5">
        <v>0</v>
      </c>
      <c r="M84" s="5">
        <v>0</v>
      </c>
      <c r="N84" s="6">
        <f xml:space="preserve"> SUM(O84:R84)</f>
        <v>168</v>
      </c>
      <c r="O84" s="5">
        <f>169-1</f>
        <v>168</v>
      </c>
      <c r="P84" s="5">
        <v>0</v>
      </c>
      <c r="Q84" s="5">
        <v>0</v>
      </c>
      <c r="R84" s="5">
        <v>0</v>
      </c>
      <c r="S84" s="6">
        <f>SUM(D84,I84,N84)</f>
        <v>476</v>
      </c>
    </row>
    <row r="85" spans="1:19" ht="63">
      <c r="A85" s="2" t="s">
        <v>80</v>
      </c>
      <c r="B85" s="4" t="s">
        <v>87</v>
      </c>
      <c r="C85" s="30" t="s">
        <v>126</v>
      </c>
      <c r="D85" s="6">
        <f xml:space="preserve"> SUM(E85:H85)</f>
        <v>6</v>
      </c>
      <c r="E85" s="5">
        <v>6</v>
      </c>
      <c r="F85" s="5">
        <v>0</v>
      </c>
      <c r="G85" s="5">
        <v>0</v>
      </c>
      <c r="H85" s="5">
        <v>0</v>
      </c>
      <c r="I85" s="6">
        <f xml:space="preserve"> SUM(J85:M85)</f>
        <v>2</v>
      </c>
      <c r="J85" s="5">
        <v>2</v>
      </c>
      <c r="K85" s="5">
        <v>0</v>
      </c>
      <c r="L85" s="5">
        <v>0</v>
      </c>
      <c r="M85" s="5">
        <v>0</v>
      </c>
      <c r="N85" s="6">
        <f xml:space="preserve"> SUM(O85:R85)</f>
        <v>0</v>
      </c>
      <c r="O85" s="5">
        <v>0</v>
      </c>
      <c r="P85" s="5">
        <v>0</v>
      </c>
      <c r="Q85" s="5">
        <v>0</v>
      </c>
      <c r="R85" s="5">
        <v>0</v>
      </c>
      <c r="S85" s="6">
        <f>SUM(D85,I85,N85)</f>
        <v>8</v>
      </c>
    </row>
    <row r="86" spans="1:19" ht="78.75">
      <c r="A86" s="2" t="s">
        <v>82</v>
      </c>
      <c r="B86" s="15" t="s">
        <v>129</v>
      </c>
      <c r="C86" s="30" t="s">
        <v>159</v>
      </c>
      <c r="D86" s="6">
        <f xml:space="preserve"> SUM(E86:H86)</f>
        <v>54</v>
      </c>
      <c r="E86" s="5">
        <v>54</v>
      </c>
      <c r="F86" s="5">
        <v>0</v>
      </c>
      <c r="G86" s="5">
        <v>0</v>
      </c>
      <c r="H86" s="5">
        <v>0</v>
      </c>
      <c r="I86" s="6">
        <f xml:space="preserve"> SUM(J86:M86)</f>
        <v>0</v>
      </c>
      <c r="J86" s="5">
        <v>0</v>
      </c>
      <c r="K86" s="5">
        <v>0</v>
      </c>
      <c r="L86" s="5">
        <v>0</v>
      </c>
      <c r="M86" s="5">
        <v>0</v>
      </c>
      <c r="N86" s="6">
        <f xml:space="preserve"> SUM(O86:R86)</f>
        <v>0</v>
      </c>
      <c r="O86" s="5">
        <v>0</v>
      </c>
      <c r="P86" s="5">
        <v>0</v>
      </c>
      <c r="Q86" s="5">
        <v>0</v>
      </c>
      <c r="R86" s="5">
        <v>0</v>
      </c>
      <c r="S86" s="6">
        <f>SUM(D86,I86,N86)</f>
        <v>54</v>
      </c>
    </row>
    <row r="87" spans="1:19" ht="16.5">
      <c r="A87" s="31" t="s">
        <v>99</v>
      </c>
      <c r="B87" s="31"/>
      <c r="C87" s="31"/>
      <c r="D87" s="12">
        <f t="shared" ref="D87:S87" si="26">SUM(D84:D86)</f>
        <v>209</v>
      </c>
      <c r="E87" s="6">
        <f t="shared" si="26"/>
        <v>209</v>
      </c>
      <c r="F87" s="6">
        <f t="shared" si="26"/>
        <v>0</v>
      </c>
      <c r="G87" s="6">
        <f t="shared" si="26"/>
        <v>0</v>
      </c>
      <c r="H87" s="6">
        <f t="shared" si="26"/>
        <v>0</v>
      </c>
      <c r="I87" s="12">
        <f t="shared" si="26"/>
        <v>161</v>
      </c>
      <c r="J87" s="6">
        <f t="shared" si="26"/>
        <v>161</v>
      </c>
      <c r="K87" s="6">
        <f t="shared" si="26"/>
        <v>0</v>
      </c>
      <c r="L87" s="6">
        <f t="shared" si="26"/>
        <v>0</v>
      </c>
      <c r="M87" s="6">
        <f t="shared" si="26"/>
        <v>0</v>
      </c>
      <c r="N87" s="12">
        <f t="shared" si="26"/>
        <v>168</v>
      </c>
      <c r="O87" s="6">
        <f t="shared" si="26"/>
        <v>168</v>
      </c>
      <c r="P87" s="6">
        <f t="shared" si="26"/>
        <v>0</v>
      </c>
      <c r="Q87" s="6">
        <f t="shared" si="26"/>
        <v>0</v>
      </c>
      <c r="R87" s="6">
        <f t="shared" si="26"/>
        <v>0</v>
      </c>
      <c r="S87" s="12">
        <f t="shared" si="26"/>
        <v>538</v>
      </c>
    </row>
    <row r="88" spans="1:19" ht="36" customHeight="1">
      <c r="A88" s="1" t="s">
        <v>162</v>
      </c>
      <c r="B88" s="33" t="s">
        <v>163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</row>
    <row r="89" spans="1:19" ht="78.75">
      <c r="A89" s="2" t="s">
        <v>133</v>
      </c>
      <c r="B89" s="10" t="s">
        <v>160</v>
      </c>
      <c r="C89" s="30" t="s">
        <v>164</v>
      </c>
      <c r="D89" s="23">
        <f xml:space="preserve"> SUM(E89:H89)</f>
        <v>6139</v>
      </c>
      <c r="E89" s="9">
        <f>600+3703+1836</f>
        <v>6139</v>
      </c>
      <c r="F89" s="5">
        <v>0</v>
      </c>
      <c r="G89" s="5">
        <v>0</v>
      </c>
      <c r="H89" s="5">
        <v>0</v>
      </c>
      <c r="I89" s="6">
        <f xml:space="preserve"> SUM(J89:M89)</f>
        <v>6867</v>
      </c>
      <c r="J89" s="5">
        <v>6867</v>
      </c>
      <c r="K89" s="5">
        <v>0</v>
      </c>
      <c r="L89" s="5">
        <v>0</v>
      </c>
      <c r="M89" s="5">
        <v>0</v>
      </c>
      <c r="N89" s="6">
        <f xml:space="preserve"> SUM(O89:R89)</f>
        <v>0</v>
      </c>
      <c r="O89" s="5">
        <f>O90</f>
        <v>0</v>
      </c>
      <c r="P89" s="5">
        <v>0</v>
      </c>
      <c r="Q89" s="5">
        <v>0</v>
      </c>
      <c r="R89" s="5">
        <v>0</v>
      </c>
      <c r="S89" s="23">
        <f>SUM(D89,I89,N89)</f>
        <v>13006</v>
      </c>
    </row>
    <row r="90" spans="1:19" ht="63">
      <c r="A90" s="22" t="s">
        <v>161</v>
      </c>
      <c r="B90" s="4" t="s">
        <v>134</v>
      </c>
      <c r="C90" s="30" t="s">
        <v>164</v>
      </c>
      <c r="D90" s="6">
        <f xml:space="preserve"> SUM(E90:H90)</f>
        <v>600</v>
      </c>
      <c r="E90" s="5">
        <v>600</v>
      </c>
      <c r="F90" s="5">
        <v>0</v>
      </c>
      <c r="G90" s="5">
        <v>0</v>
      </c>
      <c r="H90" s="5">
        <v>0</v>
      </c>
      <c r="I90" s="6">
        <f xml:space="preserve"> SUM(J90:M90)</f>
        <v>0</v>
      </c>
      <c r="J90" s="5">
        <v>0</v>
      </c>
      <c r="K90" s="5">
        <v>0</v>
      </c>
      <c r="L90" s="5">
        <v>0</v>
      </c>
      <c r="M90" s="5">
        <v>0</v>
      </c>
      <c r="N90" s="6">
        <f xml:space="preserve"> SUM(O90:R90)</f>
        <v>0</v>
      </c>
      <c r="O90" s="5">
        <v>0</v>
      </c>
      <c r="P90" s="5">
        <v>0</v>
      </c>
      <c r="Q90" s="5">
        <v>0</v>
      </c>
      <c r="R90" s="5">
        <v>0</v>
      </c>
      <c r="S90" s="6">
        <f>SUM(D90,I90,N90)</f>
        <v>600</v>
      </c>
    </row>
    <row r="91" spans="1:19" ht="16.5">
      <c r="A91" s="31" t="s">
        <v>135</v>
      </c>
      <c r="B91" s="31"/>
      <c r="C91" s="31"/>
      <c r="D91" s="24">
        <f>SUM(D89:D89)</f>
        <v>6139</v>
      </c>
      <c r="E91" s="23">
        <f>SUM(E89:E89)</f>
        <v>6139</v>
      </c>
      <c r="F91" s="6">
        <f>SUM(F89:F89)</f>
        <v>0</v>
      </c>
      <c r="G91" s="6">
        <f>SUM(G89:G89)</f>
        <v>0</v>
      </c>
      <c r="H91" s="6">
        <f>SUM(H89:H89)</f>
        <v>0</v>
      </c>
      <c r="I91" s="12">
        <f>SUM(I89:I90)</f>
        <v>6867</v>
      </c>
      <c r="J91" s="6">
        <f>SUM(J89:J89)</f>
        <v>6867</v>
      </c>
      <c r="K91" s="6">
        <f>SUM(K89:K89)</f>
        <v>0</v>
      </c>
      <c r="L91" s="6">
        <f>SUM(L89:L89)</f>
        <v>0</v>
      </c>
      <c r="M91" s="6">
        <f>SUM(M89:M89)</f>
        <v>0</v>
      </c>
      <c r="N91" s="12">
        <f>SUM(N89:N90)</f>
        <v>0</v>
      </c>
      <c r="O91" s="6">
        <f>SUM(O89:O89)</f>
        <v>0</v>
      </c>
      <c r="P91" s="6">
        <f>SUM(P89:P89)</f>
        <v>0</v>
      </c>
      <c r="Q91" s="6">
        <f>SUM(Q89:Q89)</f>
        <v>0</v>
      </c>
      <c r="R91" s="6">
        <f>SUM(R89:R89)</f>
        <v>0</v>
      </c>
      <c r="S91" s="24">
        <f>SUM(S89:S89)</f>
        <v>13006</v>
      </c>
    </row>
    <row r="92" spans="1:19" ht="18.75">
      <c r="A92" s="32" t="s">
        <v>100</v>
      </c>
      <c r="B92" s="32"/>
      <c r="C92" s="32"/>
      <c r="D92" s="25">
        <f t="shared" ref="D92:S92" si="27">SUM(D19,D23,D28,D45,D61,D66,D72,D82,D87,D91)</f>
        <v>86259</v>
      </c>
      <c r="E92" s="24">
        <f t="shared" si="27"/>
        <v>86259</v>
      </c>
      <c r="F92" s="12">
        <f t="shared" si="27"/>
        <v>0</v>
      </c>
      <c r="G92" s="12">
        <f t="shared" si="27"/>
        <v>0</v>
      </c>
      <c r="H92" s="12">
        <f t="shared" si="27"/>
        <v>0</v>
      </c>
      <c r="I92" s="16">
        <f t="shared" si="27"/>
        <v>87577</v>
      </c>
      <c r="J92" s="12">
        <f t="shared" si="27"/>
        <v>87577</v>
      </c>
      <c r="K92" s="12">
        <f t="shared" si="27"/>
        <v>0</v>
      </c>
      <c r="L92" s="12">
        <f t="shared" si="27"/>
        <v>0</v>
      </c>
      <c r="M92" s="12">
        <f t="shared" si="27"/>
        <v>0</v>
      </c>
      <c r="N92" s="16">
        <f t="shared" si="27"/>
        <v>83237</v>
      </c>
      <c r="O92" s="12">
        <f t="shared" si="27"/>
        <v>83237</v>
      </c>
      <c r="P92" s="12">
        <f t="shared" si="27"/>
        <v>0</v>
      </c>
      <c r="Q92" s="12">
        <f t="shared" si="27"/>
        <v>0</v>
      </c>
      <c r="R92" s="12">
        <f t="shared" si="27"/>
        <v>0</v>
      </c>
      <c r="S92" s="25">
        <f t="shared" si="27"/>
        <v>257073</v>
      </c>
    </row>
    <row r="93" spans="1:19" ht="16.5">
      <c r="A93" s="7"/>
      <c r="B93" s="7"/>
      <c r="C93" s="7"/>
      <c r="D93" s="20"/>
      <c r="E93" s="21"/>
      <c r="F93" s="21"/>
      <c r="G93" s="21"/>
      <c r="H93" s="21"/>
      <c r="I93" s="20"/>
      <c r="J93" s="18"/>
      <c r="K93" s="18"/>
      <c r="L93" s="18"/>
      <c r="M93" s="18"/>
      <c r="N93" s="17"/>
      <c r="O93" s="18"/>
      <c r="P93" s="18"/>
      <c r="Q93" s="18"/>
      <c r="R93" s="18"/>
      <c r="S93" s="17"/>
    </row>
  </sheetData>
  <mergeCells count="44">
    <mergeCell ref="A5:S5"/>
    <mergeCell ref="A7:A10"/>
    <mergeCell ref="B7:B10"/>
    <mergeCell ref="C7:C10"/>
    <mergeCell ref="D7:S7"/>
    <mergeCell ref="D8:H8"/>
    <mergeCell ref="I8:M8"/>
    <mergeCell ref="N8:R8"/>
    <mergeCell ref="J9:L9"/>
    <mergeCell ref="M9:M10"/>
    <mergeCell ref="N9:N10"/>
    <mergeCell ref="O9:Q9"/>
    <mergeCell ref="S8:S10"/>
    <mergeCell ref="D9:D10"/>
    <mergeCell ref="C58:C59"/>
    <mergeCell ref="B62:S62"/>
    <mergeCell ref="B13:S13"/>
    <mergeCell ref="A19:C19"/>
    <mergeCell ref="R9:R10"/>
    <mergeCell ref="A12:S12"/>
    <mergeCell ref="B20:S20"/>
    <mergeCell ref="E9:G9"/>
    <mergeCell ref="H9:H10"/>
    <mergeCell ref="I9:I10"/>
    <mergeCell ref="C30:C34"/>
    <mergeCell ref="A45:C45"/>
    <mergeCell ref="B46:S46"/>
    <mergeCell ref="A61:C61"/>
    <mergeCell ref="A23:C23"/>
    <mergeCell ref="B24:S24"/>
    <mergeCell ref="A28:C28"/>
    <mergeCell ref="B29:S29"/>
    <mergeCell ref="C47:C55"/>
    <mergeCell ref="C56:C57"/>
    <mergeCell ref="A91:C91"/>
    <mergeCell ref="A92:C92"/>
    <mergeCell ref="A66:C66"/>
    <mergeCell ref="B67:S67"/>
    <mergeCell ref="A72:C72"/>
    <mergeCell ref="B73:S73"/>
    <mergeCell ref="A87:C87"/>
    <mergeCell ref="B88:S88"/>
    <mergeCell ref="A82:C82"/>
    <mergeCell ref="B83:S83"/>
  </mergeCells>
  <phoneticPr fontId="0" type="noConversion"/>
  <pageMargins left="0.15748031496062992" right="0.15748031496062992" top="0.55118110236220474" bottom="0.23622047244094491" header="0.31496062992125984" footer="0.23622047244094491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2166-пр</vt:lpstr>
      <vt:lpstr>'2166-пр'!Заголовки_для_печати</vt:lpstr>
    </vt:vector>
  </TitlesOfParts>
  <Company>департамент социальной пддержки населения мэрии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vta</dc:creator>
  <cp:lastModifiedBy>work</cp:lastModifiedBy>
  <cp:lastPrinted>2012-08-22T12:11:13Z</cp:lastPrinted>
  <dcterms:created xsi:type="dcterms:W3CDTF">2011-03-28T12:15:54Z</dcterms:created>
  <dcterms:modified xsi:type="dcterms:W3CDTF">2012-09-06T12:32:27Z</dcterms:modified>
</cp:coreProperties>
</file>