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2" yWindow="216" windowWidth="11748" windowHeight="10800" activeTab="0"/>
  </bookViews>
  <sheets>
    <sheet name="Приложение 1 (финансы) " sheetId="1" r:id="rId1"/>
    <sheet name="Приложение 2 (показатели)" sheetId="2" r:id="rId2"/>
  </sheets>
  <definedNames>
    <definedName name="_xlnm.Print_Titles" localSheetId="0">'Приложение 1 (финансы) '!$A:$D,'Приложение 1 (финансы) '!$6:$9</definedName>
    <definedName name="_xlnm.Print_Titles" localSheetId="1">'Приложение 2 (показатели)'!$8:$9</definedName>
    <definedName name="_xlnm.Print_Area" localSheetId="0">'Приложение 1 (финансы) '!$A$1:$AD$22</definedName>
    <definedName name="_xlnm.Print_Area" localSheetId="1">'Приложение 2 (показатели)'!$A$1:$J$21</definedName>
  </definedNames>
  <calcPr fullCalcOnLoad="1"/>
</workbook>
</file>

<file path=xl/sharedStrings.xml><?xml version="1.0" encoding="utf-8"?>
<sst xmlns="http://schemas.openxmlformats.org/spreadsheetml/2006/main" count="111" uniqueCount="65">
  <si>
    <t>Местный бюджет</t>
  </si>
  <si>
    <t>от _______________ № _____________</t>
  </si>
  <si>
    <t>№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</si>
  <si>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</si>
  <si>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</si>
  <si>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</si>
  <si>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Финансовые обеспечение реализации муниципальной программы, тыс. руб.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</si>
  <si>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</si>
  <si>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</si>
  <si>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</si>
  <si>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</si>
  <si>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</si>
  <si>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Итого по задаче 1</t>
  </si>
  <si>
    <t>Приложение № 2</t>
  </si>
  <si>
    <t>от ____________________  № _______________</t>
  </si>
  <si>
    <t>Показатели (индикаторы) реализации муниципальной программы</t>
  </si>
  <si>
    <t>Наименование показателей (индикаторов)</t>
  </si>
  <si>
    <t>Ед. изм.</t>
  </si>
  <si>
    <t>Значение показателей (индикаторов) по годам</t>
  </si>
  <si>
    <t>к Постановлению администрации городского округа Тольятти</t>
  </si>
  <si>
    <t>ДГХ</t>
  </si>
  <si>
    <t>1.1</t>
  </si>
  <si>
    <t>1.2</t>
  </si>
  <si>
    <t>2.1</t>
  </si>
  <si>
    <t>Итого по задаче 2:</t>
  </si>
  <si>
    <t xml:space="preserve">Восстановление поврежденных конструктивных элементов многоквартирных домов </t>
  </si>
  <si>
    <t xml:space="preserve">Комплекс мероприятий по капитальному ремонту общего имущества многоквартирных домов (восстановление автоматизированных систем пожарной безопасности, средств пожаротушения, систем оповещения, дымоудаления, ограждающих  конструктивных элементов) </t>
  </si>
  <si>
    <t>Ремонт внутридомовых инженерных систем электро-, тепло-, газо-, водоснабжения, водоотведения</t>
  </si>
  <si>
    <t xml:space="preserve">Количество отремонтированных конструктивных элементов </t>
  </si>
  <si>
    <t>Количество многоквартирных домов, в которых отремонтированы внутридомовые инженерные системы</t>
  </si>
  <si>
    <t>Комплекс мероприятий по капитальному ремонту общего имущества многоквартирных домов (восстановление автоматизированных систем пожарной безопасности, средств пожаротушения, систем оповещения, дымоудаления, ограждающих  конструктивных элементов)</t>
  </si>
  <si>
    <t>1.3</t>
  </si>
  <si>
    <t>Количество многоквартирных домов, в которых восстановлены автоматизированные системы пожарной безопасности и средства пожаротушения</t>
  </si>
  <si>
    <t>к Постановлению администрации  городского округа Тольятти</t>
  </si>
  <si>
    <t>Приложение 1</t>
  </si>
  <si>
    <t>Приложение 2</t>
  </si>
  <si>
    <t>бюджет</t>
  </si>
  <si>
    <t>внебюд.</t>
  </si>
  <si>
    <t xml:space="preserve">ед.   </t>
  </si>
  <si>
    <t>Подготовка проектной документации на оборудование подъездов многоквартирных домов пандусами и подъемными механизмами</t>
  </si>
  <si>
    <t>Количество подготовленной проектной документации</t>
  </si>
  <si>
    <t>ед.</t>
  </si>
  <si>
    <t>область</t>
  </si>
  <si>
    <r>
      <t xml:space="preserve">План на </t>
    </r>
    <r>
      <rPr>
        <u val="single"/>
        <sz val="14"/>
        <color indexed="8"/>
        <rFont val="Times New Roman"/>
        <family val="1"/>
      </rPr>
      <t>2024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</si>
  <si>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 xml:space="preserve">2025 </t>
    </r>
    <r>
      <rPr>
        <sz val="14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</si>
  <si>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>2026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</si>
  <si>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>2027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</si>
  <si>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 xml:space="preserve">2028 </t>
    </r>
    <r>
      <rPr>
        <sz val="14"/>
        <color indexed="8"/>
        <rFont val="Times New Roman"/>
        <family val="1"/>
      </rPr>
      <t>год</t>
    </r>
  </si>
  <si>
    <t>Оборудование подъездов многоквартирных домов пандусами и подъемными механизмами</t>
  </si>
  <si>
    <t xml:space="preserve">Задача 2: Формирование беспрепятственного доступа инвалидов-колясочников в многоквартирных домах </t>
  </si>
  <si>
    <t>2.2</t>
  </si>
  <si>
    <t>2026-2028</t>
  </si>
  <si>
    <r>
      <t>Перечень  мероприятий муниципальной программы "Капитальный ремонт многоквартирных домов городского округа Тольятти на 2024-2028</t>
    </r>
    <r>
      <rPr>
        <sz val="16"/>
        <color indexed="10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годы"</t>
    </r>
  </si>
  <si>
    <r>
      <t>Приложение № 1 
к Муниципальной программе 
«Капитальный ремонт многоквартирных домов 
городского округа Тольятти на 2024-2028</t>
    </r>
    <r>
      <rPr>
        <sz val="10"/>
        <color indexed="8"/>
        <rFont val="Times New Roman"/>
        <family val="1"/>
      </rPr>
      <t xml:space="preserve"> годы»</t>
    </r>
  </si>
  <si>
    <t>Количество пандусов и подъемных механизмов, установленных в подъездах многоквартирных домов</t>
  </si>
  <si>
    <t>2024-2028</t>
  </si>
  <si>
    <t>к муниципальной программе 
«Капитальный ремонт многоквартирных домов 
городского округа Тольятти на 2024-2028 годы»</t>
  </si>
  <si>
    <t xml:space="preserve"> -</t>
  </si>
  <si>
    <t>Базовое значение (2022 год)</t>
  </si>
  <si>
    <t xml:space="preserve">Задача 1: Улучшение технического состояния многоквартирных домов и продление срока их эксплуатации </t>
  </si>
  <si>
    <t>Задача 1: Улучшение технического состояния многоквартирных домов и продление срока их эксплуатации</t>
  </si>
  <si>
    <t xml:space="preserve">Цель: Осуществление капитального ремонта общего имущества многоквартирных домов городского округа Тольятти для обеспечения безопасности и комфортных условий проживания граждан </t>
  </si>
  <si>
    <t>ИТОГО по муниципальной программе:</t>
  </si>
  <si>
    <t>Было</t>
  </si>
  <si>
    <t>Стало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</si>
</sst>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[$-FC19]d\ mmmm\ yyyy\ &quot;г.&quot;"/>
    <numFmt numFmtId="189" formatCode="_-* #,##0_р_._-;\-* #,##0_р_._-;_-* &quot;-&quot;??_р_._-;_-@_-"/>
    <numFmt numFmtId="190" formatCode="dd/mm/yy;@"/>
    <numFmt numFmtId="191" formatCode="#,##0_ ;\-#,##0\ "/>
    <numFmt numFmtId="192" formatCode="0.000000"/>
    <numFmt numFmtId="193" formatCode="0.00000000"/>
    <numFmt numFmtId="194" formatCode="0.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 wrapText="1"/>
    </xf>
    <xf numFmtId="175" fontId="59" fillId="33" borderId="0" xfId="0" applyNumberFormat="1" applyFont="1" applyFill="1" applyAlignment="1">
      <alignment/>
    </xf>
    <xf numFmtId="175" fontId="58" fillId="33" borderId="0" xfId="0" applyNumberFormat="1" applyFont="1" applyFill="1" applyAlignment="1">
      <alignment/>
    </xf>
    <xf numFmtId="0" fontId="58" fillId="33" borderId="0" xfId="0" applyFont="1" applyFill="1" applyBorder="1" applyAlignment="1">
      <alignment/>
    </xf>
    <xf numFmtId="0" fontId="40" fillId="0" borderId="0" xfId="0" applyFont="1" applyAlignment="1">
      <alignment/>
    </xf>
    <xf numFmtId="0" fontId="62" fillId="33" borderId="0" xfId="0" applyFont="1" applyFill="1" applyAlignment="1">
      <alignment/>
    </xf>
    <xf numFmtId="0" fontId="63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55" applyFont="1" applyFill="1" applyBorder="1" applyAlignment="1">
      <alignment horizontal="center" vertical="center" wrapText="1"/>
      <protection/>
    </xf>
    <xf numFmtId="175" fontId="64" fillId="33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65" fillId="33" borderId="0" xfId="0" applyFont="1" applyFill="1" applyAlignment="1">
      <alignment/>
    </xf>
    <xf numFmtId="49" fontId="65" fillId="33" borderId="0" xfId="0" applyNumberFormat="1" applyFont="1" applyFill="1" applyBorder="1" applyAlignment="1">
      <alignment vertical="center" wrapText="1"/>
    </xf>
    <xf numFmtId="0" fontId="66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7" fillId="33" borderId="0" xfId="0" applyFont="1" applyFill="1" applyAlignment="1">
      <alignment/>
    </xf>
    <xf numFmtId="0" fontId="65" fillId="33" borderId="11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justify" vertical="center" wrapText="1"/>
    </xf>
    <xf numFmtId="0" fontId="65" fillId="33" borderId="13" xfId="0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/>
    </xf>
    <xf numFmtId="176" fontId="65" fillId="33" borderId="10" xfId="0" applyNumberFormat="1" applyFont="1" applyFill="1" applyBorder="1" applyAlignment="1">
      <alignment vertical="center"/>
    </xf>
    <xf numFmtId="3" fontId="66" fillId="33" borderId="10" xfId="0" applyNumberFormat="1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vertical="center" wrapText="1"/>
    </xf>
    <xf numFmtId="0" fontId="59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3" fontId="59" fillId="33" borderId="0" xfId="0" applyNumberFormat="1" applyFont="1" applyFill="1" applyAlignment="1">
      <alignment/>
    </xf>
    <xf numFmtId="3" fontId="48" fillId="33" borderId="0" xfId="0" applyNumberFormat="1" applyFont="1" applyFill="1" applyAlignment="1">
      <alignment/>
    </xf>
    <xf numFmtId="0" fontId="66" fillId="33" borderId="0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vertical="center"/>
    </xf>
    <xf numFmtId="176" fontId="65" fillId="33" borderId="0" xfId="0" applyNumberFormat="1" applyFont="1" applyFill="1" applyBorder="1" applyAlignment="1">
      <alignment vertical="center"/>
    </xf>
    <xf numFmtId="3" fontId="66" fillId="33" borderId="0" xfId="0" applyNumberFormat="1" applyFont="1" applyFill="1" applyBorder="1" applyAlignment="1">
      <alignment horizontal="center" vertical="center"/>
    </xf>
    <xf numFmtId="3" fontId="66" fillId="33" borderId="0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175" fontId="68" fillId="33" borderId="0" xfId="0" applyNumberFormat="1" applyFont="1" applyFill="1" applyAlignment="1">
      <alignment/>
    </xf>
    <xf numFmtId="3" fontId="68" fillId="33" borderId="0" xfId="0" applyNumberFormat="1" applyFont="1" applyFill="1" applyAlignment="1">
      <alignment/>
    </xf>
    <xf numFmtId="0" fontId="67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67" fillId="33" borderId="0" xfId="0" applyFont="1" applyFill="1" applyAlignment="1">
      <alignment horizontal="left"/>
    </xf>
    <xf numFmtId="0" fontId="67" fillId="33" borderId="0" xfId="0" applyFont="1" applyFill="1" applyAlignment="1">
      <alignment horizontal="left" vertical="center"/>
    </xf>
    <xf numFmtId="3" fontId="67" fillId="33" borderId="0" xfId="0" applyNumberFormat="1" applyFont="1" applyFill="1" applyAlignment="1">
      <alignment horizontal="left" vertical="center"/>
    </xf>
    <xf numFmtId="3" fontId="67" fillId="33" borderId="0" xfId="0" applyNumberFormat="1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" fillId="33" borderId="0" xfId="55" applyFont="1" applyFill="1" applyBorder="1" applyAlignment="1">
      <alignment vertical="center" wrapText="1"/>
      <protection/>
    </xf>
    <xf numFmtId="176" fontId="65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vertical="center"/>
    </xf>
    <xf numFmtId="0" fontId="67" fillId="33" borderId="0" xfId="0" applyFont="1" applyFill="1" applyBorder="1" applyAlignment="1">
      <alignment/>
    </xf>
    <xf numFmtId="3" fontId="66" fillId="33" borderId="14" xfId="0" applyNumberFormat="1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right" vertical="center"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right" vertical="center"/>
    </xf>
    <xf numFmtId="0" fontId="65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4" fontId="68" fillId="33" borderId="0" xfId="0" applyNumberFormat="1" applyFont="1" applyFill="1" applyAlignment="1">
      <alignment horizontal="center"/>
    </xf>
    <xf numFmtId="0" fontId="66" fillId="33" borderId="10" xfId="0" applyFont="1" applyFill="1" applyBorder="1" applyAlignment="1">
      <alignment horizontal="right" vertical="center"/>
    </xf>
    <xf numFmtId="3" fontId="66" fillId="33" borderId="15" xfId="0" applyNumberFormat="1" applyFont="1" applyFill="1" applyBorder="1" applyAlignment="1">
      <alignment horizontal="center" vertical="center"/>
    </xf>
    <xf numFmtId="3" fontId="66" fillId="33" borderId="11" xfId="0" applyNumberFormat="1" applyFont="1" applyFill="1" applyBorder="1" applyAlignment="1">
      <alignment horizontal="center" vertical="center"/>
    </xf>
    <xf numFmtId="3" fontId="66" fillId="33" borderId="12" xfId="0" applyNumberFormat="1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left" vertical="center" wrapText="1"/>
    </xf>
    <xf numFmtId="0" fontId="67" fillId="33" borderId="0" xfId="0" applyFont="1" applyFill="1" applyAlignment="1">
      <alignment horizontal="left" vertical="center" wrapText="1"/>
    </xf>
    <xf numFmtId="4" fontId="67" fillId="33" borderId="16" xfId="0" applyNumberFormat="1" applyFont="1" applyFill="1" applyBorder="1" applyAlignment="1">
      <alignment horizontal="left" vertical="center" wrapText="1"/>
    </xf>
    <xf numFmtId="4" fontId="67" fillId="33" borderId="0" xfId="0" applyNumberFormat="1" applyFont="1" applyFill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49" fontId="71" fillId="33" borderId="0" xfId="0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3" fillId="33" borderId="10" xfId="0" applyFont="1" applyFill="1" applyBorder="1" applyAlignment="1">
      <alignment horizontal="left" vertical="center" wrapText="1"/>
    </xf>
    <xf numFmtId="0" fontId="63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184" fontId="58" fillId="33" borderId="0" xfId="0" applyNumberFormat="1" applyFont="1" applyFill="1" applyAlignment="1">
      <alignment/>
    </xf>
    <xf numFmtId="186" fontId="58" fillId="33" borderId="0" xfId="0" applyNumberFormat="1" applyFont="1" applyFill="1" applyAlignment="1">
      <alignment/>
    </xf>
    <xf numFmtId="192" fontId="58" fillId="33" borderId="0" xfId="0" applyNumberFormat="1" applyFont="1" applyFill="1" applyAlignment="1">
      <alignment/>
    </xf>
    <xf numFmtId="192" fontId="59" fillId="33" borderId="0" xfId="0" applyNumberFormat="1" applyFont="1" applyFill="1" applyAlignment="1">
      <alignment/>
    </xf>
    <xf numFmtId="3" fontId="58" fillId="33" borderId="0" xfId="0" applyNumberFormat="1" applyFont="1" applyFill="1" applyAlignment="1">
      <alignment/>
    </xf>
    <xf numFmtId="183" fontId="58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63" fillId="33" borderId="17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F30"/>
  <sheetViews>
    <sheetView tabSelected="1" view="pageBreakPreview" zoomScale="50" zoomScaleNormal="50" zoomScaleSheetLayoutView="50" workbookViewId="0" topLeftCell="A1">
      <pane ySplit="9" topLeftCell="A10" activePane="bottomLeft" state="frozen"/>
      <selection pane="topLeft" activeCell="A1" sqref="A1"/>
      <selection pane="bottomLeft" activeCell="D33" sqref="D33"/>
    </sheetView>
  </sheetViews>
  <sheetFormatPr defaultColWidth="9.140625" defaultRowHeight="15"/>
  <cols>
    <col min="1" max="1" width="5.7109375" style="1" customWidth="1"/>
    <col min="2" max="2" width="80.28125" style="1" customWidth="1"/>
    <col min="3" max="3" width="12.00390625" style="1" customWidth="1"/>
    <col min="4" max="4" width="11.00390625" style="1" customWidth="1"/>
    <col min="5" max="5" width="9.7109375" style="2" customWidth="1"/>
    <col min="6" max="8" width="9.7109375" style="1" customWidth="1"/>
    <col min="9" max="9" width="11.140625" style="1" customWidth="1"/>
    <col min="10" max="10" width="9.7109375" style="2" customWidth="1"/>
    <col min="11" max="13" width="9.7109375" style="1" customWidth="1"/>
    <col min="14" max="14" width="11.00390625" style="1" customWidth="1"/>
    <col min="15" max="15" width="9.7109375" style="2" customWidth="1"/>
    <col min="16" max="18" width="9.7109375" style="1" customWidth="1"/>
    <col min="19" max="19" width="12.421875" style="1" customWidth="1"/>
    <col min="20" max="20" width="12.8515625" style="2" customWidth="1"/>
    <col min="21" max="24" width="12.8515625" style="1" customWidth="1"/>
    <col min="25" max="25" width="12.8515625" style="2" customWidth="1"/>
    <col min="26" max="29" width="12.8515625" style="1" customWidth="1"/>
    <col min="30" max="30" width="12.8515625" style="2" customWidth="1"/>
    <col min="31" max="31" width="13.57421875" style="50" customWidth="1"/>
    <col min="32" max="32" width="36.28125" style="1" customWidth="1"/>
    <col min="33" max="16384" width="9.140625" style="1" customWidth="1"/>
  </cols>
  <sheetData>
    <row r="1" spans="1:31" s="10" customFormat="1" ht="19.5" customHeight="1">
      <c r="A1" s="1"/>
      <c r="B1" s="1"/>
      <c r="C1" s="1"/>
      <c r="D1" s="1"/>
      <c r="E1" s="2"/>
      <c r="F1" s="1"/>
      <c r="G1" s="1"/>
      <c r="H1" s="1"/>
      <c r="I1" s="1"/>
      <c r="J1" s="98"/>
      <c r="K1" s="98"/>
      <c r="L1" s="98"/>
      <c r="M1" s="98"/>
      <c r="N1" s="98"/>
      <c r="O1" s="99" t="s">
        <v>34</v>
      </c>
      <c r="P1" s="99"/>
      <c r="Q1" s="99"/>
      <c r="R1" s="99"/>
      <c r="S1" s="99"/>
      <c r="T1" s="2"/>
      <c r="U1" s="1"/>
      <c r="V1" s="1"/>
      <c r="W1" s="1"/>
      <c r="X1" s="1"/>
      <c r="Y1" s="2"/>
      <c r="Z1" s="1"/>
      <c r="AA1" s="1"/>
      <c r="AB1" s="1"/>
      <c r="AC1" s="1"/>
      <c r="AD1" s="2"/>
      <c r="AE1" s="49"/>
    </row>
    <row r="2" spans="1:31" s="10" customFormat="1" ht="19.5" customHeight="1">
      <c r="A2" s="1"/>
      <c r="B2" s="1"/>
      <c r="C2" s="1"/>
      <c r="D2" s="1"/>
      <c r="E2" s="2"/>
      <c r="F2" s="1"/>
      <c r="G2" s="1"/>
      <c r="H2" s="1"/>
      <c r="I2" s="1"/>
      <c r="J2" s="98"/>
      <c r="K2" s="98"/>
      <c r="L2" s="98"/>
      <c r="M2" s="98"/>
      <c r="N2" s="98"/>
      <c r="O2" s="99" t="s">
        <v>19</v>
      </c>
      <c r="P2" s="99"/>
      <c r="Q2" s="99"/>
      <c r="R2" s="99"/>
      <c r="S2" s="99"/>
      <c r="T2" s="2"/>
      <c r="U2" s="1"/>
      <c r="V2" s="1"/>
      <c r="W2" s="1"/>
      <c r="X2" s="1"/>
      <c r="Y2" s="2"/>
      <c r="Z2" s="1"/>
      <c r="AA2" s="1"/>
      <c r="AB2" s="1"/>
      <c r="AC2" s="1"/>
      <c r="AD2" s="2"/>
      <c r="AE2" s="49"/>
    </row>
    <row r="3" spans="1:31" s="10" customFormat="1" ht="19.5" customHeight="1">
      <c r="A3" s="1"/>
      <c r="B3" s="1"/>
      <c r="C3" s="1"/>
      <c r="D3" s="1"/>
      <c r="E3" s="2"/>
      <c r="F3" s="1"/>
      <c r="G3" s="1"/>
      <c r="H3" s="1"/>
      <c r="I3" s="1"/>
      <c r="J3" s="98"/>
      <c r="K3" s="98"/>
      <c r="L3" s="98"/>
      <c r="M3" s="98"/>
      <c r="N3" s="98"/>
      <c r="O3" s="99" t="s">
        <v>1</v>
      </c>
      <c r="P3" s="99"/>
      <c r="Q3" s="99"/>
      <c r="R3" s="99"/>
      <c r="S3" s="99"/>
      <c r="T3" s="2"/>
      <c r="U3" s="1"/>
      <c r="V3" s="1"/>
      <c r="W3" s="1"/>
      <c r="X3" s="1"/>
      <c r="Y3" s="2"/>
      <c r="Z3" s="1"/>
      <c r="AA3" s="1"/>
      <c r="AB3" s="1"/>
      <c r="AC3" s="1"/>
      <c r="AD3" s="2"/>
      <c r="AE3" s="49"/>
    </row>
    <row r="4" spans="1:30" ht="65.25" customHeight="1">
      <c r="A4" s="3"/>
      <c r="B4" s="3"/>
      <c r="C4" s="3"/>
      <c r="D4" s="3"/>
      <c r="E4" s="4"/>
      <c r="F4" s="5"/>
      <c r="G4" s="5"/>
      <c r="H4" s="5"/>
      <c r="I4" s="5"/>
      <c r="J4" s="95"/>
      <c r="K4" s="95"/>
      <c r="L4" s="95"/>
      <c r="M4" s="95"/>
      <c r="N4" s="95"/>
      <c r="O4" s="96" t="s">
        <v>53</v>
      </c>
      <c r="P4" s="96"/>
      <c r="Q4" s="96"/>
      <c r="R4" s="96"/>
      <c r="S4" s="96"/>
      <c r="T4" s="4"/>
      <c r="U4" s="3"/>
      <c r="V4" s="3"/>
      <c r="W4" s="3"/>
      <c r="X4" s="3"/>
      <c r="Y4" s="4"/>
      <c r="Z4" s="3"/>
      <c r="AA4" s="3"/>
      <c r="AB4" s="3"/>
      <c r="AC4" s="3"/>
      <c r="AD4" s="4"/>
    </row>
    <row r="5" spans="1:31" s="23" customFormat="1" ht="52.5" customHeight="1">
      <c r="A5" s="19"/>
      <c r="B5" s="20"/>
      <c r="C5" s="20"/>
      <c r="D5" s="20"/>
      <c r="E5" s="97" t="s">
        <v>52</v>
      </c>
      <c r="F5" s="97"/>
      <c r="G5" s="97"/>
      <c r="H5" s="97"/>
      <c r="I5" s="97"/>
      <c r="J5" s="97"/>
      <c r="K5" s="97"/>
      <c r="L5" s="97"/>
      <c r="M5" s="97"/>
      <c r="N5" s="97"/>
      <c r="O5" s="21"/>
      <c r="P5" s="22"/>
      <c r="Q5" s="22"/>
      <c r="R5" s="22"/>
      <c r="S5" s="22"/>
      <c r="T5" s="21"/>
      <c r="U5" s="22"/>
      <c r="V5" s="22"/>
      <c r="W5" s="22"/>
      <c r="X5" s="22"/>
      <c r="Y5" s="21"/>
      <c r="Z5" s="22"/>
      <c r="AA5" s="22"/>
      <c r="AB5" s="22"/>
      <c r="AC5" s="22"/>
      <c r="AD5" s="21"/>
      <c r="AE5" s="51"/>
    </row>
    <row r="6" spans="1:31" s="23" customFormat="1" ht="30" customHeight="1">
      <c r="A6" s="93" t="s">
        <v>2</v>
      </c>
      <c r="B6" s="93" t="s">
        <v>3</v>
      </c>
      <c r="C6" s="93" t="s">
        <v>4</v>
      </c>
      <c r="D6" s="93" t="s">
        <v>5</v>
      </c>
      <c r="E6" s="82" t="s">
        <v>6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93" t="s">
        <v>6</v>
      </c>
      <c r="U6" s="93"/>
      <c r="V6" s="93"/>
      <c r="W6" s="93"/>
      <c r="X6" s="93"/>
      <c r="Y6" s="93"/>
      <c r="Z6" s="93"/>
      <c r="AA6" s="93"/>
      <c r="AB6" s="93"/>
      <c r="AC6" s="93"/>
      <c r="AD6" s="93"/>
      <c r="AE6" s="51"/>
    </row>
    <row r="7" spans="1:31" s="23" customFormat="1" ht="25.5" customHeight="1">
      <c r="A7" s="93"/>
      <c r="B7" s="93"/>
      <c r="C7" s="93"/>
      <c r="D7" s="93"/>
      <c r="E7" s="93" t="s">
        <v>43</v>
      </c>
      <c r="F7" s="93"/>
      <c r="G7" s="93"/>
      <c r="H7" s="93"/>
      <c r="I7" s="93"/>
      <c r="J7" s="93" t="s">
        <v>44</v>
      </c>
      <c r="K7" s="93"/>
      <c r="L7" s="93"/>
      <c r="M7" s="93"/>
      <c r="N7" s="93"/>
      <c r="O7" s="93" t="s">
        <v>45</v>
      </c>
      <c r="P7" s="93"/>
      <c r="Q7" s="93"/>
      <c r="R7" s="93"/>
      <c r="S7" s="93"/>
      <c r="T7" s="93" t="s">
        <v>46</v>
      </c>
      <c r="U7" s="93"/>
      <c r="V7" s="93"/>
      <c r="W7" s="93"/>
      <c r="X7" s="93"/>
      <c r="Y7" s="93" t="s">
        <v>47</v>
      </c>
      <c r="Z7" s="93"/>
      <c r="AA7" s="93"/>
      <c r="AB7" s="93"/>
      <c r="AC7" s="93"/>
      <c r="AD7" s="94" t="s">
        <v>7</v>
      </c>
      <c r="AE7" s="51"/>
    </row>
    <row r="8" spans="1:31" s="23" customFormat="1" ht="74.25" customHeight="1">
      <c r="A8" s="93"/>
      <c r="B8" s="93"/>
      <c r="C8" s="93"/>
      <c r="D8" s="93"/>
      <c r="E8" s="72" t="s">
        <v>8</v>
      </c>
      <c r="F8" s="71" t="s">
        <v>0</v>
      </c>
      <c r="G8" s="71" t="s">
        <v>9</v>
      </c>
      <c r="H8" s="71" t="s">
        <v>10</v>
      </c>
      <c r="I8" s="71" t="s">
        <v>11</v>
      </c>
      <c r="J8" s="72" t="s">
        <v>8</v>
      </c>
      <c r="K8" s="71" t="s">
        <v>0</v>
      </c>
      <c r="L8" s="71" t="s">
        <v>9</v>
      </c>
      <c r="M8" s="71" t="s">
        <v>10</v>
      </c>
      <c r="N8" s="71" t="s">
        <v>11</v>
      </c>
      <c r="O8" s="72" t="s">
        <v>8</v>
      </c>
      <c r="P8" s="71" t="s">
        <v>0</v>
      </c>
      <c r="Q8" s="71" t="s">
        <v>9</v>
      </c>
      <c r="R8" s="71" t="s">
        <v>10</v>
      </c>
      <c r="S8" s="71" t="s">
        <v>11</v>
      </c>
      <c r="T8" s="72" t="s">
        <v>8</v>
      </c>
      <c r="U8" s="71" t="s">
        <v>0</v>
      </c>
      <c r="V8" s="71" t="s">
        <v>9</v>
      </c>
      <c r="W8" s="71" t="s">
        <v>10</v>
      </c>
      <c r="X8" s="71" t="s">
        <v>11</v>
      </c>
      <c r="Y8" s="72" t="s">
        <v>8</v>
      </c>
      <c r="Z8" s="71" t="s">
        <v>0</v>
      </c>
      <c r="AA8" s="71" t="s">
        <v>9</v>
      </c>
      <c r="AB8" s="71" t="s">
        <v>10</v>
      </c>
      <c r="AC8" s="71" t="s">
        <v>11</v>
      </c>
      <c r="AD8" s="94"/>
      <c r="AE8" s="51"/>
    </row>
    <row r="9" spans="1:31" s="23" customFormat="1" ht="18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71">
        <v>12</v>
      </c>
      <c r="M9" s="71">
        <v>13</v>
      </c>
      <c r="N9" s="71">
        <v>14</v>
      </c>
      <c r="O9" s="71">
        <v>15</v>
      </c>
      <c r="P9" s="71">
        <v>16</v>
      </c>
      <c r="Q9" s="71">
        <v>17</v>
      </c>
      <c r="R9" s="71">
        <v>18</v>
      </c>
      <c r="S9" s="71">
        <v>19</v>
      </c>
      <c r="T9" s="71">
        <v>20</v>
      </c>
      <c r="U9" s="71">
        <v>21</v>
      </c>
      <c r="V9" s="71">
        <v>22</v>
      </c>
      <c r="W9" s="71">
        <v>23</v>
      </c>
      <c r="X9" s="71">
        <v>24</v>
      </c>
      <c r="Y9" s="71">
        <v>25</v>
      </c>
      <c r="Z9" s="71">
        <v>26</v>
      </c>
      <c r="AA9" s="71">
        <v>27</v>
      </c>
      <c r="AB9" s="71">
        <v>28</v>
      </c>
      <c r="AC9" s="71">
        <v>29</v>
      </c>
      <c r="AD9" s="71">
        <v>30</v>
      </c>
      <c r="AE9" s="51"/>
    </row>
    <row r="10" spans="1:31" s="23" customFormat="1" ht="54.75" customHeight="1">
      <c r="A10" s="91" t="s">
        <v>61</v>
      </c>
      <c r="B10" s="91"/>
      <c r="C10" s="91"/>
      <c r="D10" s="88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92"/>
      <c r="AE10" s="51"/>
    </row>
    <row r="11" spans="1:31" s="23" customFormat="1" ht="43.5" customHeight="1">
      <c r="A11" s="88" t="s">
        <v>59</v>
      </c>
      <c r="B11" s="89"/>
      <c r="C11" s="89"/>
      <c r="D11" s="89"/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51"/>
    </row>
    <row r="12" spans="1:32" s="23" customFormat="1" ht="47.25" customHeight="1">
      <c r="A12" s="26" t="s">
        <v>21</v>
      </c>
      <c r="B12" s="27" t="s">
        <v>25</v>
      </c>
      <c r="C12" s="28" t="s">
        <v>20</v>
      </c>
      <c r="D12" s="57" t="s">
        <v>51</v>
      </c>
      <c r="E12" s="29">
        <f>F12+G12+H12+I12</f>
        <v>0</v>
      </c>
      <c r="F12" s="30">
        <v>0</v>
      </c>
      <c r="G12" s="30">
        <v>0</v>
      </c>
      <c r="H12" s="30">
        <v>0</v>
      </c>
      <c r="I12" s="30">
        <v>0</v>
      </c>
      <c r="J12" s="29">
        <f>K12+L12+M12+N12</f>
        <v>0</v>
      </c>
      <c r="K12" s="30">
        <v>0</v>
      </c>
      <c r="L12" s="30">
        <v>0</v>
      </c>
      <c r="M12" s="30">
        <v>0</v>
      </c>
      <c r="N12" s="30">
        <v>0</v>
      </c>
      <c r="O12" s="29">
        <f>P12+Q12+R12+S12</f>
        <v>0</v>
      </c>
      <c r="P12" s="30">
        <f>343-343</f>
        <v>0</v>
      </c>
      <c r="Q12" s="30">
        <v>0</v>
      </c>
      <c r="R12" s="30">
        <v>0</v>
      </c>
      <c r="S12" s="30">
        <f>147-147</f>
        <v>0</v>
      </c>
      <c r="T12" s="29">
        <f>U12+V12+W12+X12</f>
        <v>490</v>
      </c>
      <c r="U12" s="30">
        <v>343</v>
      </c>
      <c r="V12" s="30">
        <v>0</v>
      </c>
      <c r="W12" s="30">
        <v>0</v>
      </c>
      <c r="X12" s="30">
        <v>147</v>
      </c>
      <c r="Y12" s="29">
        <f>Z12+AA12+AB12+AC12</f>
        <v>490</v>
      </c>
      <c r="Z12" s="30">
        <v>343</v>
      </c>
      <c r="AA12" s="30">
        <v>0</v>
      </c>
      <c r="AB12" s="30">
        <v>0</v>
      </c>
      <c r="AC12" s="30">
        <v>147</v>
      </c>
      <c r="AD12" s="29">
        <f>Y12+T12+O12+J12+E12</f>
        <v>980</v>
      </c>
      <c r="AE12" s="84"/>
      <c r="AF12" s="85"/>
    </row>
    <row r="13" spans="1:32" s="23" customFormat="1" ht="92.25" customHeight="1">
      <c r="A13" s="26" t="s">
        <v>22</v>
      </c>
      <c r="B13" s="74" t="s">
        <v>30</v>
      </c>
      <c r="C13" s="28" t="s">
        <v>20</v>
      </c>
      <c r="D13" s="57" t="s">
        <v>51</v>
      </c>
      <c r="E13" s="29">
        <f>F13+G13+H13+I13</f>
        <v>0</v>
      </c>
      <c r="F13" s="30">
        <v>0</v>
      </c>
      <c r="G13" s="30">
        <v>0</v>
      </c>
      <c r="H13" s="30">
        <v>0</v>
      </c>
      <c r="I13" s="30">
        <v>0</v>
      </c>
      <c r="J13" s="29">
        <f>K13+L13+M13+N13</f>
        <v>0</v>
      </c>
      <c r="K13" s="30">
        <v>0</v>
      </c>
      <c r="L13" s="30">
        <v>0</v>
      </c>
      <c r="M13" s="30">
        <v>0</v>
      </c>
      <c r="N13" s="30">
        <v>0</v>
      </c>
      <c r="O13" s="29">
        <f>P13+Q13+R13+S13</f>
        <v>0</v>
      </c>
      <c r="P13" s="30">
        <f>1742-1742</f>
        <v>0</v>
      </c>
      <c r="Q13" s="30">
        <v>0</v>
      </c>
      <c r="R13" s="30">
        <v>0</v>
      </c>
      <c r="S13" s="30">
        <f>746-746</f>
        <v>0</v>
      </c>
      <c r="T13" s="29">
        <f>U13+V13+W13+X13</f>
        <v>2714</v>
      </c>
      <c r="U13" s="30">
        <v>1900</v>
      </c>
      <c r="V13" s="30">
        <v>0</v>
      </c>
      <c r="W13" s="30">
        <v>0</v>
      </c>
      <c r="X13" s="30">
        <v>814</v>
      </c>
      <c r="Y13" s="29">
        <f>Z13+AA13+AB13+AC13</f>
        <v>0</v>
      </c>
      <c r="Z13" s="30">
        <v>0</v>
      </c>
      <c r="AA13" s="30">
        <v>0</v>
      </c>
      <c r="AB13" s="30">
        <v>0</v>
      </c>
      <c r="AC13" s="30">
        <v>0</v>
      </c>
      <c r="AD13" s="29">
        <f>Y13+T13+O13+J13+E13</f>
        <v>2714</v>
      </c>
      <c r="AE13" s="52"/>
      <c r="AF13" s="48"/>
    </row>
    <row r="14" spans="1:32" s="23" customFormat="1" ht="51" customHeight="1">
      <c r="A14" s="26" t="s">
        <v>31</v>
      </c>
      <c r="B14" s="74" t="s">
        <v>27</v>
      </c>
      <c r="C14" s="28" t="s">
        <v>20</v>
      </c>
      <c r="D14" s="57" t="s">
        <v>51</v>
      </c>
      <c r="E14" s="29">
        <f>F14+G14+H14+I14</f>
        <v>0</v>
      </c>
      <c r="F14" s="30">
        <v>0</v>
      </c>
      <c r="G14" s="30">
        <v>0</v>
      </c>
      <c r="H14" s="30">
        <v>0</v>
      </c>
      <c r="I14" s="30">
        <v>0</v>
      </c>
      <c r="J14" s="29">
        <f>K14+L14+M14+N14</f>
        <v>0</v>
      </c>
      <c r="K14" s="30">
        <v>0</v>
      </c>
      <c r="L14" s="30">
        <v>0</v>
      </c>
      <c r="M14" s="30">
        <v>0</v>
      </c>
      <c r="N14" s="30">
        <v>0</v>
      </c>
      <c r="O14" s="29">
        <f>P14+Q14+R14+S14</f>
        <v>0</v>
      </c>
      <c r="P14" s="30">
        <f>1825-1825</f>
        <v>0</v>
      </c>
      <c r="Q14" s="30">
        <v>0</v>
      </c>
      <c r="R14" s="30">
        <v>0</v>
      </c>
      <c r="S14" s="30">
        <f>804-804</f>
        <v>0</v>
      </c>
      <c r="T14" s="29">
        <f>U14+V14+W14+X14</f>
        <v>3709</v>
      </c>
      <c r="U14" s="30">
        <v>2575</v>
      </c>
      <c r="V14" s="30">
        <v>0</v>
      </c>
      <c r="W14" s="30">
        <v>0</v>
      </c>
      <c r="X14" s="30">
        <v>1134</v>
      </c>
      <c r="Y14" s="29">
        <f>Z14+AA14+AB14+AC14</f>
        <v>3709</v>
      </c>
      <c r="Z14" s="30">
        <v>2575</v>
      </c>
      <c r="AA14" s="30">
        <v>0</v>
      </c>
      <c r="AB14" s="30">
        <v>0</v>
      </c>
      <c r="AC14" s="30">
        <v>1134</v>
      </c>
      <c r="AD14" s="29">
        <f>Y14+T14+O14+J14+E14</f>
        <v>7418</v>
      </c>
      <c r="AE14" s="53"/>
      <c r="AF14" s="48"/>
    </row>
    <row r="15" spans="1:31" s="23" customFormat="1" ht="48" customHeight="1">
      <c r="A15" s="78" t="s">
        <v>12</v>
      </c>
      <c r="B15" s="78"/>
      <c r="C15" s="31"/>
      <c r="D15" s="32"/>
      <c r="E15" s="33">
        <f>F15+G15+H15+I15</f>
        <v>0</v>
      </c>
      <c r="F15" s="33">
        <f>SUM(F12:F14)</f>
        <v>0</v>
      </c>
      <c r="G15" s="33">
        <f>SUM(G12:G14)</f>
        <v>0</v>
      </c>
      <c r="H15" s="33">
        <f>SUM(H12:H14)</f>
        <v>0</v>
      </c>
      <c r="I15" s="33">
        <f>SUM(I12:I14)</f>
        <v>0</v>
      </c>
      <c r="J15" s="33">
        <f>K15+L15+M15+N15</f>
        <v>0</v>
      </c>
      <c r="K15" s="33">
        <f>SUM(K12:K14)</f>
        <v>0</v>
      </c>
      <c r="L15" s="33">
        <f>SUM(L12:L14)</f>
        <v>0</v>
      </c>
      <c r="M15" s="33">
        <f>SUM(M12:M14)</f>
        <v>0</v>
      </c>
      <c r="N15" s="33">
        <f>SUM(N12:N14)</f>
        <v>0</v>
      </c>
      <c r="O15" s="33">
        <f>P15+Q15+R15+S15</f>
        <v>0</v>
      </c>
      <c r="P15" s="33">
        <f>SUM(P12:P14)</f>
        <v>0</v>
      </c>
      <c r="Q15" s="33">
        <f>SUM(Q12:Q14)</f>
        <v>0</v>
      </c>
      <c r="R15" s="33">
        <f>SUM(R12:R14)</f>
        <v>0</v>
      </c>
      <c r="S15" s="33">
        <f>SUM(S12:S14)</f>
        <v>0</v>
      </c>
      <c r="T15" s="33">
        <f>U15+V15+W15+X15</f>
        <v>6913</v>
      </c>
      <c r="U15" s="33">
        <f>SUM(U12:U14)</f>
        <v>4818</v>
      </c>
      <c r="V15" s="33">
        <f>SUM(V12:V14)</f>
        <v>0</v>
      </c>
      <c r="W15" s="33">
        <f>SUM(W12:W14)</f>
        <v>0</v>
      </c>
      <c r="X15" s="33">
        <f>SUM(X12:X14)</f>
        <v>2095</v>
      </c>
      <c r="Y15" s="33">
        <f>Z15+AA15+AB15+AC15</f>
        <v>4199</v>
      </c>
      <c r="Z15" s="33">
        <f>SUM(Z12:Z14)</f>
        <v>2918</v>
      </c>
      <c r="AA15" s="33">
        <f>SUM(AA12:AA14)</f>
        <v>0</v>
      </c>
      <c r="AB15" s="33">
        <f>SUM(AB12:AB14)</f>
        <v>0</v>
      </c>
      <c r="AC15" s="33">
        <f>SUM(AC12:AC14)</f>
        <v>1281</v>
      </c>
      <c r="AD15" s="29">
        <f>Y15+T15+O15+J15+E15</f>
        <v>11112</v>
      </c>
      <c r="AE15" s="54">
        <f>AD12+AD13+AD14</f>
        <v>11112</v>
      </c>
    </row>
    <row r="16" spans="1:31" s="23" customFormat="1" ht="45.75" customHeight="1">
      <c r="A16" s="88" t="s">
        <v>49</v>
      </c>
      <c r="B16" s="89"/>
      <c r="C16" s="89"/>
      <c r="D16" s="90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54"/>
    </row>
    <row r="17" spans="1:32" s="23" customFormat="1" ht="47.25" customHeight="1">
      <c r="A17" s="65" t="s">
        <v>23</v>
      </c>
      <c r="B17" s="74" t="s">
        <v>39</v>
      </c>
      <c r="C17" s="28" t="s">
        <v>20</v>
      </c>
      <c r="D17" s="57" t="s">
        <v>51</v>
      </c>
      <c r="E17" s="29">
        <f>F17+G17+H17+I17</f>
        <v>0</v>
      </c>
      <c r="F17" s="30">
        <v>0</v>
      </c>
      <c r="G17" s="30">
        <v>0</v>
      </c>
      <c r="H17" s="30">
        <v>0</v>
      </c>
      <c r="I17" s="30">
        <v>0</v>
      </c>
      <c r="J17" s="29">
        <f>K17+L17+M17+N17</f>
        <v>0</v>
      </c>
      <c r="K17" s="30">
        <v>0</v>
      </c>
      <c r="L17" s="30">
        <v>0</v>
      </c>
      <c r="M17" s="30">
        <v>0</v>
      </c>
      <c r="N17" s="30">
        <v>0</v>
      </c>
      <c r="O17" s="29">
        <f>P17+Q17+R17+S17</f>
        <v>5650</v>
      </c>
      <c r="P17" s="30">
        <v>5644</v>
      </c>
      <c r="Q17" s="30">
        <v>0</v>
      </c>
      <c r="R17" s="30">
        <v>0</v>
      </c>
      <c r="S17" s="30">
        <v>6</v>
      </c>
      <c r="T17" s="29">
        <f>U17+V17+W17+X17</f>
        <v>2940</v>
      </c>
      <c r="U17" s="30">
        <v>2936</v>
      </c>
      <c r="V17" s="30">
        <v>0</v>
      </c>
      <c r="W17" s="30">
        <v>0</v>
      </c>
      <c r="X17" s="30">
        <v>4</v>
      </c>
      <c r="Y17" s="29">
        <f>Z17+AA17+AB17+AC17</f>
        <v>1890</v>
      </c>
      <c r="Z17" s="30">
        <v>1887</v>
      </c>
      <c r="AA17" s="30">
        <v>0</v>
      </c>
      <c r="AB17" s="30">
        <v>0</v>
      </c>
      <c r="AC17" s="30">
        <v>3</v>
      </c>
      <c r="AD17" s="29">
        <f>E17+J17+O17+T17+Y17</f>
        <v>10480</v>
      </c>
      <c r="AE17" s="86"/>
      <c r="AF17" s="87"/>
    </row>
    <row r="18" spans="1:32" s="23" customFormat="1" ht="47.25" customHeight="1">
      <c r="A18" s="65" t="s">
        <v>50</v>
      </c>
      <c r="B18" s="74" t="s">
        <v>48</v>
      </c>
      <c r="C18" s="28" t="s">
        <v>20</v>
      </c>
      <c r="D18" s="57" t="s">
        <v>55</v>
      </c>
      <c r="E18" s="29">
        <f>F18+G18+H18+I18</f>
        <v>9976</v>
      </c>
      <c r="F18" s="30">
        <v>9965</v>
      </c>
      <c r="G18" s="30">
        <v>0</v>
      </c>
      <c r="H18" s="30">
        <v>0</v>
      </c>
      <c r="I18" s="30">
        <v>11</v>
      </c>
      <c r="J18" s="29">
        <f>K18+L18+M18+N18</f>
        <v>9966</v>
      </c>
      <c r="K18" s="30">
        <v>9955</v>
      </c>
      <c r="L18" s="30">
        <v>0</v>
      </c>
      <c r="M18" s="30">
        <v>0</v>
      </c>
      <c r="N18" s="30">
        <v>11</v>
      </c>
      <c r="O18" s="29">
        <f>P18+Q18+R18+S18</f>
        <v>4985</v>
      </c>
      <c r="P18" s="30">
        <v>4980</v>
      </c>
      <c r="Q18" s="30">
        <v>0</v>
      </c>
      <c r="R18" s="30">
        <v>0</v>
      </c>
      <c r="S18" s="30">
        <v>5</v>
      </c>
      <c r="T18" s="29">
        <f>U18+V18+W18+X18</f>
        <v>11628</v>
      </c>
      <c r="U18" s="30">
        <v>11608</v>
      </c>
      <c r="V18" s="30">
        <v>0</v>
      </c>
      <c r="W18" s="30">
        <v>0</v>
      </c>
      <c r="X18" s="30">
        <v>20</v>
      </c>
      <c r="Y18" s="29">
        <f>Z18+AA18+AB18+AC18</f>
        <v>13500</v>
      </c>
      <c r="Z18" s="30">
        <v>13476</v>
      </c>
      <c r="AA18" s="30">
        <v>0</v>
      </c>
      <c r="AB18" s="30">
        <v>0</v>
      </c>
      <c r="AC18" s="30">
        <v>24</v>
      </c>
      <c r="AD18" s="29">
        <f>E18+J18+O18+T18+Y18</f>
        <v>50055</v>
      </c>
      <c r="AE18" s="86"/>
      <c r="AF18" s="87"/>
    </row>
    <row r="19" spans="1:31" s="23" customFormat="1" ht="45" customHeight="1">
      <c r="A19" s="73"/>
      <c r="B19" s="73" t="s">
        <v>24</v>
      </c>
      <c r="C19" s="31"/>
      <c r="D19" s="32"/>
      <c r="E19" s="33">
        <f>F19+G19+H19+I19</f>
        <v>9976</v>
      </c>
      <c r="F19" s="33">
        <f>SUM(F17:F18)</f>
        <v>9965</v>
      </c>
      <c r="G19" s="33">
        <f>SUM(G17:G18)</f>
        <v>0</v>
      </c>
      <c r="H19" s="33">
        <f>SUM(H17:H18)</f>
        <v>0</v>
      </c>
      <c r="I19" s="33">
        <f>SUM(I17:I18)</f>
        <v>11</v>
      </c>
      <c r="J19" s="33">
        <f>K19+L19+M19+N19</f>
        <v>9966</v>
      </c>
      <c r="K19" s="33">
        <f>SUM(K17:K18)</f>
        <v>9955</v>
      </c>
      <c r="L19" s="33">
        <f>SUM(L17:L18)</f>
        <v>0</v>
      </c>
      <c r="M19" s="33">
        <f>SUM(M17:M18)</f>
        <v>0</v>
      </c>
      <c r="N19" s="33">
        <f>SUM(N17:N18)</f>
        <v>11</v>
      </c>
      <c r="O19" s="33">
        <f>P19+Q19+R19+S19</f>
        <v>10635</v>
      </c>
      <c r="P19" s="33">
        <f>SUM(P17:P18)</f>
        <v>10624</v>
      </c>
      <c r="Q19" s="33">
        <f>SUM(Q17:Q18)</f>
        <v>0</v>
      </c>
      <c r="R19" s="33">
        <f>SUM(R17:R18)</f>
        <v>0</v>
      </c>
      <c r="S19" s="33">
        <f>SUM(S17:S18)</f>
        <v>11</v>
      </c>
      <c r="T19" s="33">
        <f>U19+V19+W19+X19</f>
        <v>14568</v>
      </c>
      <c r="U19" s="33">
        <f>SUM(U17:U18)</f>
        <v>14544</v>
      </c>
      <c r="V19" s="33">
        <f>SUM(V17:V18)</f>
        <v>0</v>
      </c>
      <c r="W19" s="33">
        <f>SUM(W17:W18)</f>
        <v>0</v>
      </c>
      <c r="X19" s="33">
        <f>SUM(X17:X18)</f>
        <v>24</v>
      </c>
      <c r="Y19" s="33">
        <f>Z19+AA19+AB19+AC19</f>
        <v>15390</v>
      </c>
      <c r="Z19" s="33">
        <f>SUM(Z17:Z18)</f>
        <v>15363</v>
      </c>
      <c r="AA19" s="33">
        <f>SUM(AA17:AA18)</f>
        <v>0</v>
      </c>
      <c r="AB19" s="33">
        <f>SUM(AB17:AB18)</f>
        <v>0</v>
      </c>
      <c r="AC19" s="33">
        <f>SUM(AC17:AC18)</f>
        <v>27</v>
      </c>
      <c r="AD19" s="29">
        <f>E19+J19+O19+T19+Y19</f>
        <v>60535</v>
      </c>
      <c r="AE19" s="54">
        <f>AD17+AD18</f>
        <v>60535</v>
      </c>
    </row>
    <row r="20" spans="1:31" s="23" customFormat="1" ht="45" customHeight="1">
      <c r="A20" s="78" t="s">
        <v>62</v>
      </c>
      <c r="B20" s="78"/>
      <c r="C20" s="31"/>
      <c r="D20" s="32"/>
      <c r="E20" s="33">
        <f>F20+G20+H20+I20</f>
        <v>9976</v>
      </c>
      <c r="F20" s="33">
        <f>F15+F19</f>
        <v>9965</v>
      </c>
      <c r="G20" s="33">
        <f>G15+G19</f>
        <v>0</v>
      </c>
      <c r="H20" s="33">
        <f>H15+H19</f>
        <v>0</v>
      </c>
      <c r="I20" s="33">
        <f>I15+I19</f>
        <v>11</v>
      </c>
      <c r="J20" s="33">
        <f>K20+L20+M20+N20</f>
        <v>9966</v>
      </c>
      <c r="K20" s="33">
        <f>K15+K19</f>
        <v>9955</v>
      </c>
      <c r="L20" s="33">
        <f>L15+L19</f>
        <v>0</v>
      </c>
      <c r="M20" s="33">
        <f>M15+M19</f>
        <v>0</v>
      </c>
      <c r="N20" s="33">
        <f>N15+N19</f>
        <v>11</v>
      </c>
      <c r="O20" s="33">
        <f>P20+Q20+R20+S20</f>
        <v>10635</v>
      </c>
      <c r="P20" s="33">
        <f>P15+P19</f>
        <v>10624</v>
      </c>
      <c r="Q20" s="33">
        <f>Q15+Q19</f>
        <v>0</v>
      </c>
      <c r="R20" s="33">
        <f>R15+R19</f>
        <v>0</v>
      </c>
      <c r="S20" s="33">
        <f>S15+S19</f>
        <v>11</v>
      </c>
      <c r="T20" s="33">
        <f>U20+V20+W20+X20</f>
        <v>21481</v>
      </c>
      <c r="U20" s="33">
        <f>U15+U19</f>
        <v>19362</v>
      </c>
      <c r="V20" s="33">
        <f>V15+V19</f>
        <v>0</v>
      </c>
      <c r="W20" s="33">
        <f>W15+W19</f>
        <v>0</v>
      </c>
      <c r="X20" s="33">
        <f>X15+X19</f>
        <v>2119</v>
      </c>
      <c r="Y20" s="33">
        <f>Z20+AC20</f>
        <v>19589</v>
      </c>
      <c r="Z20" s="33">
        <f>Z15+Z19</f>
        <v>18281</v>
      </c>
      <c r="AA20" s="33">
        <f>AA15+AA19</f>
        <v>0</v>
      </c>
      <c r="AB20" s="33">
        <f>AB15+AB19</f>
        <v>0</v>
      </c>
      <c r="AC20" s="33">
        <f>AC15+AC19</f>
        <v>1308</v>
      </c>
      <c r="AD20" s="29">
        <f>E20+J20+O20+T20+Y20</f>
        <v>71647</v>
      </c>
      <c r="AE20" s="54">
        <f>AD15+AD19</f>
        <v>71647</v>
      </c>
    </row>
    <row r="21" spans="1:31" s="23" customFormat="1" ht="23.25" customHeight="1">
      <c r="A21" s="40"/>
      <c r="B21" s="40"/>
      <c r="C21" s="41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54"/>
    </row>
    <row r="22" spans="1:31" s="23" customFormat="1" ht="23.25" customHeight="1" thickBot="1">
      <c r="A22" s="40"/>
      <c r="B22" s="40"/>
      <c r="C22" s="41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4"/>
      <c r="U22" s="64"/>
      <c r="V22" s="64"/>
      <c r="W22" s="64"/>
      <c r="X22" s="43"/>
      <c r="Y22" s="43"/>
      <c r="Z22" s="43"/>
      <c r="AA22" s="43"/>
      <c r="AB22" s="43"/>
      <c r="AC22" s="43"/>
      <c r="AD22" s="44"/>
      <c r="AE22" s="54"/>
    </row>
    <row r="23" spans="1:31" s="23" customFormat="1" ht="23.25" customHeight="1">
      <c r="A23" s="40"/>
      <c r="B23" s="40"/>
      <c r="C23" s="41"/>
      <c r="D23" s="42"/>
      <c r="E23" s="43"/>
      <c r="F23" s="108">
        <f>F20*100/E20</f>
        <v>99.8897353648757</v>
      </c>
      <c r="G23" s="1"/>
      <c r="H23" s="1"/>
      <c r="I23" s="108">
        <f>I20*100/E20</f>
        <v>0.11026463512429832</v>
      </c>
      <c r="J23" s="6"/>
      <c r="K23" s="108">
        <f>K20*100/J20</f>
        <v>99.8896247240618</v>
      </c>
      <c r="L23" s="1"/>
      <c r="M23" s="1"/>
      <c r="N23" s="109">
        <f>N20*100/J20</f>
        <v>0.11037527593818984</v>
      </c>
      <c r="O23" s="110"/>
      <c r="P23" s="112">
        <f>P20*100/O20</f>
        <v>99.89656793606018</v>
      </c>
      <c r="Q23" s="109"/>
      <c r="R23" s="109"/>
      <c r="S23" s="109">
        <f>S20*100/O20</f>
        <v>0.10343206393982135</v>
      </c>
      <c r="T23" s="63"/>
      <c r="U23" s="63"/>
      <c r="V23" s="63"/>
      <c r="W23" s="63"/>
      <c r="X23" s="43"/>
      <c r="Y23" s="43"/>
      <c r="Z23" s="43"/>
      <c r="AA23" s="43"/>
      <c r="AB23" s="43"/>
      <c r="AC23" s="43"/>
      <c r="AD23" s="44"/>
      <c r="AE23" s="54"/>
    </row>
    <row r="24" spans="3:30" ht="14.25">
      <c r="C24" s="15"/>
      <c r="D24" s="8"/>
      <c r="E24" s="6"/>
      <c r="T24" s="36"/>
      <c r="U24" s="8"/>
      <c r="V24" s="8"/>
      <c r="W24" s="8"/>
      <c r="Z24" s="2"/>
      <c r="AA24" s="8"/>
      <c r="AB24" s="8"/>
      <c r="AC24" s="37" t="s">
        <v>37</v>
      </c>
      <c r="AD24" s="39">
        <f>I20+N20++S20+X20+AC20</f>
        <v>3460</v>
      </c>
    </row>
    <row r="25" spans="3:30" ht="14.25">
      <c r="C25" s="15"/>
      <c r="D25" s="8"/>
      <c r="E25" s="6"/>
      <c r="F25" s="7"/>
      <c r="I25" s="7"/>
      <c r="J25" s="6"/>
      <c r="K25" s="107"/>
      <c r="O25" s="6"/>
      <c r="P25" s="111"/>
      <c r="T25" s="36"/>
      <c r="U25" s="8"/>
      <c r="V25" s="8"/>
      <c r="W25" s="8"/>
      <c r="Z25" s="2"/>
      <c r="AA25" s="8"/>
      <c r="AB25" s="8"/>
      <c r="AC25" s="37" t="s">
        <v>42</v>
      </c>
      <c r="AD25" s="39">
        <f>G20+L20+Q20+V20+AA20</f>
        <v>0</v>
      </c>
    </row>
    <row r="26" spans="6:30" ht="29.25" customHeight="1">
      <c r="F26" s="45"/>
      <c r="G26" s="45"/>
      <c r="H26" s="45"/>
      <c r="I26" s="45"/>
      <c r="J26" s="70"/>
      <c r="K26" s="45"/>
      <c r="L26" s="45"/>
      <c r="M26" s="45"/>
      <c r="N26" s="45"/>
      <c r="O26" s="70"/>
      <c r="P26" s="45"/>
      <c r="T26" s="36"/>
      <c r="U26" s="8"/>
      <c r="V26" s="8"/>
      <c r="W26" s="8"/>
      <c r="AC26" s="1" t="s">
        <v>36</v>
      </c>
      <c r="AD26" s="38">
        <f>F20+K20+P20+U20+Z20</f>
        <v>68187</v>
      </c>
    </row>
    <row r="27" spans="20:30" ht="29.25" customHeight="1">
      <c r="T27" s="36"/>
      <c r="U27" s="8"/>
      <c r="V27" s="8"/>
      <c r="W27" s="8"/>
      <c r="AD27" s="38">
        <f>AD24+AD25+AD26</f>
        <v>71647</v>
      </c>
    </row>
    <row r="28" spans="15:31" s="45" customFormat="1" ht="26.25" customHeight="1">
      <c r="O28" s="77"/>
      <c r="P28" s="77"/>
      <c r="AC28" s="46"/>
      <c r="AD28" s="47"/>
      <c r="AE28" s="55"/>
    </row>
    <row r="29" spans="15:31" s="45" customFormat="1" ht="26.25" customHeight="1">
      <c r="O29" s="77"/>
      <c r="P29" s="77"/>
      <c r="AE29" s="55"/>
    </row>
    <row r="30" spans="15:31" s="45" customFormat="1" ht="26.25" customHeight="1">
      <c r="O30" s="77"/>
      <c r="P30" s="77"/>
      <c r="AE30" s="55"/>
    </row>
  </sheetData>
  <sheetProtection/>
  <mergeCells count="35">
    <mergeCell ref="J4:N4"/>
    <mergeCell ref="O4:S4"/>
    <mergeCell ref="E5:N5"/>
    <mergeCell ref="J1:N1"/>
    <mergeCell ref="O1:S1"/>
    <mergeCell ref="J2:N2"/>
    <mergeCell ref="O2:S2"/>
    <mergeCell ref="J3:N3"/>
    <mergeCell ref="O3:S3"/>
    <mergeCell ref="D6:D8"/>
    <mergeCell ref="E6:S6"/>
    <mergeCell ref="T6:AD6"/>
    <mergeCell ref="E7:I7"/>
    <mergeCell ref="J7:N7"/>
    <mergeCell ref="O7:S7"/>
    <mergeCell ref="T7:X7"/>
    <mergeCell ref="Y7:AC7"/>
    <mergeCell ref="AD7:AD8"/>
    <mergeCell ref="O30:P30"/>
    <mergeCell ref="A20:B20"/>
    <mergeCell ref="A10:D10"/>
    <mergeCell ref="E10:S10"/>
    <mergeCell ref="T10:AD10"/>
    <mergeCell ref="A6:A8"/>
    <mergeCell ref="A11:D11"/>
    <mergeCell ref="B6:B8"/>
    <mergeCell ref="C6:C8"/>
    <mergeCell ref="O29:P29"/>
    <mergeCell ref="O28:P28"/>
    <mergeCell ref="A15:B15"/>
    <mergeCell ref="E16:AD16"/>
    <mergeCell ref="E11:S11"/>
    <mergeCell ref="AE12:AF12"/>
    <mergeCell ref="AE17:AF18"/>
    <mergeCell ref="A16:D16"/>
  </mergeCells>
  <printOptions horizontalCentered="1"/>
  <pageMargins left="0.2362204724409449" right="0.2362204724409449" top="0.7874015748031497" bottom="0.7480314960629921" header="0.11811023622047245" footer="0.11811023622047245"/>
  <pageSetup firstPageNumber="4" useFirstPageNumber="1" horizontalDpi="600" verticalDpi="600" orientation="landscape" pageOrder="overThenDown" paperSize="9" scale="50" r:id="rId1"/>
  <headerFooter differentFirst="1">
    <oddHeader>&amp;C&amp;P</oddHeader>
    <firstHeader>&amp;C&amp;P&amp;R&amp;"Times New Roman,обычный"&amp;10
</firstHeader>
  </headerFooter>
  <colBreaks count="1" manualBreakCount="1">
    <brk id="1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21"/>
  <sheetViews>
    <sheetView view="pageBreakPreview" zoomScale="60" zoomScaleNormal="74" workbookViewId="0" topLeftCell="A1">
      <selection activeCell="C27" sqref="C27"/>
    </sheetView>
  </sheetViews>
  <sheetFormatPr defaultColWidth="9.140625" defaultRowHeight="15"/>
  <cols>
    <col min="1" max="1" width="7.140625" style="67" customWidth="1"/>
    <col min="2" max="2" width="53.8515625" style="67" customWidth="1"/>
    <col min="3" max="3" width="64.00390625" style="67" customWidth="1"/>
    <col min="4" max="4" width="9.7109375" style="67" customWidth="1"/>
    <col min="5" max="5" width="10.57421875" style="67" customWidth="1"/>
    <col min="6" max="10" width="15.421875" style="67" customWidth="1"/>
    <col min="11" max="11" width="14.28125" style="16" customWidth="1"/>
    <col min="12" max="12" width="15.7109375" style="16" customWidth="1"/>
    <col min="14" max="14" width="30.140625" style="0" customWidth="1"/>
  </cols>
  <sheetData>
    <row r="1" spans="1:12" s="9" customFormat="1" ht="14.25">
      <c r="A1" s="66"/>
      <c r="B1" s="66"/>
      <c r="C1" s="66"/>
      <c r="D1" s="66"/>
      <c r="E1" s="66"/>
      <c r="F1" s="66"/>
      <c r="G1" s="101" t="s">
        <v>35</v>
      </c>
      <c r="H1" s="101"/>
      <c r="I1" s="101"/>
      <c r="J1" s="101"/>
      <c r="K1" s="18"/>
      <c r="L1" s="18"/>
    </row>
    <row r="2" spans="1:12" s="9" customFormat="1" ht="14.25">
      <c r="A2" s="66"/>
      <c r="B2" s="66"/>
      <c r="C2" s="66"/>
      <c r="D2" s="66"/>
      <c r="E2" s="66"/>
      <c r="F2" s="66"/>
      <c r="G2" s="101" t="s">
        <v>33</v>
      </c>
      <c r="H2" s="101"/>
      <c r="I2" s="101"/>
      <c r="J2" s="101"/>
      <c r="K2" s="18"/>
      <c r="L2" s="18"/>
    </row>
    <row r="3" spans="1:12" s="9" customFormat="1" ht="14.25">
      <c r="A3" s="66"/>
      <c r="B3" s="66"/>
      <c r="C3" s="66"/>
      <c r="D3" s="66"/>
      <c r="E3" s="66"/>
      <c r="F3" s="66"/>
      <c r="G3" s="101" t="s">
        <v>14</v>
      </c>
      <c r="H3" s="101"/>
      <c r="I3" s="101"/>
      <c r="J3" s="101"/>
      <c r="K3" s="18"/>
      <c r="L3" s="18"/>
    </row>
    <row r="4" spans="6:17" ht="27" customHeight="1">
      <c r="F4" s="68"/>
      <c r="G4" s="101" t="s">
        <v>13</v>
      </c>
      <c r="H4" s="101"/>
      <c r="I4" s="101"/>
      <c r="J4" s="101"/>
      <c r="K4" s="102"/>
      <c r="L4" s="102"/>
      <c r="M4" s="102"/>
      <c r="N4" s="102"/>
      <c r="O4" s="102"/>
      <c r="P4" s="102"/>
      <c r="Q4" s="102"/>
    </row>
    <row r="5" spans="3:17" ht="50.25" customHeight="1">
      <c r="C5" s="62"/>
      <c r="F5" s="68"/>
      <c r="G5" s="103" t="s">
        <v>56</v>
      </c>
      <c r="H5" s="103"/>
      <c r="I5" s="103"/>
      <c r="J5" s="103"/>
      <c r="K5" s="102"/>
      <c r="L5" s="102"/>
      <c r="M5" s="102"/>
      <c r="N5" s="102"/>
      <c r="O5" s="102"/>
      <c r="P5" s="102"/>
      <c r="Q5" s="102"/>
    </row>
    <row r="6" spans="6:8" ht="9" customHeight="1">
      <c r="F6" s="68"/>
      <c r="G6" s="68"/>
      <c r="H6" s="68"/>
    </row>
    <row r="7" spans="1:10" ht="33.75" customHeight="1">
      <c r="A7" s="106" t="s">
        <v>15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24" customHeight="1">
      <c r="A8" s="105" t="s">
        <v>2</v>
      </c>
      <c r="B8" s="105" t="s">
        <v>3</v>
      </c>
      <c r="C8" s="105" t="s">
        <v>16</v>
      </c>
      <c r="D8" s="105" t="s">
        <v>17</v>
      </c>
      <c r="E8" s="105" t="s">
        <v>58</v>
      </c>
      <c r="F8" s="105" t="s">
        <v>18</v>
      </c>
      <c r="G8" s="105"/>
      <c r="H8" s="105"/>
      <c r="I8" s="105"/>
      <c r="J8" s="105"/>
    </row>
    <row r="9" spans="1:10" ht="38.25" customHeight="1">
      <c r="A9" s="105"/>
      <c r="B9" s="105"/>
      <c r="C9" s="105"/>
      <c r="D9" s="105"/>
      <c r="E9" s="105"/>
      <c r="F9" s="69">
        <v>2024</v>
      </c>
      <c r="G9" s="69">
        <v>2025</v>
      </c>
      <c r="H9" s="69">
        <v>2026</v>
      </c>
      <c r="I9" s="69">
        <v>2027</v>
      </c>
      <c r="J9" s="69">
        <v>2028</v>
      </c>
    </row>
    <row r="10" spans="1:10" ht="17.25" customHeight="1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</row>
    <row r="11" spans="1:10" ht="25.5" customHeight="1">
      <c r="A11" s="100" t="s">
        <v>61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2" ht="25.5" customHeight="1">
      <c r="A12" s="100" t="s">
        <v>60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6" t="s">
        <v>63</v>
      </c>
      <c r="L12" s="16" t="s">
        <v>64</v>
      </c>
    </row>
    <row r="13" spans="1:12" ht="39.75" customHeight="1">
      <c r="A13" s="59" t="s">
        <v>21</v>
      </c>
      <c r="B13" s="76" t="s">
        <v>25</v>
      </c>
      <c r="C13" s="75" t="s">
        <v>28</v>
      </c>
      <c r="D13" s="75" t="s">
        <v>41</v>
      </c>
      <c r="E13" s="12" t="s">
        <v>57</v>
      </c>
      <c r="F13" s="13">
        <v>0</v>
      </c>
      <c r="G13" s="13">
        <v>0</v>
      </c>
      <c r="H13" s="13">
        <v>0</v>
      </c>
      <c r="I13" s="12">
        <v>15</v>
      </c>
      <c r="J13" s="12">
        <v>15</v>
      </c>
      <c r="K13" s="16">
        <f>0+0+15+15+15</f>
        <v>45</v>
      </c>
      <c r="L13" s="16">
        <f>15+15</f>
        <v>30</v>
      </c>
    </row>
    <row r="14" spans="1:12" s="11" customFormat="1" ht="72" customHeight="1">
      <c r="A14" s="59" t="s">
        <v>22</v>
      </c>
      <c r="B14" s="60" t="s">
        <v>26</v>
      </c>
      <c r="C14" s="75" t="s">
        <v>32</v>
      </c>
      <c r="D14" s="75" t="s">
        <v>41</v>
      </c>
      <c r="E14" s="61" t="s">
        <v>57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6">
        <f>0+0+1+1</f>
        <v>2</v>
      </c>
      <c r="L14" s="17">
        <f>1</f>
        <v>1</v>
      </c>
    </row>
    <row r="15" spans="1:12" s="11" customFormat="1" ht="36" customHeight="1">
      <c r="A15" s="59" t="s">
        <v>31</v>
      </c>
      <c r="B15" s="60" t="s">
        <v>27</v>
      </c>
      <c r="C15" s="75" t="s">
        <v>29</v>
      </c>
      <c r="D15" s="75" t="s">
        <v>41</v>
      </c>
      <c r="E15" s="61" t="s">
        <v>57</v>
      </c>
      <c r="F15" s="13">
        <v>0</v>
      </c>
      <c r="G15" s="13">
        <v>0</v>
      </c>
      <c r="H15" s="13">
        <v>0</v>
      </c>
      <c r="I15" s="13">
        <v>4</v>
      </c>
      <c r="J15" s="13">
        <v>4</v>
      </c>
      <c r="K15" s="16">
        <f>0+0+3+4+4</f>
        <v>11</v>
      </c>
      <c r="L15" s="17">
        <f>4+4</f>
        <v>8</v>
      </c>
    </row>
    <row r="16" spans="1:12" s="35" customFormat="1" ht="39.75" customHeight="1">
      <c r="A16" s="104" t="s">
        <v>49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6"/>
      <c r="L16" s="14"/>
    </row>
    <row r="17" spans="1:13" s="35" customFormat="1" ht="39.75" customHeight="1">
      <c r="A17" s="34" t="s">
        <v>23</v>
      </c>
      <c r="B17" s="58" t="s">
        <v>39</v>
      </c>
      <c r="C17" s="75" t="s">
        <v>40</v>
      </c>
      <c r="D17" s="75" t="s">
        <v>38</v>
      </c>
      <c r="E17" s="12">
        <v>2</v>
      </c>
      <c r="F17" s="12">
        <v>0</v>
      </c>
      <c r="G17" s="12">
        <v>0</v>
      </c>
      <c r="H17" s="12">
        <v>33</v>
      </c>
      <c r="I17" s="12">
        <v>14</v>
      </c>
      <c r="J17" s="12">
        <v>9</v>
      </c>
      <c r="K17" s="16">
        <f>0+0+18+14+9</f>
        <v>41</v>
      </c>
      <c r="L17" s="14">
        <f>33+14+9</f>
        <v>56</v>
      </c>
      <c r="M17" s="56"/>
    </row>
    <row r="18" spans="1:13" s="35" customFormat="1" ht="39.75" customHeight="1">
      <c r="A18" s="34" t="s">
        <v>50</v>
      </c>
      <c r="B18" s="58" t="s">
        <v>48</v>
      </c>
      <c r="C18" s="75" t="s">
        <v>54</v>
      </c>
      <c r="D18" s="75" t="s">
        <v>41</v>
      </c>
      <c r="E18" s="12">
        <v>5</v>
      </c>
      <c r="F18" s="12">
        <v>13</v>
      </c>
      <c r="G18" s="12">
        <v>12</v>
      </c>
      <c r="H18" s="12">
        <v>9</v>
      </c>
      <c r="I18" s="12">
        <v>14</v>
      </c>
      <c r="J18" s="12">
        <v>16</v>
      </c>
      <c r="K18" s="16">
        <f>7+7+18+14+16</f>
        <v>62</v>
      </c>
      <c r="L18" s="14">
        <f>13+12+9+14+16</f>
        <v>64</v>
      </c>
      <c r="M18" s="56"/>
    </row>
    <row r="20" spans="3:5" ht="14.25">
      <c r="C20" s="114"/>
      <c r="D20" s="115"/>
      <c r="E20" s="115"/>
    </row>
    <row r="21" spans="3:5" ht="14.25">
      <c r="C21" s="113"/>
      <c r="D21" s="113"/>
      <c r="E21" s="113"/>
    </row>
  </sheetData>
  <sheetProtection/>
  <mergeCells count="18">
    <mergeCell ref="A16:J16"/>
    <mergeCell ref="E8:E9"/>
    <mergeCell ref="F8:J8"/>
    <mergeCell ref="A8:A9"/>
    <mergeCell ref="A7:J7"/>
    <mergeCell ref="D20:E20"/>
    <mergeCell ref="B8:B9"/>
    <mergeCell ref="C8:C9"/>
    <mergeCell ref="D8:D9"/>
    <mergeCell ref="A11:J11"/>
    <mergeCell ref="A12:J12"/>
    <mergeCell ref="G1:J1"/>
    <mergeCell ref="G2:J2"/>
    <mergeCell ref="G3:J3"/>
    <mergeCell ref="G4:J4"/>
    <mergeCell ref="K4:Q4"/>
    <mergeCell ref="G5:J5"/>
    <mergeCell ref="K5:Q5"/>
  </mergeCells>
  <printOptions horizontalCentered="1"/>
  <pageMargins left="0.3937007874015748" right="0.3937007874015748" top="0.7480314960629921" bottom="0.5905511811023623" header="0.31496062992125984" footer="0.31496062992125984"/>
  <pageSetup firstPageNumber="6" useFirstPageNumber="1" fitToHeight="10" horizontalDpi="600" verticalDpi="600" orientation="landscape" paperSize="9" scale="60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2023-12-06T04:58:05Z</cp:lastPrinted>
  <dcterms:created xsi:type="dcterms:W3CDTF">2013-08-30T10:11:22Z</dcterms:created>
  <dcterms:modified xsi:type="dcterms:W3CDTF">2023-12-06T04:58:51Z</dcterms:modified>
  <cp:category/>
  <cp:version/>
  <cp:contentType/>
  <cp:contentStatus/>
</cp:coreProperties>
</file>