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36" tabRatio="563" activeTab="0"/>
  </bookViews>
  <sheets>
    <sheet name="Прил.1(финансы)" sheetId="1" r:id="rId1"/>
    <sheet name="Прил.2 (показатели) " sheetId="2" r:id="rId2"/>
  </sheets>
  <definedNames>
    <definedName name="_xlnm.Print_Titles" localSheetId="0">'Прил.1(финансы)'!$6:$9</definedName>
    <definedName name="_xlnm.Print_Titles" localSheetId="1">'Прил.2 (показатели) '!$7:$9</definedName>
    <definedName name="_xlnm.Print_Area" localSheetId="0">'Прил.1(финансы)'!$B$1:$AE$26</definedName>
    <definedName name="_xlnm.Print_Area" localSheetId="1">'Прил.2 (показатели) '!$A$3:$J$23</definedName>
  </definedNames>
  <calcPr fullCalcOnLoad="1"/>
</workbook>
</file>

<file path=xl/sharedStrings.xml><?xml version="1.0" encoding="utf-8"?>
<sst xmlns="http://schemas.openxmlformats.org/spreadsheetml/2006/main" count="134" uniqueCount="84">
  <si>
    <t>Местный бюджет</t>
  </si>
  <si>
    <t>ед.</t>
  </si>
  <si>
    <t>Приложение № 1</t>
  </si>
  <si>
    <t>№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</si>
  <si>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</si>
  <si>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</si>
  <si>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</si>
  <si>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</si>
  <si>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</si>
  <si>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</si>
  <si>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</si>
  <si>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</si>
  <si>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1.1</t>
  </si>
  <si>
    <t>департамент городского хозяйства</t>
  </si>
  <si>
    <t>Итого по задаче 1</t>
  </si>
  <si>
    <t>Приложение № 2</t>
  </si>
  <si>
    <t>Наименование показателей (индикаторов)</t>
  </si>
  <si>
    <t>Ед. изм.</t>
  </si>
  <si>
    <t>Значение показателей (индикаторов) по годам</t>
  </si>
  <si>
    <t>Перечень мероприятий муниципальной программы</t>
  </si>
  <si>
    <t>№ п/п</t>
  </si>
  <si>
    <t>Финансовое обеспечение реализации муниципальной программы, тыс. руб.</t>
  </si>
  <si>
    <t xml:space="preserve">Цель: Создание безопасных и благоприятных условий для эксплуатации помещений, находящихся в муниципальной собственности городского округа Тольятти </t>
  </si>
  <si>
    <t>2.1</t>
  </si>
  <si>
    <t>Итого по задаче 2</t>
  </si>
  <si>
    <t>Итого по задаче 3</t>
  </si>
  <si>
    <t>Итого по Программе</t>
  </si>
  <si>
    <t>кв.м.</t>
  </si>
  <si>
    <t xml:space="preserve">ед.  </t>
  </si>
  <si>
    <t xml:space="preserve">Количество установленных ИПУ по водоснабжению </t>
  </si>
  <si>
    <t>к Постановлению мэрии городского округа Тольятти                           от _____________  № ___________</t>
  </si>
  <si>
    <r>
      <t xml:space="preserve">Задача 2. Обеспечение безопасной эксплуатации бытового газоиспользующего оборудования </t>
    </r>
    <r>
      <rPr>
        <sz val="10"/>
        <color indexed="8"/>
        <rFont val="Times New Roman"/>
        <family val="1"/>
      </rPr>
      <t>в жилых муниципальных  помещениях.</t>
    </r>
  </si>
  <si>
    <t>Задача 2. Обеспечение безопасной эксплуатации бытового газоиспользующего оборудования в жилых муниципальных  помещениях</t>
  </si>
  <si>
    <t>0502</t>
  </si>
  <si>
    <t>0501</t>
  </si>
  <si>
    <t>1.1.</t>
  </si>
  <si>
    <t>2.1.</t>
  </si>
  <si>
    <t>3.1.</t>
  </si>
  <si>
    <t>ООО СамараКомплектСервис, НМЦК-812999,84  МК 590000  эк-222999,84 (ДГХ 111тр, ДФ 112тр)       1936-п/1 открыли на 100тр(7 плит)  Снимаем 813-(111-100)-112=690тр</t>
  </si>
  <si>
    <t>ООО Строй-Альянс НМЦК-29859,23  МК-297100,26  эк.-1492,97 (-197,18)                 ООО Строй-Плюс, НМЦК-2932626,7  МК-2443021,07   эк.-489605,63 (-244802,82)              снимаем 6755-245дгх(244,8+0,2)-246дф=6264  снимаем 225 (вся экономия от последнего МК)</t>
  </si>
  <si>
    <t>снимаем 3 тр (вся экономия)</t>
  </si>
  <si>
    <t>всего</t>
  </si>
  <si>
    <t>Было</t>
  </si>
  <si>
    <t>Стало</t>
  </si>
  <si>
    <t>1.2.</t>
  </si>
  <si>
    <t>Разработка проектов переустройства и (или) перепланировки помещений</t>
  </si>
  <si>
    <t xml:space="preserve">Количество разработанных проектов переустройства и (или) перепланировки помещений </t>
  </si>
  <si>
    <t>-</t>
  </si>
  <si>
    <r>
      <rPr>
        <sz val="10"/>
        <rFont val="Times New Roman"/>
        <family val="1"/>
      </rPr>
      <t>Ремонт</t>
    </r>
    <r>
      <rPr>
        <sz val="10"/>
        <color indexed="8"/>
        <rFont val="Times New Roman"/>
        <family val="1"/>
      </rPr>
      <t xml:space="preserve"> 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жилых  и (или) нежилых муниципальных помещениях </t>
    </r>
  </si>
  <si>
    <t>Количество замененного бытового газоиспользующего оборудования: плит газовых</t>
  </si>
  <si>
    <r>
      <t xml:space="preserve">Ремонт в жилых  и (или) нежилых  </t>
    </r>
    <r>
      <rPr>
        <sz val="10"/>
        <color indexed="8"/>
        <rFont val="Times New Roman"/>
        <family val="1"/>
      </rPr>
      <t xml:space="preserve">муниципальных помещениях </t>
    </r>
  </si>
  <si>
    <r>
      <t xml:space="preserve">Площадь отремонтированных </t>
    </r>
    <r>
      <rPr>
        <sz val="10"/>
        <color indexed="8"/>
        <rFont val="Times New Roman"/>
        <family val="1"/>
      </rPr>
      <t>помещений</t>
    </r>
  </si>
  <si>
    <r>
      <t xml:space="preserve">Количество отремонтированных </t>
    </r>
    <r>
      <rPr>
        <sz val="10"/>
        <color indexed="8"/>
        <rFont val="Times New Roman"/>
        <family val="1"/>
      </rPr>
      <t>помещений в многоквартирных домах,  пригодных для проживания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</si>
  <si>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</si>
  <si>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>2024</t>
    </r>
    <r>
      <rPr>
        <sz val="10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</si>
  <si>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</si>
  <si>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2026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</si>
  <si>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2027 </t>
    </r>
    <r>
      <rPr>
        <sz val="10"/>
        <color indexed="8"/>
        <rFont val="Times New Roman"/>
        <family val="1"/>
      </rPr>
      <t>год</t>
    </r>
  </si>
  <si>
    <t>Базовое значение (2021 год)</t>
  </si>
  <si>
    <t>2023 г.</t>
  </si>
  <si>
    <t>2024 г.</t>
  </si>
  <si>
    <t>2025 г.</t>
  </si>
  <si>
    <t>2026 г.</t>
  </si>
  <si>
    <t>2027 г.</t>
  </si>
  <si>
    <t xml:space="preserve">Задача 3. Обеспечение жилых муниципальных помещений индивидуальными приборами учета потребления коммунальных ресурсов </t>
  </si>
  <si>
    <t>2023-2027</t>
  </si>
  <si>
    <t>2025-2027</t>
  </si>
  <si>
    <t>3.1</t>
  </si>
  <si>
    <t>к Муниципальной программе "Ремонт помещений, находящихся в муниципальной собственности городского округа Тольятти, на 2023-2027 годы"</t>
  </si>
  <si>
    <t>Задача 3. Обеспечение жилых муниципальных помещений индивидуальными приборами учета потребления коммунальных ресурсов</t>
  </si>
  <si>
    <t>Замена бытового газоиспользующего оборудования, непригодного для дальнейшей эксплуатации</t>
  </si>
  <si>
    <t>Установка индивидуальных приборов учета потребления коммунальных ресурсов</t>
  </si>
  <si>
    <t>Количество жилых муниципальных помещений, оборудованных ИПУ</t>
  </si>
  <si>
    <t xml:space="preserve">  -</t>
  </si>
  <si>
    <t xml:space="preserve"> -</t>
  </si>
  <si>
    <r>
      <t xml:space="preserve">Задача 1: Приведение временно свободных </t>
    </r>
    <r>
      <rPr>
        <sz val="10"/>
        <color indexed="8"/>
        <rFont val="Times New Roman"/>
        <family val="1"/>
      </rPr>
      <t xml:space="preserve">муниципальных помещений </t>
    </r>
    <r>
      <rPr>
        <sz val="10"/>
        <rFont val="Times New Roman"/>
        <family val="1"/>
      </rPr>
      <t xml:space="preserve">в технически исправное </t>
    </r>
    <r>
      <rPr>
        <sz val="10"/>
        <color indexed="8"/>
        <rFont val="Times New Roman"/>
        <family val="1"/>
      </rPr>
      <t xml:space="preserve">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законодательством. </t>
    </r>
  </si>
  <si>
    <r>
      <t xml:space="preserve">Задача 1: Приведение временно свободных </t>
    </r>
    <r>
      <rPr>
        <sz val="10"/>
        <color indexed="8"/>
        <rFont val="Times New Roman"/>
        <family val="1"/>
      </rPr>
      <t>муниципальных помещений в технически исправное 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</t>
    </r>
  </si>
  <si>
    <r>
      <t xml:space="preserve">Показатели (индикаторы) </t>
    </r>
    <r>
      <rPr>
        <b/>
        <sz val="14"/>
        <color indexed="8"/>
        <rFont val="Times New Roman"/>
        <family val="1"/>
      </rPr>
      <t xml:space="preserve"> муниципальной программы</t>
    </r>
  </si>
  <si>
    <t>Задача 4. Приведение временно свободных нежилых муниципальных помещений в технически исправное состояние.</t>
  </si>
  <si>
    <t>4.1</t>
  </si>
  <si>
    <t>Ремонт в нежилых помещениях</t>
  </si>
  <si>
    <t>Итого по задаче 4</t>
  </si>
  <si>
    <t>Площадь отремонтированных нежилых помещений</t>
  </si>
  <si>
    <t>2023, 2025-2027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</si>
</sst>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3" fontId="53" fillId="33" borderId="0" xfId="0" applyNumberFormat="1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51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49" fontId="51" fillId="33" borderId="0" xfId="0" applyNumberFormat="1" applyFont="1" applyFill="1" applyAlignment="1">
      <alignment horizontal="center" vertical="center" wrapText="1"/>
    </xf>
    <xf numFmtId="49" fontId="40" fillId="33" borderId="0" xfId="0" applyNumberFormat="1" applyFont="1" applyFill="1" applyAlignment="1">
      <alignment horizontal="center" vertical="center" wrapText="1"/>
    </xf>
    <xf numFmtId="49" fontId="53" fillId="33" borderId="0" xfId="0" applyNumberFormat="1" applyFont="1" applyFill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 wrapText="1"/>
    </xf>
    <xf numFmtId="4" fontId="50" fillId="33" borderId="0" xfId="0" applyNumberFormat="1" applyFont="1" applyFill="1" applyAlignment="1">
      <alignment/>
    </xf>
    <xf numFmtId="3" fontId="40" fillId="33" borderId="0" xfId="0" applyNumberFormat="1" applyFont="1" applyFill="1" applyAlignment="1">
      <alignment/>
    </xf>
    <xf numFmtId="3" fontId="51" fillId="33" borderId="0" xfId="0" applyNumberFormat="1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vertical="center" wrapText="1"/>
    </xf>
    <xf numFmtId="0" fontId="8" fillId="33" borderId="10" xfId="59" applyFont="1" applyFill="1" applyBorder="1" applyAlignment="1">
      <alignment horizontal="left" vertical="center" wrapText="1"/>
      <protection/>
    </xf>
    <xf numFmtId="3" fontId="52" fillId="33" borderId="10" xfId="73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73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/>
    </xf>
    <xf numFmtId="176" fontId="51" fillId="33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/>
    </xf>
    <xf numFmtId="3" fontId="55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/>
    </xf>
    <xf numFmtId="1" fontId="0" fillId="33" borderId="0" xfId="0" applyNumberFormat="1" applyFill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/>
    </xf>
    <xf numFmtId="0" fontId="0" fillId="33" borderId="0" xfId="0" applyFill="1" applyAlignment="1">
      <alignment horizontal="center" wrapText="1"/>
    </xf>
    <xf numFmtId="0" fontId="5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left" vertical="center" wrapText="1"/>
      <protection/>
    </xf>
    <xf numFmtId="49" fontId="52" fillId="33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/>
    </xf>
    <xf numFmtId="176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/>
    </xf>
    <xf numFmtId="3" fontId="5" fillId="33" borderId="10" xfId="73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right" vertical="center" wrapText="1"/>
    </xf>
    <xf numFmtId="0" fontId="52" fillId="3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vertical="top" wrapText="1"/>
    </xf>
    <xf numFmtId="0" fontId="52" fillId="33" borderId="0" xfId="0" applyFont="1" applyFill="1" applyAlignment="1">
      <alignment horizontal="right"/>
    </xf>
    <xf numFmtId="2" fontId="56" fillId="33" borderId="16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right" vertical="center" wrapText="1"/>
    </xf>
    <xf numFmtId="16" fontId="52" fillId="33" borderId="17" xfId="0" applyNumberFormat="1" applyFont="1" applyFill="1" applyBorder="1" applyAlignment="1">
      <alignment horizontal="center" vertical="center" wrapText="1"/>
    </xf>
    <xf numFmtId="16" fontId="52" fillId="33" borderId="18" xfId="0" applyNumberFormat="1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16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 wrapText="1"/>
    </xf>
    <xf numFmtId="16" fontId="52" fillId="33" borderId="13" xfId="0" applyNumberFormat="1" applyFont="1" applyFill="1" applyBorder="1" applyAlignment="1">
      <alignment horizontal="left" vertical="center" wrapText="1"/>
    </xf>
    <xf numFmtId="16" fontId="52" fillId="33" borderId="14" xfId="0" applyNumberFormat="1" applyFont="1" applyFill="1" applyBorder="1" applyAlignment="1">
      <alignment horizontal="left" vertical="center" wrapText="1"/>
    </xf>
    <xf numFmtId="16" fontId="52" fillId="33" borderId="15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26"/>
  <sheetViews>
    <sheetView tabSelected="1" view="pageBreakPreview" zoomScale="75" zoomScaleNormal="91" zoomScaleSheetLayoutView="75" workbookViewId="0" topLeftCell="B3">
      <selection activeCell="T33" sqref="T33"/>
    </sheetView>
  </sheetViews>
  <sheetFormatPr defaultColWidth="9.140625" defaultRowHeight="15"/>
  <cols>
    <col min="1" max="1" width="9.140625" style="14" hidden="1" customWidth="1"/>
    <col min="2" max="2" width="3.57421875" style="1" customWidth="1"/>
    <col min="3" max="3" width="40.421875" style="1" customWidth="1"/>
    <col min="4" max="4" width="13.28125" style="1" customWidth="1"/>
    <col min="5" max="5" width="7.7109375" style="1" customWidth="1"/>
    <col min="6" max="6" width="6.8515625" style="1" customWidth="1"/>
    <col min="7" max="8" width="7.421875" style="1" customWidth="1"/>
    <col min="9" max="11" width="6.8515625" style="1" customWidth="1"/>
    <col min="12" max="12" width="7.7109375" style="1" customWidth="1"/>
    <col min="13" max="16" width="6.8515625" style="1" customWidth="1"/>
    <col min="17" max="17" width="7.7109375" style="1" customWidth="1"/>
    <col min="18" max="21" width="6.8515625" style="1" customWidth="1"/>
    <col min="22" max="22" width="8.140625" style="1" customWidth="1"/>
    <col min="23" max="26" width="6.8515625" style="1" customWidth="1"/>
    <col min="27" max="27" width="8.140625" style="1" customWidth="1"/>
    <col min="28" max="30" width="6.8515625" style="1" customWidth="1"/>
    <col min="31" max="31" width="9.7109375" style="2" customWidth="1"/>
    <col min="32" max="32" width="71.140625" style="9" hidden="1" customWidth="1"/>
    <col min="33" max="16384" width="9.140625" style="1" customWidth="1"/>
  </cols>
  <sheetData>
    <row r="1" spans="17:31" ht="12" customHeight="1" hidden="1">
      <c r="Q1" s="88" t="s">
        <v>2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7:31" ht="29.25" customHeight="1" hidden="1">
      <c r="Q2" s="89" t="s">
        <v>30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8:31" ht="21" customHeight="1">
      <c r="R3" s="18"/>
      <c r="S3" s="18"/>
      <c r="T3" s="18"/>
      <c r="U3" s="18"/>
      <c r="V3" s="18"/>
      <c r="W3" s="18"/>
      <c r="X3" s="18"/>
      <c r="Y3" s="18"/>
      <c r="Z3" s="90" t="s">
        <v>2</v>
      </c>
      <c r="AA3" s="90"/>
      <c r="AB3" s="90"/>
      <c r="AC3" s="90"/>
      <c r="AD3" s="90"/>
      <c r="AE3" s="90"/>
    </row>
    <row r="4" spans="1:32" s="3" customFormat="1" ht="42.75" customHeight="1">
      <c r="A4" s="14"/>
      <c r="R4" s="19"/>
      <c r="S4" s="19"/>
      <c r="T4" s="19"/>
      <c r="U4" s="19"/>
      <c r="V4" s="19"/>
      <c r="W4" s="19"/>
      <c r="X4" s="19"/>
      <c r="Y4" s="19"/>
      <c r="Z4" s="92" t="s">
        <v>68</v>
      </c>
      <c r="AA4" s="92"/>
      <c r="AB4" s="92"/>
      <c r="AC4" s="92"/>
      <c r="AD4" s="92"/>
      <c r="AE4" s="92"/>
      <c r="AF4" s="10"/>
    </row>
    <row r="5" spans="3:31" ht="33.75" customHeight="1">
      <c r="C5" s="91" t="s">
        <v>19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2:31" ht="21.75" customHeight="1">
      <c r="B6" s="85" t="s">
        <v>20</v>
      </c>
      <c r="C6" s="85" t="s">
        <v>4</v>
      </c>
      <c r="D6" s="85" t="s">
        <v>5</v>
      </c>
      <c r="E6" s="85" t="s">
        <v>6</v>
      </c>
      <c r="F6" s="85" t="s">
        <v>21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2:31" ht="21.75" customHeight="1">
      <c r="B7" s="85"/>
      <c r="C7" s="85"/>
      <c r="D7" s="85"/>
      <c r="E7" s="85"/>
      <c r="F7" s="85" t="s">
        <v>53</v>
      </c>
      <c r="G7" s="85"/>
      <c r="H7" s="85"/>
      <c r="I7" s="85"/>
      <c r="J7" s="85"/>
      <c r="K7" s="85" t="s">
        <v>54</v>
      </c>
      <c r="L7" s="85"/>
      <c r="M7" s="85"/>
      <c r="N7" s="85"/>
      <c r="O7" s="85"/>
      <c r="P7" s="85" t="s">
        <v>55</v>
      </c>
      <c r="Q7" s="85"/>
      <c r="R7" s="85"/>
      <c r="S7" s="85"/>
      <c r="T7" s="85"/>
      <c r="U7" s="85" t="s">
        <v>56</v>
      </c>
      <c r="V7" s="85"/>
      <c r="W7" s="85"/>
      <c r="X7" s="85"/>
      <c r="Y7" s="85"/>
      <c r="Z7" s="85" t="s">
        <v>57</v>
      </c>
      <c r="AA7" s="85"/>
      <c r="AB7" s="85"/>
      <c r="AC7" s="85"/>
      <c r="AD7" s="85"/>
      <c r="AE7" s="87" t="s">
        <v>7</v>
      </c>
    </row>
    <row r="8" spans="2:31" ht="48" customHeight="1">
      <c r="B8" s="85"/>
      <c r="C8" s="85"/>
      <c r="D8" s="85"/>
      <c r="E8" s="85"/>
      <c r="F8" s="44" t="s">
        <v>8</v>
      </c>
      <c r="G8" s="8" t="s">
        <v>0</v>
      </c>
      <c r="H8" s="8" t="s">
        <v>9</v>
      </c>
      <c r="I8" s="8" t="s">
        <v>10</v>
      </c>
      <c r="J8" s="8" t="s">
        <v>11</v>
      </c>
      <c r="K8" s="44" t="s">
        <v>8</v>
      </c>
      <c r="L8" s="8" t="s">
        <v>0</v>
      </c>
      <c r="M8" s="8" t="s">
        <v>9</v>
      </c>
      <c r="N8" s="8" t="s">
        <v>10</v>
      </c>
      <c r="O8" s="8" t="s">
        <v>11</v>
      </c>
      <c r="P8" s="44" t="s">
        <v>8</v>
      </c>
      <c r="Q8" s="8" t="s">
        <v>0</v>
      </c>
      <c r="R8" s="8" t="s">
        <v>9</v>
      </c>
      <c r="S8" s="8" t="s">
        <v>10</v>
      </c>
      <c r="T8" s="8" t="s">
        <v>11</v>
      </c>
      <c r="U8" s="54" t="s">
        <v>8</v>
      </c>
      <c r="V8" s="8" t="s">
        <v>0</v>
      </c>
      <c r="W8" s="8" t="s">
        <v>9</v>
      </c>
      <c r="X8" s="8" t="s">
        <v>10</v>
      </c>
      <c r="Y8" s="8" t="s">
        <v>11</v>
      </c>
      <c r="Z8" s="54" t="s">
        <v>8</v>
      </c>
      <c r="AA8" s="8" t="s">
        <v>0</v>
      </c>
      <c r="AB8" s="8" t="s">
        <v>9</v>
      </c>
      <c r="AC8" s="8" t="s">
        <v>10</v>
      </c>
      <c r="AD8" s="8" t="s">
        <v>11</v>
      </c>
      <c r="AE8" s="87"/>
    </row>
    <row r="9" spans="2:31" ht="18.75" customHeight="1">
      <c r="B9" s="23">
        <v>1</v>
      </c>
      <c r="C9" s="23">
        <v>2</v>
      </c>
      <c r="D9" s="23">
        <v>3</v>
      </c>
      <c r="E9" s="23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  <c r="T9" s="4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54">
        <v>26</v>
      </c>
      <c r="AB9" s="54">
        <v>27</v>
      </c>
      <c r="AC9" s="54">
        <v>28</v>
      </c>
      <c r="AD9" s="54">
        <v>29</v>
      </c>
      <c r="AE9" s="55">
        <v>30</v>
      </c>
    </row>
    <row r="10" spans="1:32" s="4" customFormat="1" ht="27" customHeight="1">
      <c r="A10" s="15"/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11"/>
    </row>
    <row r="11" spans="1:32" s="4" customFormat="1" ht="27" customHeight="1">
      <c r="A11" s="15"/>
      <c r="B11" s="78" t="s">
        <v>75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11"/>
    </row>
    <row r="12" spans="1:32" ht="44.25" customHeight="1">
      <c r="A12" s="14" t="s">
        <v>34</v>
      </c>
      <c r="B12" s="51" t="s">
        <v>35</v>
      </c>
      <c r="C12" s="49" t="s">
        <v>48</v>
      </c>
      <c r="D12" s="50" t="s">
        <v>13</v>
      </c>
      <c r="E12" s="24" t="s">
        <v>65</v>
      </c>
      <c r="F12" s="26">
        <f>G12+H12+I12+J12</f>
        <v>4972</v>
      </c>
      <c r="G12" s="26">
        <v>4972</v>
      </c>
      <c r="H12" s="26">
        <v>0</v>
      </c>
      <c r="I12" s="26">
        <v>0</v>
      </c>
      <c r="J12" s="26">
        <v>0</v>
      </c>
      <c r="K12" s="26">
        <f>L12+M12+N12+O12</f>
        <v>5564</v>
      </c>
      <c r="L12" s="26">
        <v>5564</v>
      </c>
      <c r="M12" s="26">
        <v>0</v>
      </c>
      <c r="N12" s="26">
        <v>0</v>
      </c>
      <c r="O12" s="26">
        <v>0</v>
      </c>
      <c r="P12" s="26">
        <v>5564</v>
      </c>
      <c r="Q12" s="26">
        <v>5564</v>
      </c>
      <c r="R12" s="26">
        <v>0</v>
      </c>
      <c r="S12" s="26">
        <v>0</v>
      </c>
      <c r="T12" s="26">
        <v>0</v>
      </c>
      <c r="U12" s="26">
        <v>5564</v>
      </c>
      <c r="V12" s="26">
        <v>5564</v>
      </c>
      <c r="W12" s="26">
        <v>0</v>
      </c>
      <c r="X12" s="26">
        <v>0</v>
      </c>
      <c r="Y12" s="26">
        <v>0</v>
      </c>
      <c r="Z12" s="26">
        <v>5564</v>
      </c>
      <c r="AA12" s="26">
        <v>5564</v>
      </c>
      <c r="AB12" s="26">
        <v>0</v>
      </c>
      <c r="AC12" s="26">
        <v>0</v>
      </c>
      <c r="AD12" s="26">
        <v>0</v>
      </c>
      <c r="AE12" s="27">
        <f>F12+K12+P12+U12+Z12</f>
        <v>27228</v>
      </c>
      <c r="AF12" s="10" t="s">
        <v>39</v>
      </c>
    </row>
    <row r="13" spans="2:32" ht="44.25" customHeight="1">
      <c r="B13" s="51" t="s">
        <v>44</v>
      </c>
      <c r="C13" s="36" t="s">
        <v>45</v>
      </c>
      <c r="D13" s="50" t="s">
        <v>13</v>
      </c>
      <c r="E13" s="24" t="s">
        <v>65</v>
      </c>
      <c r="F13" s="26">
        <f>G13+H13+I13+J13</f>
        <v>356</v>
      </c>
      <c r="G13" s="26">
        <v>356</v>
      </c>
      <c r="H13" s="26">
        <v>0</v>
      </c>
      <c r="I13" s="26">
        <v>0</v>
      </c>
      <c r="J13" s="26">
        <v>0</v>
      </c>
      <c r="K13" s="26">
        <f>L13+M13+N13+O13</f>
        <v>356</v>
      </c>
      <c r="L13" s="26">
        <v>356</v>
      </c>
      <c r="M13" s="26">
        <v>0</v>
      </c>
      <c r="N13" s="26">
        <v>0</v>
      </c>
      <c r="O13" s="26">
        <v>0</v>
      </c>
      <c r="P13" s="26">
        <v>356</v>
      </c>
      <c r="Q13" s="26">
        <v>356</v>
      </c>
      <c r="R13" s="26">
        <v>0</v>
      </c>
      <c r="S13" s="26">
        <v>0</v>
      </c>
      <c r="T13" s="26">
        <v>0</v>
      </c>
      <c r="U13" s="26">
        <v>356</v>
      </c>
      <c r="V13" s="26">
        <v>356</v>
      </c>
      <c r="W13" s="26">
        <v>0</v>
      </c>
      <c r="X13" s="26">
        <v>0</v>
      </c>
      <c r="Y13" s="26">
        <v>0</v>
      </c>
      <c r="Z13" s="26">
        <v>356</v>
      </c>
      <c r="AA13" s="26">
        <v>356</v>
      </c>
      <c r="AB13" s="26">
        <v>0</v>
      </c>
      <c r="AC13" s="26">
        <v>0</v>
      </c>
      <c r="AD13" s="26">
        <v>0</v>
      </c>
      <c r="AE13" s="27">
        <f>F13+K13+P13+U13+Z13</f>
        <v>1780</v>
      </c>
      <c r="AF13" s="10"/>
    </row>
    <row r="14" spans="1:33" s="2" customFormat="1" ht="27" customHeight="1">
      <c r="A14" s="14"/>
      <c r="B14" s="79" t="s">
        <v>14</v>
      </c>
      <c r="C14" s="79"/>
      <c r="D14" s="28"/>
      <c r="E14" s="28"/>
      <c r="F14" s="25">
        <f>G14+H14+I14+J14</f>
        <v>5328</v>
      </c>
      <c r="G14" s="25">
        <f>G12+G13</f>
        <v>5328</v>
      </c>
      <c r="H14" s="25">
        <f>H12+H13</f>
        <v>0</v>
      </c>
      <c r="I14" s="25">
        <f>I12+I13</f>
        <v>0</v>
      </c>
      <c r="J14" s="25">
        <f>J12+J13</f>
        <v>0</v>
      </c>
      <c r="K14" s="25">
        <f>L14+M14+N14+O14</f>
        <v>5920</v>
      </c>
      <c r="L14" s="25">
        <f>L12+L13</f>
        <v>5920</v>
      </c>
      <c r="M14" s="25">
        <f>M12+M13</f>
        <v>0</v>
      </c>
      <c r="N14" s="25">
        <f>N12+N13</f>
        <v>0</v>
      </c>
      <c r="O14" s="25">
        <f>O12+O13</f>
        <v>0</v>
      </c>
      <c r="P14" s="25">
        <f>Q14+R14+S14+T14</f>
        <v>5920</v>
      </c>
      <c r="Q14" s="25">
        <f>SUM(Q12:Q13)</f>
        <v>5920</v>
      </c>
      <c r="R14" s="25">
        <f>SUM(R12)</f>
        <v>0</v>
      </c>
      <c r="S14" s="25">
        <f>SUM(S12)</f>
        <v>0</v>
      </c>
      <c r="T14" s="25">
        <f>SUM(T12)</f>
        <v>0</v>
      </c>
      <c r="U14" s="25">
        <f>V14+W14+X14+Y14</f>
        <v>5920</v>
      </c>
      <c r="V14" s="25">
        <f>SUM(V12:V13)</f>
        <v>5920</v>
      </c>
      <c r="W14" s="25">
        <f>SUM(W12)</f>
        <v>0</v>
      </c>
      <c r="X14" s="25">
        <f>SUM(X12)</f>
        <v>0</v>
      </c>
      <c r="Y14" s="25">
        <f>SUM(Y12)</f>
        <v>0</v>
      </c>
      <c r="Z14" s="25">
        <f>AA14+AB14+AC14+AD14</f>
        <v>5920</v>
      </c>
      <c r="AA14" s="25">
        <f>SUM(AA12:AA13)</f>
        <v>5920</v>
      </c>
      <c r="AB14" s="25">
        <f>SUM(AB12)</f>
        <v>0</v>
      </c>
      <c r="AC14" s="25">
        <f>SUM(AC12)</f>
        <v>0</v>
      </c>
      <c r="AD14" s="25">
        <f>SUM(AD12)</f>
        <v>0</v>
      </c>
      <c r="AE14" s="27">
        <f>AE12+AE13</f>
        <v>29008</v>
      </c>
      <c r="AF14" s="12"/>
      <c r="AG14" s="22">
        <f>F14+K14+P14+U14+Z14</f>
        <v>29008</v>
      </c>
    </row>
    <row r="15" spans="2:31" ht="27" customHeight="1">
      <c r="B15" s="80" t="s">
        <v>31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2" s="4" customFormat="1" ht="75" customHeight="1">
      <c r="A16" s="15" t="s">
        <v>33</v>
      </c>
      <c r="B16" s="43" t="s">
        <v>36</v>
      </c>
      <c r="C16" s="29" t="s">
        <v>70</v>
      </c>
      <c r="D16" s="23" t="s">
        <v>13</v>
      </c>
      <c r="E16" s="24" t="s">
        <v>65</v>
      </c>
      <c r="F16" s="30">
        <f>G16+H16+I16+J16</f>
        <v>608</v>
      </c>
      <c r="G16" s="30">
        <v>608</v>
      </c>
      <c r="H16" s="31">
        <v>0</v>
      </c>
      <c r="I16" s="32">
        <v>0</v>
      </c>
      <c r="J16" s="32">
        <v>0</v>
      </c>
      <c r="K16" s="32">
        <f>L16+M16+N16+O16</f>
        <v>608</v>
      </c>
      <c r="L16" s="32">
        <v>608</v>
      </c>
      <c r="M16" s="31">
        <v>0</v>
      </c>
      <c r="N16" s="32">
        <v>0</v>
      </c>
      <c r="O16" s="32">
        <v>0</v>
      </c>
      <c r="P16" s="32">
        <f>Q16+R16+S16+T16</f>
        <v>608</v>
      </c>
      <c r="Q16" s="32">
        <v>608</v>
      </c>
      <c r="R16" s="26">
        <v>0</v>
      </c>
      <c r="S16" s="26">
        <v>0</v>
      </c>
      <c r="T16" s="26">
        <v>0</v>
      </c>
      <c r="U16" s="32">
        <f>V16+W16+X16+Y16</f>
        <v>608</v>
      </c>
      <c r="V16" s="32">
        <v>608</v>
      </c>
      <c r="W16" s="31">
        <v>0</v>
      </c>
      <c r="X16" s="32">
        <v>0</v>
      </c>
      <c r="Y16" s="32">
        <v>0</v>
      </c>
      <c r="Z16" s="32">
        <f>AA16+AB16+AC16+AD16</f>
        <v>608</v>
      </c>
      <c r="AA16" s="32">
        <v>608</v>
      </c>
      <c r="AB16" s="31">
        <v>0</v>
      </c>
      <c r="AC16" s="32">
        <v>0</v>
      </c>
      <c r="AD16" s="32">
        <v>0</v>
      </c>
      <c r="AE16" s="27">
        <f>F16+K16+P16+U16+Z16</f>
        <v>3040</v>
      </c>
      <c r="AF16" s="10" t="s">
        <v>38</v>
      </c>
    </row>
    <row r="17" spans="1:33" s="5" customFormat="1" ht="27" customHeight="1">
      <c r="A17" s="15"/>
      <c r="B17" s="77" t="s">
        <v>24</v>
      </c>
      <c r="C17" s="86"/>
      <c r="D17" s="33"/>
      <c r="E17" s="34"/>
      <c r="F17" s="35">
        <f>F16</f>
        <v>608</v>
      </c>
      <c r="G17" s="35">
        <f aca="true" t="shared" si="0" ref="G17:AE17">G16</f>
        <v>608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608</v>
      </c>
      <c r="L17" s="35">
        <f t="shared" si="0"/>
        <v>608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608</v>
      </c>
      <c r="Q17" s="35">
        <f t="shared" si="0"/>
        <v>608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608</v>
      </c>
      <c r="V17" s="35">
        <f t="shared" si="0"/>
        <v>608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608</v>
      </c>
      <c r="AA17" s="35">
        <f t="shared" si="0"/>
        <v>608</v>
      </c>
      <c r="AB17" s="35">
        <f t="shared" si="0"/>
        <v>0</v>
      </c>
      <c r="AC17" s="35">
        <f t="shared" si="0"/>
        <v>0</v>
      </c>
      <c r="AD17" s="35">
        <f t="shared" si="0"/>
        <v>0</v>
      </c>
      <c r="AE17" s="35">
        <f t="shared" si="0"/>
        <v>3040</v>
      </c>
      <c r="AF17" s="13"/>
      <c r="AG17" s="21">
        <f>F17+K17+P17+U17+Z17</f>
        <v>3040</v>
      </c>
    </row>
    <row r="18" spans="2:32" ht="27" customHeight="1">
      <c r="B18" s="81" t="s">
        <v>64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2"/>
    </row>
    <row r="19" spans="1:32" s="6" customFormat="1" ht="49.5" customHeight="1">
      <c r="A19" s="16" t="s">
        <v>33</v>
      </c>
      <c r="B19" s="64" t="s">
        <v>67</v>
      </c>
      <c r="C19" s="36" t="s">
        <v>71</v>
      </c>
      <c r="D19" s="23" t="s">
        <v>13</v>
      </c>
      <c r="E19" s="24" t="s">
        <v>66</v>
      </c>
      <c r="F19" s="37">
        <f>G19+H19+I19+J19</f>
        <v>0</v>
      </c>
      <c r="G19" s="37">
        <v>0</v>
      </c>
      <c r="H19" s="37">
        <v>0</v>
      </c>
      <c r="I19" s="37">
        <v>0</v>
      </c>
      <c r="J19" s="37">
        <v>0</v>
      </c>
      <c r="K19" s="37">
        <f>L19+M19+N19+O19</f>
        <v>0</v>
      </c>
      <c r="L19" s="37">
        <v>0</v>
      </c>
      <c r="M19" s="37">
        <v>0</v>
      </c>
      <c r="N19" s="37">
        <v>0</v>
      </c>
      <c r="O19" s="37">
        <v>0</v>
      </c>
      <c r="P19" s="37">
        <f>Q19+R19+S19+T19</f>
        <v>299</v>
      </c>
      <c r="Q19" s="37">
        <v>299</v>
      </c>
      <c r="R19" s="37">
        <v>0</v>
      </c>
      <c r="S19" s="37">
        <v>0</v>
      </c>
      <c r="T19" s="37">
        <v>0</v>
      </c>
      <c r="U19" s="37">
        <f>V19+W19+X19+Y19</f>
        <v>299</v>
      </c>
      <c r="V19" s="37">
        <v>299</v>
      </c>
      <c r="W19" s="37">
        <v>0</v>
      </c>
      <c r="X19" s="37">
        <v>0</v>
      </c>
      <c r="Y19" s="37">
        <v>0</v>
      </c>
      <c r="Z19" s="37">
        <f>AA19+AB19+AC19+AD19</f>
        <v>299</v>
      </c>
      <c r="AA19" s="37">
        <v>299</v>
      </c>
      <c r="AB19" s="37">
        <v>0</v>
      </c>
      <c r="AC19" s="37">
        <v>0</v>
      </c>
      <c r="AD19" s="37">
        <v>0</v>
      </c>
      <c r="AE19" s="35">
        <f>F19+P19+U19+Z19</f>
        <v>897</v>
      </c>
      <c r="AF19" s="9" t="s">
        <v>40</v>
      </c>
    </row>
    <row r="20" spans="1:33" s="7" customFormat="1" ht="27" customHeight="1">
      <c r="A20" s="16"/>
      <c r="B20" s="45"/>
      <c r="C20" s="45" t="s">
        <v>25</v>
      </c>
      <c r="D20" s="38"/>
      <c r="E20" s="39"/>
      <c r="F20" s="35">
        <f>G20+H20+I20+J20</f>
        <v>0</v>
      </c>
      <c r="G20" s="35">
        <f>G19</f>
        <v>0</v>
      </c>
      <c r="H20" s="35">
        <f>H19</f>
        <v>0</v>
      </c>
      <c r="I20" s="35">
        <f>I19</f>
        <v>0</v>
      </c>
      <c r="J20" s="35">
        <f>J19</f>
        <v>0</v>
      </c>
      <c r="K20" s="35">
        <f>L20+M20+N20+O20</f>
        <v>0</v>
      </c>
      <c r="L20" s="35">
        <f>L19</f>
        <v>0</v>
      </c>
      <c r="M20" s="35">
        <f>M19</f>
        <v>0</v>
      </c>
      <c r="N20" s="35">
        <f>N19</f>
        <v>0</v>
      </c>
      <c r="O20" s="35">
        <f>O19</f>
        <v>0</v>
      </c>
      <c r="P20" s="35">
        <f>Q20+R20+S20+T20</f>
        <v>299</v>
      </c>
      <c r="Q20" s="35">
        <f>SUM(Q19)</f>
        <v>299</v>
      </c>
      <c r="R20" s="35">
        <f>SUM(R19)</f>
        <v>0</v>
      </c>
      <c r="S20" s="35">
        <f>SUM(S19)</f>
        <v>0</v>
      </c>
      <c r="T20" s="35">
        <f>SUM(T19)</f>
        <v>0</v>
      </c>
      <c r="U20" s="35">
        <f>V20+W20+X20+Y20</f>
        <v>299</v>
      </c>
      <c r="V20" s="35">
        <f>V19</f>
        <v>299</v>
      </c>
      <c r="W20" s="35">
        <f>W19</f>
        <v>0</v>
      </c>
      <c r="X20" s="35">
        <f>X19</f>
        <v>0</v>
      </c>
      <c r="Y20" s="35">
        <f>Y19</f>
        <v>0</v>
      </c>
      <c r="Z20" s="35">
        <f>AA20+AB20+AC20+AD20</f>
        <v>299</v>
      </c>
      <c r="AA20" s="35">
        <f>AA19</f>
        <v>299</v>
      </c>
      <c r="AB20" s="35">
        <f>AB19</f>
        <v>0</v>
      </c>
      <c r="AC20" s="35">
        <f>AC19</f>
        <v>0</v>
      </c>
      <c r="AD20" s="35">
        <f>AD19</f>
        <v>0</v>
      </c>
      <c r="AE20" s="35">
        <f>AE19</f>
        <v>897</v>
      </c>
      <c r="AF20" s="12"/>
      <c r="AG20" s="7">
        <f>F20+K20+P20+U20+Z20</f>
        <v>897</v>
      </c>
    </row>
    <row r="21" spans="1:32" s="7" customFormat="1" ht="27" customHeight="1">
      <c r="A21" s="16"/>
      <c r="B21" s="82" t="s">
        <v>78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  <c r="AF21" s="12"/>
    </row>
    <row r="22" spans="1:32" s="7" customFormat="1" ht="42" customHeight="1">
      <c r="A22" s="16"/>
      <c r="B22" s="64" t="s">
        <v>79</v>
      </c>
      <c r="C22" s="69" t="s">
        <v>80</v>
      </c>
      <c r="D22" s="70" t="s">
        <v>13</v>
      </c>
      <c r="E22" s="74" t="s">
        <v>83</v>
      </c>
      <c r="F22" s="37">
        <f>G22+H22+I22+J22</f>
        <v>592</v>
      </c>
      <c r="G22" s="37">
        <v>592</v>
      </c>
      <c r="H22" s="37">
        <v>0</v>
      </c>
      <c r="I22" s="37">
        <v>0</v>
      </c>
      <c r="J22" s="37">
        <v>0</v>
      </c>
      <c r="K22" s="37">
        <f>L22+M22+N22+O22</f>
        <v>0</v>
      </c>
      <c r="L22" s="37">
        <v>0</v>
      </c>
      <c r="M22" s="37">
        <v>0</v>
      </c>
      <c r="N22" s="37">
        <v>0</v>
      </c>
      <c r="O22" s="37">
        <v>0</v>
      </c>
      <c r="P22" s="37">
        <f>Q22+R22+S22+T22</f>
        <v>4220</v>
      </c>
      <c r="Q22" s="37">
        <v>4220</v>
      </c>
      <c r="R22" s="37">
        <v>0</v>
      </c>
      <c r="S22" s="37">
        <v>0</v>
      </c>
      <c r="T22" s="37">
        <v>0</v>
      </c>
      <c r="U22" s="37">
        <f>V22+W22+X22+Y22</f>
        <v>4477</v>
      </c>
      <c r="V22" s="37">
        <v>4477</v>
      </c>
      <c r="W22" s="37">
        <v>0</v>
      </c>
      <c r="X22" s="37">
        <v>0</v>
      </c>
      <c r="Y22" s="37">
        <v>0</v>
      </c>
      <c r="Z22" s="37">
        <f>AA22+AB22+AC22+AD22</f>
        <v>4750</v>
      </c>
      <c r="AA22" s="37">
        <v>4750</v>
      </c>
      <c r="AB22" s="37">
        <v>0</v>
      </c>
      <c r="AC22" s="37">
        <v>0</v>
      </c>
      <c r="AD22" s="37">
        <v>0</v>
      </c>
      <c r="AE22" s="35">
        <f>F22+P22+U22+Z22</f>
        <v>14039</v>
      </c>
      <c r="AF22" s="12"/>
    </row>
    <row r="23" spans="1:33" s="7" customFormat="1" ht="27" customHeight="1">
      <c r="A23" s="16"/>
      <c r="B23" s="71"/>
      <c r="C23" s="71" t="s">
        <v>81</v>
      </c>
      <c r="D23" s="38"/>
      <c r="E23" s="39"/>
      <c r="F23" s="35">
        <f>G23+H23+I23+J23</f>
        <v>592</v>
      </c>
      <c r="G23" s="35">
        <f>G22</f>
        <v>592</v>
      </c>
      <c r="H23" s="35">
        <f>H22</f>
        <v>0</v>
      </c>
      <c r="I23" s="35">
        <f>I22</f>
        <v>0</v>
      </c>
      <c r="J23" s="35">
        <f>J22</f>
        <v>0</v>
      </c>
      <c r="K23" s="35">
        <f>L23+M23+N23+O23</f>
        <v>0</v>
      </c>
      <c r="L23" s="35">
        <f>L22</f>
        <v>0</v>
      </c>
      <c r="M23" s="35">
        <f>M22</f>
        <v>0</v>
      </c>
      <c r="N23" s="35">
        <f>N22</f>
        <v>0</v>
      </c>
      <c r="O23" s="35">
        <f>O22</f>
        <v>0</v>
      </c>
      <c r="P23" s="35">
        <f>Q23+R23+S23+T23</f>
        <v>4220</v>
      </c>
      <c r="Q23" s="35">
        <f>SUM(Q22)</f>
        <v>4220</v>
      </c>
      <c r="R23" s="35">
        <f>SUM(R22)</f>
        <v>0</v>
      </c>
      <c r="S23" s="35">
        <f>SUM(S22)</f>
        <v>0</v>
      </c>
      <c r="T23" s="35">
        <f>SUM(T22)</f>
        <v>0</v>
      </c>
      <c r="U23" s="35">
        <f>V23+W23+X23+Y23</f>
        <v>4477</v>
      </c>
      <c r="V23" s="35">
        <f>V22</f>
        <v>4477</v>
      </c>
      <c r="W23" s="35">
        <f>W22</f>
        <v>0</v>
      </c>
      <c r="X23" s="35">
        <f>X22</f>
        <v>0</v>
      </c>
      <c r="Y23" s="35">
        <f>Y22</f>
        <v>0</v>
      </c>
      <c r="Z23" s="35">
        <f>AA23+AB23+AC23+AD23</f>
        <v>4750</v>
      </c>
      <c r="AA23" s="35">
        <f>AA22</f>
        <v>4750</v>
      </c>
      <c r="AB23" s="35">
        <f>AB22</f>
        <v>0</v>
      </c>
      <c r="AC23" s="35">
        <f>AC22</f>
        <v>0</v>
      </c>
      <c r="AD23" s="35">
        <f>AD22</f>
        <v>0</v>
      </c>
      <c r="AE23" s="35">
        <f>AE22</f>
        <v>14039</v>
      </c>
      <c r="AF23" s="12"/>
      <c r="AG23" s="7">
        <f>F23+K23+P23+U23+Z23</f>
        <v>14039</v>
      </c>
    </row>
    <row r="24" spans="1:33" s="7" customFormat="1" ht="27" customHeight="1">
      <c r="A24" s="16"/>
      <c r="B24" s="77" t="s">
        <v>26</v>
      </c>
      <c r="C24" s="77"/>
      <c r="D24" s="75"/>
      <c r="E24" s="75"/>
      <c r="F24" s="35">
        <f>G24+H24+I24+J24</f>
        <v>6528</v>
      </c>
      <c r="G24" s="35">
        <f>G14+G17+G20+G23</f>
        <v>6528</v>
      </c>
      <c r="H24" s="35">
        <f>H14+H17+H20+H23</f>
        <v>0</v>
      </c>
      <c r="I24" s="35">
        <f>I14+I17+I20+I23</f>
        <v>0</v>
      </c>
      <c r="J24" s="35">
        <f>J14+J17+J20+J23</f>
        <v>0</v>
      </c>
      <c r="K24" s="35">
        <f>L24+M24+N24+O24</f>
        <v>6528</v>
      </c>
      <c r="L24" s="35">
        <f>L14+L17+L20+L23</f>
        <v>6528</v>
      </c>
      <c r="M24" s="35">
        <f>M14+M17+M20+M23</f>
        <v>0</v>
      </c>
      <c r="N24" s="35">
        <f>N14+N17+N20+N23</f>
        <v>0</v>
      </c>
      <c r="O24" s="35">
        <f>O14+O17+O20+O23</f>
        <v>0</v>
      </c>
      <c r="P24" s="76">
        <f>Q24+R24+S24+T24</f>
        <v>11047</v>
      </c>
      <c r="Q24" s="35">
        <f>Q14+Q17+Q20+Q23</f>
        <v>11047</v>
      </c>
      <c r="R24" s="35">
        <f>R14+R17+R20+R23</f>
        <v>0</v>
      </c>
      <c r="S24" s="35">
        <f>S14+S17+S20+S23</f>
        <v>0</v>
      </c>
      <c r="T24" s="35">
        <f>T14+T17+T20+T23</f>
        <v>0</v>
      </c>
      <c r="U24" s="35">
        <f>V24+W24+X24+Y24</f>
        <v>11304</v>
      </c>
      <c r="V24" s="35">
        <f>V14+V17+V20+V23</f>
        <v>11304</v>
      </c>
      <c r="W24" s="35">
        <f>W14+W17+W20+W23</f>
        <v>0</v>
      </c>
      <c r="X24" s="35">
        <f>X14+X17+X20+X23</f>
        <v>0</v>
      </c>
      <c r="Y24" s="35">
        <f>Y14+Y17+Y20+Y23</f>
        <v>0</v>
      </c>
      <c r="Z24" s="35">
        <f>AA24+AB24+AC24+AD24</f>
        <v>11577</v>
      </c>
      <c r="AA24" s="35">
        <f>AA14+AA17+AA20+AA23</f>
        <v>11577</v>
      </c>
      <c r="AB24" s="35">
        <f>AB14+AB17+AB20+AB23</f>
        <v>0</v>
      </c>
      <c r="AC24" s="35">
        <f>AC14+AC17+AC20+AC23</f>
        <v>0</v>
      </c>
      <c r="AD24" s="35">
        <f>AD14+AD17+AD20+AD23</f>
        <v>0</v>
      </c>
      <c r="AE24" s="35">
        <f>AE14+AE17+AE20+AE23</f>
        <v>46984</v>
      </c>
      <c r="AF24" s="46"/>
      <c r="AG24" s="7">
        <f>F24+K24+P24+U24+Z24</f>
        <v>46984</v>
      </c>
    </row>
    <row r="25" spans="4:16" ht="23.25" customHeight="1" thickBot="1">
      <c r="D25" s="20"/>
      <c r="I25" s="52"/>
      <c r="J25" s="52"/>
      <c r="K25" s="52"/>
      <c r="L25" s="52"/>
      <c r="M25" s="52"/>
      <c r="N25" s="52"/>
      <c r="O25" s="52"/>
      <c r="P25" s="52"/>
    </row>
    <row r="26" spans="9:16" ht="13.5">
      <c r="I26" s="17"/>
      <c r="J26" s="17"/>
      <c r="K26" s="17"/>
      <c r="L26" s="17"/>
      <c r="M26" s="17"/>
      <c r="N26" s="17"/>
      <c r="O26" s="17"/>
      <c r="P26" s="17"/>
    </row>
  </sheetData>
  <sheetProtection/>
  <mergeCells count="24">
    <mergeCell ref="Q1:AE1"/>
    <mergeCell ref="Q2:AE2"/>
    <mergeCell ref="Z3:AE3"/>
    <mergeCell ref="U7:Y7"/>
    <mergeCell ref="C5:AE5"/>
    <mergeCell ref="Z4:AE4"/>
    <mergeCell ref="Z7:AD7"/>
    <mergeCell ref="B6:B8"/>
    <mergeCell ref="B17:C17"/>
    <mergeCell ref="E6:E8"/>
    <mergeCell ref="F6:AE6"/>
    <mergeCell ref="F7:J7"/>
    <mergeCell ref="AE7:AE8"/>
    <mergeCell ref="K7:O7"/>
    <mergeCell ref="C6:C8"/>
    <mergeCell ref="D6:D8"/>
    <mergeCell ref="P7:T7"/>
    <mergeCell ref="B24:C24"/>
    <mergeCell ref="B10:AE10"/>
    <mergeCell ref="B11:AE11"/>
    <mergeCell ref="B14:C14"/>
    <mergeCell ref="B15:AE15"/>
    <mergeCell ref="B18:AE18"/>
    <mergeCell ref="B21:AE21"/>
  </mergeCells>
  <printOptions/>
  <pageMargins left="0.4330708661417323" right="0.2362204724409449" top="1.1811023622047245" bottom="0.5905511811023623" header="0.15748031496062992" footer="0.15748031496062992"/>
  <pageSetup firstPageNumber="16" useFirstPageNumber="1" horizontalDpi="600" verticalDpi="600" orientation="landscape" pageOrder="overThenDown" paperSize="9" scale="55" r:id="rId1"/>
  <headerFooter differentFirst="1">
    <oddHeader>&amp;C&amp;P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Normal="74" zoomScaleSheetLayoutView="100" zoomScalePageLayoutView="0" workbookViewId="0" topLeftCell="A3">
      <selection activeCell="C30" sqref="C29:C30"/>
    </sheetView>
  </sheetViews>
  <sheetFormatPr defaultColWidth="9.140625" defaultRowHeight="15"/>
  <cols>
    <col min="1" max="1" width="7.140625" style="4" customWidth="1"/>
    <col min="2" max="2" width="41.00390625" style="4" customWidth="1"/>
    <col min="3" max="3" width="51.00390625" style="4" customWidth="1"/>
    <col min="4" max="4" width="9.7109375" style="4" customWidth="1"/>
    <col min="5" max="5" width="10.57421875" style="4" customWidth="1"/>
    <col min="6" max="10" width="12.140625" style="4" customWidth="1"/>
    <col min="11" max="12" width="8.8515625" style="57" hidden="1" customWidth="1"/>
    <col min="13" max="13" width="24.28125" style="4" hidden="1" customWidth="1"/>
    <col min="14" max="16" width="0" style="4" hidden="1" customWidth="1"/>
    <col min="17" max="18" width="9.140625" style="4" customWidth="1"/>
    <col min="19" max="19" width="42.7109375" style="4" customWidth="1"/>
    <col min="20" max="16384" width="9.140625" style="4" customWidth="1"/>
  </cols>
  <sheetData>
    <row r="1" spans="6:8" ht="14.25" hidden="1">
      <c r="F1" s="88" t="s">
        <v>15</v>
      </c>
      <c r="G1" s="88"/>
      <c r="H1" s="88"/>
    </row>
    <row r="2" spans="6:8" ht="30" customHeight="1" hidden="1">
      <c r="F2" s="97" t="s">
        <v>30</v>
      </c>
      <c r="G2" s="97"/>
      <c r="H2" s="97"/>
    </row>
    <row r="3" spans="7:10" ht="21.75" customHeight="1">
      <c r="G3" s="98" t="s">
        <v>15</v>
      </c>
      <c r="H3" s="98"/>
      <c r="I3" s="98"/>
      <c r="J3" s="98"/>
    </row>
    <row r="4" spans="7:10" ht="42" customHeight="1">
      <c r="G4" s="101" t="s">
        <v>68</v>
      </c>
      <c r="H4" s="101"/>
      <c r="I4" s="101"/>
      <c r="J4" s="101"/>
    </row>
    <row r="5" spans="6:8" ht="5.25" customHeight="1">
      <c r="F5" s="40"/>
      <c r="G5" s="40"/>
      <c r="H5" s="40"/>
    </row>
    <row r="6" spans="1:10" ht="33.75" customHeight="1">
      <c r="A6" s="107" t="s">
        <v>77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2" ht="24" customHeight="1">
      <c r="A7" s="85" t="s">
        <v>3</v>
      </c>
      <c r="B7" s="108" t="s">
        <v>4</v>
      </c>
      <c r="C7" s="85" t="s">
        <v>16</v>
      </c>
      <c r="D7" s="85" t="s">
        <v>17</v>
      </c>
      <c r="E7" s="85" t="s">
        <v>58</v>
      </c>
      <c r="F7" s="85" t="s">
        <v>18</v>
      </c>
      <c r="G7" s="85"/>
      <c r="H7" s="85"/>
      <c r="I7" s="85"/>
      <c r="J7" s="85"/>
      <c r="K7" s="57" t="s">
        <v>43</v>
      </c>
      <c r="L7" s="57" t="s">
        <v>42</v>
      </c>
    </row>
    <row r="8" spans="1:10" ht="14.25">
      <c r="A8" s="85"/>
      <c r="B8" s="108"/>
      <c r="C8" s="85"/>
      <c r="D8" s="85"/>
      <c r="E8" s="85"/>
      <c r="F8" s="56" t="s">
        <v>59</v>
      </c>
      <c r="G8" s="56" t="s">
        <v>60</v>
      </c>
      <c r="H8" s="56" t="s">
        <v>61</v>
      </c>
      <c r="I8" s="56" t="s">
        <v>62</v>
      </c>
      <c r="J8" s="56" t="s">
        <v>63</v>
      </c>
    </row>
    <row r="9" spans="1:10" ht="14.2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41">
        <v>9</v>
      </c>
      <c r="J9" s="41">
        <v>10</v>
      </c>
    </row>
    <row r="10" spans="1:10" ht="28.5" customHeight="1">
      <c r="A10" s="78" t="s">
        <v>22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36" customHeight="1">
      <c r="A11" s="78" t="s">
        <v>76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9" ht="25.5" customHeight="1">
      <c r="A12" s="99" t="s">
        <v>12</v>
      </c>
      <c r="B12" s="100" t="s">
        <v>50</v>
      </c>
      <c r="C12" s="56" t="s">
        <v>51</v>
      </c>
      <c r="D12" s="56" t="s">
        <v>27</v>
      </c>
      <c r="E12" s="56">
        <v>483.1</v>
      </c>
      <c r="F12" s="70">
        <v>484.5</v>
      </c>
      <c r="G12" s="61">
        <v>542.2</v>
      </c>
      <c r="H12" s="61">
        <v>542.2</v>
      </c>
      <c r="I12" s="61">
        <v>542.2</v>
      </c>
      <c r="J12" s="61">
        <v>542.2</v>
      </c>
      <c r="K12" s="57">
        <f>3783.7+510.4+2278.5+351.7+351.7</f>
        <v>7275.999999999999</v>
      </c>
      <c r="L12" s="57">
        <f>3783.7+510.4+351.7+351.7+351.7</f>
        <v>5349.199999999999</v>
      </c>
      <c r="M12" s="57"/>
      <c r="N12" s="105">
        <f>SUM(F12:J12)</f>
        <v>2653.3</v>
      </c>
      <c r="O12" s="105"/>
      <c r="P12" s="105"/>
      <c r="Q12" s="4">
        <f>F12+G12+H12+I12+J12</f>
        <v>2653.3</v>
      </c>
      <c r="S12" s="53"/>
    </row>
    <row r="13" spans="1:19" ht="36.75" customHeight="1">
      <c r="A13" s="85"/>
      <c r="B13" s="100"/>
      <c r="C13" s="56" t="s">
        <v>52</v>
      </c>
      <c r="D13" s="56" t="s">
        <v>28</v>
      </c>
      <c r="E13" s="56">
        <v>12</v>
      </c>
      <c r="F13" s="70">
        <v>13</v>
      </c>
      <c r="G13" s="61">
        <v>14</v>
      </c>
      <c r="H13" s="61">
        <v>14</v>
      </c>
      <c r="I13" s="61">
        <v>14</v>
      </c>
      <c r="J13" s="61">
        <v>14</v>
      </c>
      <c r="K13" s="57">
        <f>88+16+46+10+10</f>
        <v>170</v>
      </c>
      <c r="L13" s="57">
        <f>88+16+10+10+10</f>
        <v>134</v>
      </c>
      <c r="M13" s="57"/>
      <c r="N13" s="106">
        <f>SUM(F13:J13)</f>
        <v>69</v>
      </c>
      <c r="O13" s="106"/>
      <c r="P13" s="106"/>
      <c r="Q13" s="4">
        <f>F13+G13+H13+I13+J13</f>
        <v>69</v>
      </c>
      <c r="R13" s="48"/>
      <c r="S13" s="53"/>
    </row>
    <row r="14" spans="1:17" ht="45" customHeight="1">
      <c r="A14" s="56" t="s">
        <v>44</v>
      </c>
      <c r="B14" s="60" t="s">
        <v>45</v>
      </c>
      <c r="C14" s="56" t="s">
        <v>46</v>
      </c>
      <c r="D14" s="56" t="s">
        <v>1</v>
      </c>
      <c r="E14" s="56" t="s">
        <v>47</v>
      </c>
      <c r="F14" s="56">
        <v>6</v>
      </c>
      <c r="G14" s="61">
        <v>6</v>
      </c>
      <c r="H14" s="61">
        <v>6</v>
      </c>
      <c r="I14" s="61">
        <v>6</v>
      </c>
      <c r="J14" s="61">
        <v>6</v>
      </c>
      <c r="M14" s="57"/>
      <c r="N14" s="57"/>
      <c r="O14" s="57"/>
      <c r="P14" s="57"/>
      <c r="Q14" s="4">
        <f>F14*5</f>
        <v>30</v>
      </c>
    </row>
    <row r="15" spans="1:13" ht="32.25" customHeight="1">
      <c r="A15" s="78" t="s">
        <v>32</v>
      </c>
      <c r="B15" s="78"/>
      <c r="C15" s="78"/>
      <c r="D15" s="78"/>
      <c r="E15" s="78"/>
      <c r="F15" s="78"/>
      <c r="G15" s="78"/>
      <c r="H15" s="78"/>
      <c r="I15" s="78"/>
      <c r="J15" s="78"/>
      <c r="L15" s="57" t="e">
        <f>L16+#REF!</f>
        <v>#REF!</v>
      </c>
      <c r="M15" s="42" t="s">
        <v>41</v>
      </c>
    </row>
    <row r="16" spans="1:17" ht="57" customHeight="1">
      <c r="A16" s="62" t="s">
        <v>23</v>
      </c>
      <c r="B16" s="63" t="s">
        <v>70</v>
      </c>
      <c r="C16" s="56" t="s">
        <v>49</v>
      </c>
      <c r="D16" s="58" t="s">
        <v>1</v>
      </c>
      <c r="E16" s="58">
        <v>38</v>
      </c>
      <c r="F16" s="58">
        <v>35</v>
      </c>
      <c r="G16" s="58">
        <v>35</v>
      </c>
      <c r="H16" s="58">
        <v>35</v>
      </c>
      <c r="I16" s="58">
        <v>35</v>
      </c>
      <c r="J16" s="58">
        <v>35</v>
      </c>
      <c r="Q16" s="4">
        <f>F16*5</f>
        <v>175</v>
      </c>
    </row>
    <row r="17" spans="1:13" ht="29.25" customHeight="1">
      <c r="A17" s="78" t="s">
        <v>69</v>
      </c>
      <c r="B17" s="78"/>
      <c r="C17" s="78"/>
      <c r="D17" s="78"/>
      <c r="E17" s="78"/>
      <c r="F17" s="78"/>
      <c r="G17" s="78"/>
      <c r="H17" s="78"/>
      <c r="I17" s="78"/>
      <c r="J17" s="78"/>
      <c r="L17" s="57" t="e">
        <f>L18+#REF!</f>
        <v>#REF!</v>
      </c>
      <c r="M17" s="42" t="s">
        <v>41</v>
      </c>
    </row>
    <row r="18" spans="1:17" ht="53.25" customHeight="1">
      <c r="A18" s="93" t="s">
        <v>37</v>
      </c>
      <c r="B18" s="95" t="s">
        <v>71</v>
      </c>
      <c r="C18" s="59" t="s">
        <v>29</v>
      </c>
      <c r="D18" s="59" t="s">
        <v>1</v>
      </c>
      <c r="E18" s="59">
        <v>114</v>
      </c>
      <c r="F18" s="59" t="s">
        <v>73</v>
      </c>
      <c r="G18" s="59" t="s">
        <v>74</v>
      </c>
      <c r="H18" s="59">
        <v>102</v>
      </c>
      <c r="I18" s="59">
        <v>102</v>
      </c>
      <c r="J18" s="59">
        <v>102</v>
      </c>
      <c r="L18" s="57">
        <f>60+60+60+60</f>
        <v>240</v>
      </c>
      <c r="Q18" s="4">
        <f>H18+I18+J18</f>
        <v>306</v>
      </c>
    </row>
    <row r="19" spans="1:17" ht="53.25" customHeight="1">
      <c r="A19" s="94"/>
      <c r="B19" s="96"/>
      <c r="C19" s="65" t="s">
        <v>72</v>
      </c>
      <c r="D19" s="65" t="s">
        <v>1</v>
      </c>
      <c r="E19" s="65" t="s">
        <v>74</v>
      </c>
      <c r="F19" s="65" t="s">
        <v>74</v>
      </c>
      <c r="G19" s="65" t="s">
        <v>74</v>
      </c>
      <c r="H19" s="65">
        <v>42</v>
      </c>
      <c r="I19" s="65">
        <v>42</v>
      </c>
      <c r="J19" s="65">
        <v>42</v>
      </c>
      <c r="K19" s="66"/>
      <c r="L19" s="66"/>
      <c r="Q19" s="4">
        <f>H19+I19+J19</f>
        <v>126</v>
      </c>
    </row>
    <row r="20" spans="1:12" ht="25.5" customHeight="1">
      <c r="A20" s="102" t="s">
        <v>78</v>
      </c>
      <c r="B20" s="103"/>
      <c r="C20" s="103"/>
      <c r="D20" s="103"/>
      <c r="E20" s="103"/>
      <c r="F20" s="103"/>
      <c r="G20" s="103"/>
      <c r="H20" s="103"/>
      <c r="I20" s="103"/>
      <c r="J20" s="104"/>
      <c r="K20" s="68"/>
      <c r="L20" s="68"/>
    </row>
    <row r="21" spans="1:17" ht="53.25" customHeight="1">
      <c r="A21" s="72" t="s">
        <v>79</v>
      </c>
      <c r="B21" s="70" t="s">
        <v>80</v>
      </c>
      <c r="C21" s="70" t="s">
        <v>82</v>
      </c>
      <c r="D21" s="70" t="s">
        <v>27</v>
      </c>
      <c r="E21" s="70" t="s">
        <v>74</v>
      </c>
      <c r="F21" s="70">
        <v>37.5</v>
      </c>
      <c r="G21" s="70" t="s">
        <v>74</v>
      </c>
      <c r="H21" s="70">
        <v>252.1</v>
      </c>
      <c r="I21" s="70">
        <v>252.1</v>
      </c>
      <c r="J21" s="70">
        <v>252.1</v>
      </c>
      <c r="K21" s="68"/>
      <c r="L21" s="68"/>
      <c r="Q21" s="73">
        <f>F21+H21+I21+J21</f>
        <v>793.8000000000001</v>
      </c>
    </row>
    <row r="22" spans="3:6" ht="24" customHeight="1" thickBot="1">
      <c r="C22" s="67"/>
      <c r="D22" s="67"/>
      <c r="E22" s="67"/>
      <c r="F22" s="47"/>
    </row>
  </sheetData>
  <sheetProtection/>
  <mergeCells count="22">
    <mergeCell ref="A20:J20"/>
    <mergeCell ref="N12:P12"/>
    <mergeCell ref="N13:P13"/>
    <mergeCell ref="A6:J6"/>
    <mergeCell ref="A7:A8"/>
    <mergeCell ref="B7:B8"/>
    <mergeCell ref="C7:C8"/>
    <mergeCell ref="D7:D8"/>
    <mergeCell ref="F1:H1"/>
    <mergeCell ref="F2:H2"/>
    <mergeCell ref="G3:J3"/>
    <mergeCell ref="A11:J11"/>
    <mergeCell ref="A12:A13"/>
    <mergeCell ref="B12:B13"/>
    <mergeCell ref="G4:J4"/>
    <mergeCell ref="A15:J15"/>
    <mergeCell ref="E7:E8"/>
    <mergeCell ref="F7:J7"/>
    <mergeCell ref="A10:J10"/>
    <mergeCell ref="A18:A19"/>
    <mergeCell ref="B18:B19"/>
    <mergeCell ref="A17:J17"/>
  </mergeCells>
  <printOptions horizontalCentered="1"/>
  <pageMargins left="0.3937007874015748" right="0.3937007874015748" top="0.5905511811023623" bottom="0.5905511811023623" header="0.31496062992125984" footer="0.31496062992125984"/>
  <pageSetup firstPageNumber="17" useFirstPageNumber="1" fitToHeight="10" horizontalDpi="600" verticalDpi="600" orientation="landscape" paperSize="9" scale="70" r:id="rId1"/>
  <headerFooter scaleWithDoc="0">
    <oddHeader>&amp;C&amp;"Times New Roman,обычный"&amp;9&amp;P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2022-08-05T07:50:50Z</cp:lastPrinted>
  <dcterms:created xsi:type="dcterms:W3CDTF">2013-08-30T10:11:22Z</dcterms:created>
  <dcterms:modified xsi:type="dcterms:W3CDTF">2022-08-05T07:51:19Z</dcterms:modified>
  <cp:category/>
  <cp:version/>
  <cp:contentType/>
  <cp:contentStatus/>
</cp:coreProperties>
</file>