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25" windowWidth="12345" windowHeight="6675"/>
  </bookViews>
  <sheets>
    <sheet name="1-4 раб обр" sheetId="5" r:id="rId1"/>
    <sheet name="2-5 общеотр. образ" sheetId="6" r:id="rId2"/>
    <sheet name="3-6 образ школ" sheetId="7" r:id="rId3"/>
    <sheet name="4-15 культ в образ" sheetId="10" r:id="rId4"/>
  </sheets>
  <definedNames>
    <definedName name="_xlnm.Print_Titles" localSheetId="0">'1-4 раб обр'!$26:$27</definedName>
    <definedName name="_xlnm.Print_Titles" localSheetId="1">'2-5 общеотр. образ'!$17:$17</definedName>
  </definedNames>
  <calcPr calcId="162913"/>
</workbook>
</file>

<file path=xl/calcChain.xml><?xml version="1.0" encoding="utf-8"?>
<calcChain xmlns="http://schemas.openxmlformats.org/spreadsheetml/2006/main">
  <c r="D34" i="10"/>
  <c r="E33"/>
  <c r="F33"/>
  <c r="D31"/>
  <c r="G30"/>
  <c r="F30"/>
  <c r="E30"/>
  <c r="G24"/>
  <c r="F24"/>
  <c r="E24"/>
  <c r="D24"/>
  <c r="F23"/>
  <c r="E23"/>
  <c r="F22"/>
  <c r="E22"/>
  <c r="D22"/>
  <c r="G21"/>
  <c r="F21"/>
  <c r="E21"/>
  <c r="D21"/>
  <c r="D19"/>
  <c r="D17"/>
  <c r="E27" i="7"/>
  <c r="E18"/>
  <c r="E17"/>
  <c r="D78" i="6"/>
  <c r="D77"/>
  <c r="D76"/>
  <c r="G75"/>
  <c r="F75"/>
  <c r="D75"/>
  <c r="G74"/>
  <c r="F74"/>
  <c r="D74"/>
  <c r="D73"/>
  <c r="D72"/>
  <c r="D71"/>
  <c r="G70"/>
  <c r="F70"/>
  <c r="E70"/>
  <c r="D70"/>
  <c r="D69"/>
  <c r="D68"/>
  <c r="D67"/>
  <c r="D57"/>
  <c r="D56"/>
  <c r="G53"/>
  <c r="F53"/>
  <c r="E53"/>
  <c r="D53"/>
  <c r="G47"/>
  <c r="F47"/>
  <c r="D47"/>
  <c r="D40"/>
  <c r="D38"/>
  <c r="D37"/>
  <c r="D36"/>
  <c r="D32"/>
  <c r="D27"/>
  <c r="G25"/>
  <c r="F25"/>
  <c r="D25"/>
  <c r="D24"/>
  <c r="D18"/>
  <c r="C21" i="5"/>
  <c r="C20"/>
  <c r="C19"/>
  <c r="C18"/>
  <c r="C17"/>
  <c r="G25" i="7" l="1"/>
  <c r="F25"/>
  <c r="E25"/>
  <c r="G22"/>
  <c r="F22"/>
  <c r="E22"/>
  <c r="G19"/>
  <c r="F19"/>
  <c r="E19"/>
</calcChain>
</file>

<file path=xl/sharedStrings.xml><?xml version="1.0" encoding="utf-8"?>
<sst xmlns="http://schemas.openxmlformats.org/spreadsheetml/2006/main" count="360" uniqueCount="210">
  <si>
    <t>к постановлению администрации</t>
  </si>
  <si>
    <t>городского округа Тольятти</t>
  </si>
  <si>
    <t xml:space="preserve">к Положению об оплате труда работников </t>
  </si>
  <si>
    <t xml:space="preserve">муниципальных учреждений, находящихся в </t>
  </si>
  <si>
    <t xml:space="preserve">ведомственном подчинении департамента культуры </t>
  </si>
  <si>
    <t>администрации городского округа Тольятти</t>
  </si>
  <si>
    <t>Таблица № 1</t>
  </si>
  <si>
    <t>Тарифные разряды профессий рабочих</t>
  </si>
  <si>
    <t>Размер должностного оклада, руб.</t>
  </si>
  <si>
    <t>2</t>
  </si>
  <si>
    <t>Профессии рабочих 1, 2, 3 тарифного разряда в соответствии с Единым тарифно-квалификационным справочником работ и профессий рабочих</t>
  </si>
  <si>
    <t xml:space="preserve">Профессии рабочих 1, 2, 3 тарифного разряда при выполнении работ по профессии с производным наименованием "старший" </t>
  </si>
  <si>
    <t>Профессии рабочих 4, 5 тарифного разряда в соответствии с Единым тарифно-квалификационным справочником работ и профессий рабочих</t>
  </si>
  <si>
    <t>Профессии рабочих 6, 7  тарифного разряда в соответствии с Единым тарифно-квалификационным справочником работ и профессий рабочих</t>
  </si>
  <si>
    <t>Профессии рабочих 8 тарифного разряда в соответствии с Единым тарифно-квалификационным справочником работ и профессий рабочих</t>
  </si>
  <si>
    <t>Таблица № 2</t>
  </si>
  <si>
    <t>Перечень наименований профессий рабочих</t>
  </si>
  <si>
    <t xml:space="preserve">Наименование </t>
  </si>
  <si>
    <t>Тарифный разряд по ЕТКС</t>
  </si>
  <si>
    <t>2-6</t>
  </si>
  <si>
    <t>Кассир билетный</t>
  </si>
  <si>
    <t>2-3</t>
  </si>
  <si>
    <t>Кладовщик</t>
  </si>
  <si>
    <t>1-2</t>
  </si>
  <si>
    <t>Костюмер</t>
  </si>
  <si>
    <t>Машинист сцены</t>
  </si>
  <si>
    <t>3-5</t>
  </si>
  <si>
    <t>Механик по обслуживанию звуковой техники</t>
  </si>
  <si>
    <t>2-7</t>
  </si>
  <si>
    <t>Монтировщик сцены</t>
  </si>
  <si>
    <t>3</t>
  </si>
  <si>
    <t>3-6</t>
  </si>
  <si>
    <t>Осветитель</t>
  </si>
  <si>
    <t>3-8</t>
  </si>
  <si>
    <t>Садовник</t>
  </si>
  <si>
    <t>Швея</t>
  </si>
  <si>
    <t>Пожарный</t>
  </si>
  <si>
    <t>4-5</t>
  </si>
  <si>
    <t xml:space="preserve">Наименование профессиональной квалификационной группы (ПКГ) </t>
  </si>
  <si>
    <t>Квалификационные уровни</t>
  </si>
  <si>
    <t>Должности, отнесенные к квалификационным уровням</t>
  </si>
  <si>
    <t>Размер должностного оклада, руб и квалификационные категории</t>
  </si>
  <si>
    <t>квалификационная категория отсутствует</t>
  </si>
  <si>
    <t>III категория</t>
  </si>
  <si>
    <t>II категория</t>
  </si>
  <si>
    <t>I категория</t>
  </si>
  <si>
    <t>ПКГ Общеотраслевые должности служащих первого уровня</t>
  </si>
  <si>
    <t>Х</t>
  </si>
  <si>
    <t>Архивариус</t>
  </si>
  <si>
    <t>Делопроизводитель</t>
  </si>
  <si>
    <t>Кассир</t>
  </si>
  <si>
    <t>Комендант</t>
  </si>
  <si>
    <t>Секретарь</t>
  </si>
  <si>
    <t>Секретарь-машинистка</t>
  </si>
  <si>
    <t>Старший кассир</t>
  </si>
  <si>
    <t>ПКГ Общеотраслевые должности служащих второго уровня</t>
  </si>
  <si>
    <t>1,2,3</t>
  </si>
  <si>
    <t>Техник</t>
  </si>
  <si>
    <t>Художник</t>
  </si>
  <si>
    <t>Администратор</t>
  </si>
  <si>
    <t>Инспектор по кадрам</t>
  </si>
  <si>
    <t>Диспетчер</t>
  </si>
  <si>
    <t>Лаборант</t>
  </si>
  <si>
    <t>Секретарь руководителя</t>
  </si>
  <si>
    <t>Заведующий хозяйством</t>
  </si>
  <si>
    <t>Заведующий складом</t>
  </si>
  <si>
    <t>Старший администратор</t>
  </si>
  <si>
    <t>Старший лаборант</t>
  </si>
  <si>
    <t>Начальник хозяйственного отдела</t>
  </si>
  <si>
    <t xml:space="preserve">Механик
</t>
  </si>
  <si>
    <t>Начальник (заведующий) мастерской</t>
  </si>
  <si>
    <t>ПКГ Общеотраслевые должности служащих третьего уровня</t>
  </si>
  <si>
    <t>Менеджер</t>
  </si>
  <si>
    <t>Менеджер по персоналу</t>
  </si>
  <si>
    <t>Менеджер по рекламе</t>
  </si>
  <si>
    <t>Менеджер по связям с общественностью</t>
  </si>
  <si>
    <t>Специалист по кадрам</t>
  </si>
  <si>
    <t>Специалист по маркетингу</t>
  </si>
  <si>
    <t>Специалист по связям  с общественностью</t>
  </si>
  <si>
    <t>Бухгалтер</t>
  </si>
  <si>
    <t>Психолог</t>
  </si>
  <si>
    <t>Экономист</t>
  </si>
  <si>
    <t>Инженер</t>
  </si>
  <si>
    <t>Юрисконсульт</t>
  </si>
  <si>
    <t>Инженер-электроник (электроник)</t>
  </si>
  <si>
    <t>Инженер-программист (программист)</t>
  </si>
  <si>
    <t>Инженер-технолог (технолог)</t>
  </si>
  <si>
    <t xml:space="preserve">Заместитель главного бухгалтера
</t>
  </si>
  <si>
    <t>ПКГ Общеотраслевые должности служащих четвертого уровня</t>
  </si>
  <si>
    <t xml:space="preserve">Директор (начальник, заведующий) филиала, другого обособленного структурного подразделения
</t>
  </si>
  <si>
    <t>Должности, не отнесенные к квалификационным уровням</t>
  </si>
  <si>
    <t>Главный бухгалтер</t>
  </si>
  <si>
    <t>Главный инженер</t>
  </si>
  <si>
    <t>Начальник (заведующий) группы (цеха, службы, части)</t>
  </si>
  <si>
    <t>Художник-конструктор (дизайнер)</t>
  </si>
  <si>
    <t>Контент-редактор</t>
  </si>
  <si>
    <t>Модератор</t>
  </si>
  <si>
    <t>Специалист по персоналу</t>
  </si>
  <si>
    <t>Специалист по охране труда</t>
  </si>
  <si>
    <t>Системный администратор</t>
  </si>
  <si>
    <t>Специалист по закупкам</t>
  </si>
  <si>
    <t>Начальник (заведующий) отдела (лаборатории, бюро, сектора)</t>
  </si>
  <si>
    <t>№ п/п</t>
  </si>
  <si>
    <t>Должности работников культуры, искусства и кинематографии</t>
  </si>
  <si>
    <t>Квалификационные категории</t>
  </si>
  <si>
    <t>Размер должностного оклада, руб. и квалификационные категории</t>
  </si>
  <si>
    <t>2 категория</t>
  </si>
  <si>
    <t xml:space="preserve">1 категория </t>
  </si>
  <si>
    <t>высшая/     ведущий</t>
  </si>
  <si>
    <t>Смотритель выставочного зала</t>
  </si>
  <si>
    <t>Контролер билетов</t>
  </si>
  <si>
    <t>Заведующий костюмерной</t>
  </si>
  <si>
    <t>Техник по звукозаписи</t>
  </si>
  <si>
    <t>I,  II категория, без категории</t>
  </si>
  <si>
    <t>Ведущий, I,  II категория, без категории</t>
  </si>
  <si>
    <t>Библиотекарь</t>
  </si>
  <si>
    <t>Хранитель музейных предметов</t>
  </si>
  <si>
    <t>I,  II категория</t>
  </si>
  <si>
    <t xml:space="preserve">Звукооператор </t>
  </si>
  <si>
    <t>Балетмейстер хореографического коллектива (студии)</t>
  </si>
  <si>
    <t>Высшая, I,  II категория, без категории</t>
  </si>
  <si>
    <t xml:space="preserve">Режиссер любительского тетра (студии) </t>
  </si>
  <si>
    <t xml:space="preserve">Режиссер массовых представлений </t>
  </si>
  <si>
    <t>Хормейстер любительского вокального или хорового коллектива (студии)</t>
  </si>
  <si>
    <t>Высшая, I,  II категория</t>
  </si>
  <si>
    <t xml:space="preserve">Художник-декоратор </t>
  </si>
  <si>
    <t>Администратор (старший администратор)</t>
  </si>
  <si>
    <t xml:space="preserve">Светооператор </t>
  </si>
  <si>
    <t xml:space="preserve">Звукорежиссер </t>
  </si>
  <si>
    <t>Заведующий выставочным залом</t>
  </si>
  <si>
    <t>Заведующий студией звукозаписи</t>
  </si>
  <si>
    <t>от _____________№____________</t>
  </si>
  <si>
    <t>Приложение № 6</t>
  </si>
  <si>
    <t>1 категория</t>
  </si>
  <si>
    <t>ПКГ должностей работников учебно-вспомогательного персонала первого уровня</t>
  </si>
  <si>
    <t>Секретарь учебной части</t>
  </si>
  <si>
    <t>ПКГ должностей работников учебно-вспомогательного персонала второго уровня</t>
  </si>
  <si>
    <t>Диспетчер образовательного учреждения</t>
  </si>
  <si>
    <t>ПКГ должностей педагогических работников</t>
  </si>
  <si>
    <t>Концертмейстер</t>
  </si>
  <si>
    <t>Педагог дополнительного образования</t>
  </si>
  <si>
    <t>Педагог-организатор</t>
  </si>
  <si>
    <t>Методист</t>
  </si>
  <si>
    <t>Педагог-психолог</t>
  </si>
  <si>
    <t>Старший педагог дополнительного образования</t>
  </si>
  <si>
    <t>Преподаватель</t>
  </si>
  <si>
    <t>Старший методист</t>
  </si>
  <si>
    <t>ПКГ должностей руководителей структурных подразделений</t>
  </si>
  <si>
    <t>Заведующий отделом, отделением</t>
  </si>
  <si>
    <t>Заведующий  частью (учебной, воспитательной, учебно-воспитательной и др.)</t>
  </si>
  <si>
    <t>Приложение № 4</t>
  </si>
  <si>
    <t>Наименование ЕТКС</t>
  </si>
  <si>
    <t>Тарифно-квалификационные характеристики по общеотраслевым профессиям рабочих</t>
  </si>
  <si>
    <t>Единый тарифно-квалификационный справочник работ и профессий рабочих, выпуск 58, раздел "Общие профессии"</t>
  </si>
  <si>
    <t>Единый тарифно-квалификационный справочник работ и профессий рабочих, выпуск 58, раздел "Театрально-зрелищные предприятия"</t>
  </si>
  <si>
    <t>Единый тарифно-квалификационный справочник работ и профессий рабочих, выпуск 46, раздел "Швейное производство"</t>
  </si>
  <si>
    <t>Единый тарифно-квалификационный справочник работ и профессий рабочих, выпуск 2 часть 2, раздел "Слесарные и слесарно-сборочные работы"</t>
  </si>
  <si>
    <t>Единый тарифно-квалификационный справочник работ и профессий рабочих народного хозяйства СССР, выпуск 1, раздел "Професссии рабочих, общие для всех отраслей народного хозяйства"</t>
  </si>
  <si>
    <t>Должностные оклады по  тарифным разрядам профессий рабочих  образовательных учреждений</t>
  </si>
  <si>
    <t>Водитель автомобиля</t>
  </si>
  <si>
    <t>Гардеробщик</t>
  </si>
  <si>
    <t>1</t>
  </si>
  <si>
    <t>Дворник</t>
  </si>
  <si>
    <t>Настройщик духовых инструментов</t>
  </si>
  <si>
    <t>Единый тарифно-квалификационный справочник работ и профессий рабочих, выпуск 59, раздел "Производство духовых и ударных инструментов"</t>
  </si>
  <si>
    <t>6</t>
  </si>
  <si>
    <t>Настройщик пианино и роялей</t>
  </si>
  <si>
    <t>Единый тарифно-квалификационный справочник работ и профессий рабочих, выпуск 59, раздел "Производство клавишных инструментов"</t>
  </si>
  <si>
    <t>4-8</t>
  </si>
  <si>
    <t>Настройщик щипковых инструментов</t>
  </si>
  <si>
    <t>Единый тарифно-квалификационный справочник работ и профессий рабочих, выпуск 59, раздел "Производство щипковых инструментов"</t>
  </si>
  <si>
    <t>Настройщик язычковых инструментов</t>
  </si>
  <si>
    <t>Единый тарифно-квалификационный справочник работ и профессий рабочих, выпуск 59, раздел "Производство язычковых инструментов"</t>
  </si>
  <si>
    <t>4-6</t>
  </si>
  <si>
    <t>Настройщик-регулировщик смычковых инструментов</t>
  </si>
  <si>
    <t>Единый тарифно-квалификационный справочник работ и профессий рабочих, выпуск 59, раздел "Производство смычковых инструментов"</t>
  </si>
  <si>
    <t>Подсобный рабочий</t>
  </si>
  <si>
    <t>Рабочий по комплексному обслуживанию и ремонту зданий</t>
  </si>
  <si>
    <t>2-4</t>
  </si>
  <si>
    <t>Слесарь по ремонту оборудования тепловых сетей</t>
  </si>
  <si>
    <t>Тарифно-квалификационный справочник работ и профессий электроэнергетики, раздел "Ремонт оборудования электростанций и сетей"</t>
  </si>
  <si>
    <t>Слесарь-сантехник</t>
  </si>
  <si>
    <t>Сторож (вахтер)</t>
  </si>
  <si>
    <t>Уборщик служебных помещений</t>
  </si>
  <si>
    <t>Электромонтер по ремонту и обслуживанию электрооборудования</t>
  </si>
  <si>
    <t>2-8</t>
  </si>
  <si>
    <t xml:space="preserve">                                                                    __________________________________</t>
  </si>
  <si>
    <t>Приложение № 5</t>
  </si>
  <si>
    <t>Должностные оклады по профессиональным квалификационным группам общеотраслевых должностей руководителей, специалистов и служащих  образовательных учреждений</t>
  </si>
  <si>
    <t xml:space="preserve">Начальник   гаража </t>
  </si>
  <si>
    <t>Переводчик</t>
  </si>
  <si>
    <t>Таблица 2</t>
  </si>
  <si>
    <t>Должностные оклады по общеотраслевым должностям руководителей, специалистов и служащих образовательных учреждений, не отнесенным к профессиональным квалификационным группам</t>
  </si>
  <si>
    <t>Размер должностного оклада, руб и квалификационная категория</t>
  </si>
  <si>
    <t>Заместитель директора (проректор) (по направлениям деятельности)</t>
  </si>
  <si>
    <t>Инженер по организации эксплуатации и ремонту зданий и сооружений</t>
  </si>
  <si>
    <t>высшая категория, педагог-методист, педагог-наставник</t>
  </si>
  <si>
    <t>Приложение № 15</t>
  </si>
  <si>
    <t>Должностные оклады по  должностям работников культуры, искусства и кинематографии  в образовательных учреждениях</t>
  </si>
  <si>
    <t xml:space="preserve">Дирижер  </t>
  </si>
  <si>
    <t xml:space="preserve">Художник-постановщик  </t>
  </si>
  <si>
    <t xml:space="preserve">Заведующий библиотекой </t>
  </si>
  <si>
    <t xml:space="preserve">Заведующий отделом (сектором) </t>
  </si>
  <si>
    <t xml:space="preserve">Художественный руководитель </t>
  </si>
  <si>
    <t>__________________________________________</t>
  </si>
  <si>
    <t>Приложение № 1</t>
  </si>
  <si>
    <t>Приложение № 2</t>
  </si>
  <si>
    <t>14204-18287</t>
  </si>
  <si>
    <t xml:space="preserve">Должностные оклады по  профессиональным квалификационным группам должностей работников образования образовательных учреждений </t>
  </si>
  <si>
    <t>Приложение № 3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</si>
</sst>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2"/>
      <color theme="1"/>
      <name val="Times New Roman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141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0" fillId="0" borderId="0" xfId="0" applyFill="1"/>
    <xf numFmtId="0" fontId="4" fillId="0" borderId="0" xfId="0" applyFont="1" applyFill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justify" vertical="top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right" vertical="top" wrapText="1"/>
    </xf>
    <xf numFmtId="0" fontId="3" fillId="0" borderId="0" xfId="0" applyFont="1" applyFill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Border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7" fillId="0" borderId="0" xfId="0" applyFont="1" applyFill="1"/>
    <xf numFmtId="0" fontId="6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top" wrapText="1"/>
    </xf>
    <xf numFmtId="0" fontId="7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top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/>
    </xf>
    <xf numFmtId="0" fontId="3" fillId="0" borderId="1" xfId="0" applyNumberFormat="1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justify" vertical="center" wrapText="1"/>
    </xf>
    <xf numFmtId="0" fontId="0" fillId="0" borderId="7" xfId="0" applyFill="1" applyBorder="1"/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3" fillId="0" borderId="10" xfId="0" applyFont="1" applyFill="1" applyBorder="1" applyAlignment="1">
      <alignment horizontal="justify" vertical="center" wrapText="1"/>
    </xf>
    <xf numFmtId="0" fontId="0" fillId="0" borderId="0" xfId="0" applyFill="1" applyBorder="1"/>
    <xf numFmtId="0" fontId="5" fillId="0" borderId="0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vertical="top" wrapText="1"/>
    </xf>
    <xf numFmtId="49" fontId="0" fillId="0" borderId="0" xfId="0" applyNumberFormat="1" applyFill="1" applyAlignment="1">
      <alignment horizontal="center"/>
    </xf>
    <xf numFmtId="0" fontId="3" fillId="0" borderId="0" xfId="0" applyFont="1" applyFill="1" applyBorder="1" applyAlignment="1">
      <alignment horizontal="justify" vertical="top" wrapText="1"/>
    </xf>
    <xf numFmtId="49" fontId="3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justify" vertical="top" wrapText="1"/>
    </xf>
    <xf numFmtId="49" fontId="3" fillId="0" borderId="0" xfId="0" applyNumberFormat="1" applyFont="1" applyFill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top"/>
    </xf>
    <xf numFmtId="0" fontId="3" fillId="0" borderId="7" xfId="0" applyFont="1" applyFill="1" applyBorder="1"/>
    <xf numFmtId="0" fontId="7" fillId="0" borderId="7" xfId="0" applyFont="1" applyFill="1" applyBorder="1"/>
    <xf numFmtId="0" fontId="6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/>
    </xf>
    <xf numFmtId="0" fontId="3" fillId="0" borderId="10" xfId="0" applyFont="1" applyFill="1" applyBorder="1" applyAlignment="1">
      <alignment wrapText="1"/>
    </xf>
    <xf numFmtId="0" fontId="3" fillId="0" borderId="1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5" fillId="0" borderId="0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16" fontId="3" fillId="0" borderId="3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16" fontId="3" fillId="0" borderId="4" xfId="0" applyNumberFormat="1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justify" vertical="top" wrapText="1"/>
    </xf>
    <xf numFmtId="0" fontId="3" fillId="0" borderId="2" xfId="0" applyFont="1" applyFill="1" applyBorder="1" applyAlignment="1">
      <alignment horizontal="justify" vertical="top" wrapText="1"/>
    </xf>
    <xf numFmtId="0" fontId="3" fillId="0" borderId="1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top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</cellXfs>
  <cellStyles count="5">
    <cellStyle name="Обычный" xfId="0" builtinId="0"/>
    <cellStyle name="Обычный 2" xfId="1"/>
    <cellStyle name="Обычный 2 2" xfId="2"/>
    <cellStyle name="Обычный 2 3" xfId="3"/>
    <cellStyle name="Обычный 2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E54"/>
  <sheetViews>
    <sheetView tabSelected="1" zoomScale="85" zoomScaleNormal="85" workbookViewId="0">
      <selection activeCell="B59" sqref="B59"/>
    </sheetView>
  </sheetViews>
  <sheetFormatPr defaultColWidth="9.140625" defaultRowHeight="12.75"/>
  <cols>
    <col min="1" max="1" width="51.85546875" style="3" customWidth="1"/>
    <col min="2" max="2" width="65.140625" style="3" customWidth="1"/>
    <col min="3" max="3" width="29.5703125" style="3" customWidth="1"/>
    <col min="4" max="4" width="8.42578125" style="3" customWidth="1"/>
    <col min="5" max="5" width="10.5703125" style="74" customWidth="1"/>
    <col min="6" max="16384" width="9.140625" style="3"/>
  </cols>
  <sheetData>
    <row r="1" spans="1:3">
      <c r="A1" s="47"/>
      <c r="B1" s="47"/>
      <c r="C1" s="2" t="s">
        <v>205</v>
      </c>
    </row>
    <row r="2" spans="1:3">
      <c r="A2" s="47"/>
      <c r="B2" s="47"/>
      <c r="C2" s="2" t="s">
        <v>0</v>
      </c>
    </row>
    <row r="3" spans="1:3">
      <c r="A3" s="47"/>
      <c r="B3" s="47"/>
      <c r="C3" s="2" t="s">
        <v>1</v>
      </c>
    </row>
    <row r="4" spans="1:3">
      <c r="A4" s="47"/>
      <c r="B4" s="47"/>
      <c r="C4" s="2" t="s">
        <v>131</v>
      </c>
    </row>
    <row r="5" spans="1:3" ht="13.7" customHeight="1">
      <c r="A5" s="47"/>
      <c r="B5" s="47"/>
      <c r="C5" s="47"/>
    </row>
    <row r="6" spans="1:3">
      <c r="C6" s="2" t="s">
        <v>150</v>
      </c>
    </row>
    <row r="7" spans="1:3">
      <c r="C7" s="2" t="s">
        <v>2</v>
      </c>
    </row>
    <row r="8" spans="1:3">
      <c r="C8" s="2" t="s">
        <v>3</v>
      </c>
    </row>
    <row r="9" spans="1:3">
      <c r="C9" s="2" t="s">
        <v>4</v>
      </c>
    </row>
    <row r="10" spans="1:3">
      <c r="C10" s="2" t="s">
        <v>5</v>
      </c>
    </row>
    <row r="11" spans="1:3" ht="10.9" customHeight="1">
      <c r="C11" s="2"/>
    </row>
    <row r="12" spans="1:3" ht="14.1" customHeight="1">
      <c r="C12" s="9" t="s">
        <v>6</v>
      </c>
    </row>
    <row r="13" spans="1:3" ht="30" customHeight="1">
      <c r="A13" s="90" t="s">
        <v>158</v>
      </c>
      <c r="B13" s="90"/>
      <c r="C13" s="90"/>
    </row>
    <row r="14" spans="1:3" ht="9" customHeight="1">
      <c r="A14" s="57"/>
      <c r="B14" s="57"/>
    </row>
    <row r="15" spans="1:3" ht="16.899999999999999" customHeight="1">
      <c r="A15" s="91" t="s">
        <v>7</v>
      </c>
      <c r="B15" s="92"/>
      <c r="C15" s="5" t="s">
        <v>8</v>
      </c>
    </row>
    <row r="16" spans="1:3">
      <c r="A16" s="91">
        <v>1</v>
      </c>
      <c r="B16" s="92"/>
      <c r="C16" s="5" t="s">
        <v>9</v>
      </c>
    </row>
    <row r="17" spans="1:5">
      <c r="A17" s="86" t="s">
        <v>10</v>
      </c>
      <c r="B17" s="87"/>
      <c r="C17" s="6">
        <f>ROUND(11100*1.051,0)</f>
        <v>11666</v>
      </c>
    </row>
    <row r="18" spans="1:5">
      <c r="A18" s="93" t="s">
        <v>11</v>
      </c>
      <c r="B18" s="94"/>
      <c r="C18" s="6">
        <f>ROUND(11155*1.051,0)</f>
        <v>11724</v>
      </c>
    </row>
    <row r="19" spans="1:5">
      <c r="A19" s="86" t="s">
        <v>12</v>
      </c>
      <c r="B19" s="87"/>
      <c r="C19" s="6">
        <f>ROUND(11230*1.051,0)</f>
        <v>11803</v>
      </c>
    </row>
    <row r="20" spans="1:5">
      <c r="A20" s="86" t="s">
        <v>13</v>
      </c>
      <c r="B20" s="87"/>
      <c r="C20" s="6">
        <f>ROUND(11400*1.051,0)</f>
        <v>11981</v>
      </c>
    </row>
    <row r="21" spans="1:5">
      <c r="A21" s="86" t="s">
        <v>14</v>
      </c>
      <c r="B21" s="87"/>
      <c r="C21" s="6">
        <f>ROUND(11970*1.051,0)</f>
        <v>12580</v>
      </c>
    </row>
    <row r="22" spans="1:5" ht="6.75" customHeight="1">
      <c r="C22" s="4"/>
    </row>
    <row r="23" spans="1:5" ht="13.15" customHeight="1">
      <c r="C23" s="9" t="s">
        <v>15</v>
      </c>
    </row>
    <row r="24" spans="1:5" ht="14.25" customHeight="1">
      <c r="A24" s="88" t="s">
        <v>16</v>
      </c>
      <c r="B24" s="88"/>
      <c r="C24" s="88"/>
      <c r="D24" s="75"/>
      <c r="E24" s="76"/>
    </row>
    <row r="25" spans="1:5" ht="14.1" customHeight="1">
      <c r="A25" s="57"/>
      <c r="B25" s="57"/>
      <c r="D25" s="75"/>
      <c r="E25" s="76"/>
    </row>
    <row r="26" spans="1:5" ht="17.45" customHeight="1">
      <c r="A26" s="63" t="s">
        <v>17</v>
      </c>
      <c r="B26" s="63" t="s">
        <v>151</v>
      </c>
      <c r="C26" s="63" t="s">
        <v>18</v>
      </c>
      <c r="D26" s="77"/>
      <c r="E26" s="78"/>
    </row>
    <row r="27" spans="1:5">
      <c r="A27" s="63">
        <v>1</v>
      </c>
      <c r="B27" s="63">
        <v>2</v>
      </c>
      <c r="C27" s="63">
        <v>3</v>
      </c>
      <c r="D27" s="77"/>
      <c r="E27" s="78"/>
    </row>
    <row r="28" spans="1:5">
      <c r="A28" s="7" t="s">
        <v>159</v>
      </c>
      <c r="B28" s="73" t="s">
        <v>152</v>
      </c>
      <c r="C28" s="11" t="s">
        <v>37</v>
      </c>
    </row>
    <row r="29" spans="1:5">
      <c r="A29" s="7" t="s">
        <v>160</v>
      </c>
      <c r="B29" s="73" t="s">
        <v>152</v>
      </c>
      <c r="C29" s="11" t="s">
        <v>161</v>
      </c>
    </row>
    <row r="30" spans="1:5">
      <c r="A30" s="7" t="s">
        <v>162</v>
      </c>
      <c r="B30" s="73" t="s">
        <v>152</v>
      </c>
      <c r="C30" s="11" t="s">
        <v>161</v>
      </c>
    </row>
    <row r="31" spans="1:5">
      <c r="A31" s="7" t="s">
        <v>20</v>
      </c>
      <c r="B31" s="73" t="s">
        <v>152</v>
      </c>
      <c r="C31" s="11" t="s">
        <v>21</v>
      </c>
    </row>
    <row r="32" spans="1:5">
      <c r="A32" s="7" t="s">
        <v>22</v>
      </c>
      <c r="B32" s="73" t="s">
        <v>152</v>
      </c>
      <c r="C32" s="11" t="s">
        <v>23</v>
      </c>
    </row>
    <row r="33" spans="1:3" ht="22.5">
      <c r="A33" s="7" t="s">
        <v>24</v>
      </c>
      <c r="B33" s="73" t="s">
        <v>153</v>
      </c>
      <c r="C33" s="11" t="s">
        <v>19</v>
      </c>
    </row>
    <row r="34" spans="1:3" ht="22.5">
      <c r="A34" s="84" t="s">
        <v>25</v>
      </c>
      <c r="B34" s="73" t="s">
        <v>154</v>
      </c>
      <c r="C34" s="11" t="s">
        <v>26</v>
      </c>
    </row>
    <row r="35" spans="1:3" ht="22.5">
      <c r="A35" s="84" t="s">
        <v>27</v>
      </c>
      <c r="B35" s="73" t="s">
        <v>153</v>
      </c>
      <c r="C35" s="11" t="s">
        <v>28</v>
      </c>
    </row>
    <row r="36" spans="1:3" ht="22.5">
      <c r="A36" s="84" t="s">
        <v>29</v>
      </c>
      <c r="B36" s="73" t="s">
        <v>154</v>
      </c>
      <c r="C36" s="11" t="s">
        <v>30</v>
      </c>
    </row>
    <row r="37" spans="1:3" ht="22.5">
      <c r="A37" s="84" t="s">
        <v>163</v>
      </c>
      <c r="B37" s="73" t="s">
        <v>164</v>
      </c>
      <c r="C37" s="11" t="s">
        <v>165</v>
      </c>
    </row>
    <row r="38" spans="1:3" ht="22.5">
      <c r="A38" s="7" t="s">
        <v>166</v>
      </c>
      <c r="B38" s="73" t="s">
        <v>167</v>
      </c>
      <c r="C38" s="11" t="s">
        <v>168</v>
      </c>
    </row>
    <row r="39" spans="1:3" ht="22.5">
      <c r="A39" s="7" t="s">
        <v>169</v>
      </c>
      <c r="B39" s="73" t="s">
        <v>170</v>
      </c>
      <c r="C39" s="11" t="s">
        <v>31</v>
      </c>
    </row>
    <row r="40" spans="1:3" ht="22.5">
      <c r="A40" s="7" t="s">
        <v>171</v>
      </c>
      <c r="B40" s="73" t="s">
        <v>172</v>
      </c>
      <c r="C40" s="12" t="s">
        <v>173</v>
      </c>
    </row>
    <row r="41" spans="1:3" ht="22.5">
      <c r="A41" s="7" t="s">
        <v>174</v>
      </c>
      <c r="B41" s="73" t="s">
        <v>175</v>
      </c>
      <c r="C41" s="12" t="s">
        <v>165</v>
      </c>
    </row>
    <row r="42" spans="1:3" ht="22.5">
      <c r="A42" s="7" t="s">
        <v>32</v>
      </c>
      <c r="B42" s="73" t="s">
        <v>153</v>
      </c>
      <c r="C42" s="12" t="s">
        <v>33</v>
      </c>
    </row>
    <row r="43" spans="1:3" ht="33.75">
      <c r="A43" s="7" t="s">
        <v>176</v>
      </c>
      <c r="B43" s="73" t="s">
        <v>157</v>
      </c>
      <c r="C43" s="11" t="s">
        <v>23</v>
      </c>
    </row>
    <row r="44" spans="1:3">
      <c r="A44" s="7" t="s">
        <v>36</v>
      </c>
      <c r="B44" s="73" t="s">
        <v>152</v>
      </c>
      <c r="C44" s="11" t="s">
        <v>37</v>
      </c>
    </row>
    <row r="45" spans="1:3" ht="33.75">
      <c r="A45" s="7" t="s">
        <v>177</v>
      </c>
      <c r="B45" s="73" t="s">
        <v>157</v>
      </c>
      <c r="C45" s="11" t="s">
        <v>178</v>
      </c>
    </row>
    <row r="46" spans="1:3">
      <c r="A46" s="7" t="s">
        <v>34</v>
      </c>
      <c r="B46" s="73" t="s">
        <v>152</v>
      </c>
      <c r="C46" s="11" t="s">
        <v>23</v>
      </c>
    </row>
    <row r="47" spans="1:3" ht="22.5">
      <c r="A47" s="7" t="s">
        <v>179</v>
      </c>
      <c r="B47" s="73" t="s">
        <v>180</v>
      </c>
      <c r="C47" s="11" t="s">
        <v>19</v>
      </c>
    </row>
    <row r="48" spans="1:3" ht="22.5">
      <c r="A48" s="7" t="s">
        <v>181</v>
      </c>
      <c r="B48" s="73" t="s">
        <v>156</v>
      </c>
      <c r="C48" s="12" t="s">
        <v>19</v>
      </c>
    </row>
    <row r="49" spans="1:3">
      <c r="A49" s="7" t="s">
        <v>182</v>
      </c>
      <c r="B49" s="73" t="s">
        <v>152</v>
      </c>
      <c r="C49" s="12" t="s">
        <v>23</v>
      </c>
    </row>
    <row r="50" spans="1:3">
      <c r="A50" s="7" t="s">
        <v>183</v>
      </c>
      <c r="B50" s="73" t="s">
        <v>152</v>
      </c>
      <c r="C50" s="11" t="s">
        <v>161</v>
      </c>
    </row>
    <row r="51" spans="1:3" ht="22.5">
      <c r="A51" s="7" t="s">
        <v>35</v>
      </c>
      <c r="B51" s="73" t="s">
        <v>155</v>
      </c>
      <c r="C51" s="11" t="s">
        <v>19</v>
      </c>
    </row>
    <row r="52" spans="1:3" ht="33.75">
      <c r="A52" s="7" t="s">
        <v>184</v>
      </c>
      <c r="B52" s="73" t="s">
        <v>157</v>
      </c>
      <c r="C52" s="11" t="s">
        <v>185</v>
      </c>
    </row>
    <row r="53" spans="1:3" ht="9" customHeight="1">
      <c r="A53" s="89"/>
      <c r="B53" s="89"/>
      <c r="C53" s="89"/>
    </row>
    <row r="54" spans="1:3" ht="9" customHeight="1">
      <c r="A54" s="8" t="s">
        <v>186</v>
      </c>
      <c r="B54" s="85"/>
    </row>
  </sheetData>
  <mergeCells count="10">
    <mergeCell ref="A20:B20"/>
    <mergeCell ref="A21:B21"/>
    <mergeCell ref="A24:C24"/>
    <mergeCell ref="A53:C53"/>
    <mergeCell ref="A13:C13"/>
    <mergeCell ref="A15:B15"/>
    <mergeCell ref="A16:B16"/>
    <mergeCell ref="A17:B17"/>
    <mergeCell ref="A18:B18"/>
    <mergeCell ref="A19:B19"/>
  </mergeCells>
  <printOptions horizontalCentered="1"/>
  <pageMargins left="0.39370078740157483" right="0.39370078740157483" top="0.98425196850393704" bottom="0.19685039370078741" header="0.51181102362204722" footer="0.51181102362204722"/>
  <pageSetup paperSize="9" scale="95" firstPageNumber="3" orientation="landscape" useFirstPageNumber="1" r:id="rId1"/>
  <headerFooter alignWithMargins="0">
    <oddHeader>&amp;C&amp;"Times New Roman,обычный"&amp;P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S134"/>
  <sheetViews>
    <sheetView showWhiteSpace="0" view="pageLayout" zoomScale="70" zoomScaleNormal="85" zoomScalePageLayoutView="70" workbookViewId="0">
      <selection activeCell="D78" sqref="D78"/>
    </sheetView>
  </sheetViews>
  <sheetFormatPr defaultRowHeight="12.75" outlineLevelRow="1"/>
  <cols>
    <col min="1" max="1" width="18.7109375" style="13" customWidth="1"/>
    <col min="2" max="2" width="8.85546875" style="14" customWidth="1"/>
    <col min="3" max="3" width="37.85546875" style="15" customWidth="1"/>
    <col min="4" max="4" width="11.28515625" style="14" customWidth="1"/>
    <col min="5" max="5" width="8.140625" style="16" customWidth="1"/>
    <col min="6" max="7" width="7.7109375" style="17" customWidth="1"/>
    <col min="8" max="19" width="9.140625" style="17" customWidth="1"/>
  </cols>
  <sheetData>
    <row r="1" spans="1:19">
      <c r="G1" s="2" t="s">
        <v>206</v>
      </c>
    </row>
    <row r="2" spans="1:19">
      <c r="G2" s="2" t="s">
        <v>0</v>
      </c>
    </row>
    <row r="3" spans="1:19">
      <c r="G3" s="2" t="s">
        <v>1</v>
      </c>
    </row>
    <row r="4" spans="1:19">
      <c r="G4" s="2" t="s">
        <v>131</v>
      </c>
    </row>
    <row r="5" spans="1:19" ht="22.9" customHeight="1"/>
    <row r="6" spans="1:19">
      <c r="F6" s="18"/>
      <c r="G6" s="19" t="s">
        <v>187</v>
      </c>
    </row>
    <row r="7" spans="1:19">
      <c r="D7" s="15"/>
      <c r="G7" s="2" t="s">
        <v>2</v>
      </c>
    </row>
    <row r="8" spans="1:19" ht="15.75">
      <c r="D8" s="18"/>
      <c r="F8" s="20"/>
      <c r="G8" s="2" t="s">
        <v>3</v>
      </c>
    </row>
    <row r="9" spans="1:19" ht="15.75">
      <c r="D9" s="18"/>
      <c r="F9" s="20"/>
      <c r="G9" s="2" t="s">
        <v>4</v>
      </c>
    </row>
    <row r="10" spans="1:19" ht="15.75">
      <c r="D10" s="18"/>
      <c r="F10" s="20"/>
      <c r="G10" s="2" t="s">
        <v>5</v>
      </c>
    </row>
    <row r="11" spans="1:19" ht="10.9" customHeight="1">
      <c r="D11" s="18"/>
      <c r="F11" s="20"/>
      <c r="G11" s="2"/>
    </row>
    <row r="12" spans="1:19" ht="14.1" customHeight="1">
      <c r="D12" s="20"/>
      <c r="E12" s="20"/>
      <c r="F12" s="20"/>
      <c r="G12" s="19" t="s">
        <v>6</v>
      </c>
    </row>
    <row r="13" spans="1:19" ht="69" customHeight="1">
      <c r="A13" s="95" t="s">
        <v>188</v>
      </c>
      <c r="B13" s="95"/>
      <c r="C13" s="95"/>
      <c r="D13" s="95"/>
      <c r="E13" s="95"/>
      <c r="F13" s="95"/>
      <c r="G13" s="95"/>
    </row>
    <row r="14" spans="1:19" ht="15" customHeight="1"/>
    <row r="15" spans="1:19" s="22" customFormat="1" ht="30" customHeight="1">
      <c r="A15" s="96" t="s">
        <v>38</v>
      </c>
      <c r="B15" s="96" t="s">
        <v>39</v>
      </c>
      <c r="C15" s="96" t="s">
        <v>40</v>
      </c>
      <c r="D15" s="98" t="s">
        <v>41</v>
      </c>
      <c r="E15" s="98"/>
      <c r="F15" s="98"/>
      <c r="G15" s="98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s="22" customFormat="1" ht="33" customHeight="1">
      <c r="A16" s="97"/>
      <c r="B16" s="97"/>
      <c r="C16" s="97"/>
      <c r="D16" s="71" t="s">
        <v>42</v>
      </c>
      <c r="E16" s="71" t="s">
        <v>43</v>
      </c>
      <c r="F16" s="71" t="s">
        <v>44</v>
      </c>
      <c r="G16" s="71" t="s">
        <v>45</v>
      </c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s="22" customFormat="1" ht="12" customHeight="1">
      <c r="A17" s="67">
        <v>1</v>
      </c>
      <c r="B17" s="67">
        <v>2</v>
      </c>
      <c r="C17" s="68">
        <v>3</v>
      </c>
      <c r="D17" s="63">
        <v>4</v>
      </c>
      <c r="E17" s="63">
        <v>5</v>
      </c>
      <c r="F17" s="63">
        <v>6</v>
      </c>
      <c r="G17" s="63">
        <v>7</v>
      </c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ht="14.1" customHeight="1">
      <c r="A18" s="104" t="s">
        <v>46</v>
      </c>
      <c r="B18" s="107">
        <v>1</v>
      </c>
      <c r="C18" s="23" t="s">
        <v>48</v>
      </c>
      <c r="D18" s="98">
        <f>ROUND(11100*1.051,0)</f>
        <v>11666</v>
      </c>
      <c r="E18" s="98" t="s">
        <v>47</v>
      </c>
      <c r="F18" s="98" t="s">
        <v>47</v>
      </c>
      <c r="G18" s="98" t="s">
        <v>47</v>
      </c>
    </row>
    <row r="19" spans="1:19" ht="14.1" customHeight="1">
      <c r="A19" s="105"/>
      <c r="B19" s="102"/>
      <c r="C19" s="23" t="s">
        <v>49</v>
      </c>
      <c r="D19" s="98"/>
      <c r="E19" s="98"/>
      <c r="F19" s="98"/>
      <c r="G19" s="98"/>
    </row>
    <row r="20" spans="1:19" ht="14.1" customHeight="1">
      <c r="A20" s="105"/>
      <c r="B20" s="102"/>
      <c r="C20" s="23" t="s">
        <v>50</v>
      </c>
      <c r="D20" s="98"/>
      <c r="E20" s="98"/>
      <c r="F20" s="98"/>
      <c r="G20" s="98"/>
    </row>
    <row r="21" spans="1:19" s="17" customFormat="1" ht="14.1" customHeight="1">
      <c r="A21" s="105"/>
      <c r="B21" s="102"/>
      <c r="C21" s="23" t="s">
        <v>51</v>
      </c>
      <c r="D21" s="98"/>
      <c r="E21" s="98"/>
      <c r="F21" s="98"/>
      <c r="G21" s="98"/>
    </row>
    <row r="22" spans="1:19" s="17" customFormat="1" ht="14.1" customHeight="1">
      <c r="A22" s="105"/>
      <c r="B22" s="102"/>
      <c r="C22" s="23" t="s">
        <v>52</v>
      </c>
      <c r="D22" s="98"/>
      <c r="E22" s="98"/>
      <c r="F22" s="98"/>
      <c r="G22" s="98"/>
    </row>
    <row r="23" spans="1:19" s="17" customFormat="1" ht="14.1" customHeight="1">
      <c r="A23" s="105"/>
      <c r="B23" s="108"/>
      <c r="C23" s="23" t="s">
        <v>53</v>
      </c>
      <c r="D23" s="98"/>
      <c r="E23" s="98"/>
      <c r="F23" s="98"/>
      <c r="G23" s="98"/>
    </row>
    <row r="24" spans="1:19" s="17" customFormat="1" ht="14.1" customHeight="1">
      <c r="A24" s="106"/>
      <c r="B24" s="64">
        <v>2</v>
      </c>
      <c r="C24" s="23" t="s">
        <v>54</v>
      </c>
      <c r="D24" s="64">
        <f>ROUND(11230*1.051,0)</f>
        <v>11803</v>
      </c>
      <c r="E24" s="64" t="s">
        <v>47</v>
      </c>
      <c r="F24" s="64" t="s">
        <v>47</v>
      </c>
      <c r="G24" s="64" t="s">
        <v>47</v>
      </c>
    </row>
    <row r="25" spans="1:19" s="17" customFormat="1" ht="14.1" customHeight="1">
      <c r="A25" s="99" t="s">
        <v>55</v>
      </c>
      <c r="B25" s="100" t="s">
        <v>56</v>
      </c>
      <c r="C25" s="23" t="s">
        <v>57</v>
      </c>
      <c r="D25" s="96">
        <f>ROUND(11230*1.051,0)</f>
        <v>11803</v>
      </c>
      <c r="E25" s="96" t="s">
        <v>47</v>
      </c>
      <c r="F25" s="96">
        <f>ROUND(11790*1.051,0)</f>
        <v>12391</v>
      </c>
      <c r="G25" s="96">
        <f>ROUND(12915*1.051,0)</f>
        <v>13574</v>
      </c>
    </row>
    <row r="26" spans="1:19" s="17" customFormat="1" ht="14.1" customHeight="1">
      <c r="A26" s="99"/>
      <c r="B26" s="100"/>
      <c r="C26" s="23" t="s">
        <v>58</v>
      </c>
      <c r="D26" s="101"/>
      <c r="E26" s="101"/>
      <c r="F26" s="101"/>
      <c r="G26" s="101"/>
    </row>
    <row r="27" spans="1:19" s="17" customFormat="1" ht="14.1" customHeight="1">
      <c r="A27" s="99"/>
      <c r="B27" s="102">
        <v>1</v>
      </c>
      <c r="C27" s="24" t="s">
        <v>59</v>
      </c>
      <c r="D27" s="98">
        <f>ROUND(11230*1.051,0)</f>
        <v>11803</v>
      </c>
      <c r="E27" s="103" t="s">
        <v>47</v>
      </c>
      <c r="F27" s="103" t="s">
        <v>47</v>
      </c>
      <c r="G27" s="103" t="s">
        <v>47</v>
      </c>
    </row>
    <row r="28" spans="1:19" s="17" customFormat="1" ht="14.1" hidden="1" customHeight="1" outlineLevel="1">
      <c r="A28" s="99"/>
      <c r="B28" s="102"/>
      <c r="C28" s="23" t="s">
        <v>60</v>
      </c>
      <c r="D28" s="98"/>
      <c r="E28" s="103"/>
      <c r="F28" s="103"/>
      <c r="G28" s="103"/>
    </row>
    <row r="29" spans="1:19" s="17" customFormat="1" ht="14.1" customHeight="1" collapsed="1">
      <c r="A29" s="99"/>
      <c r="B29" s="102"/>
      <c r="C29" s="23" t="s">
        <v>61</v>
      </c>
      <c r="D29" s="98"/>
      <c r="E29" s="103"/>
      <c r="F29" s="103"/>
      <c r="G29" s="103"/>
    </row>
    <row r="30" spans="1:19" s="17" customFormat="1" ht="14.1" customHeight="1">
      <c r="A30" s="99"/>
      <c r="B30" s="102"/>
      <c r="C30" s="23" t="s">
        <v>62</v>
      </c>
      <c r="D30" s="98"/>
      <c r="E30" s="103"/>
      <c r="F30" s="103"/>
      <c r="G30" s="103"/>
    </row>
    <row r="31" spans="1:19" s="17" customFormat="1" ht="14.1" customHeight="1">
      <c r="A31" s="99"/>
      <c r="B31" s="102"/>
      <c r="C31" s="23" t="s">
        <v>63</v>
      </c>
      <c r="D31" s="98"/>
      <c r="E31" s="103"/>
      <c r="F31" s="103"/>
      <c r="G31" s="103"/>
    </row>
    <row r="32" spans="1:19" s="17" customFormat="1" ht="14.1" customHeight="1">
      <c r="A32" s="99"/>
      <c r="B32" s="107">
        <v>2</v>
      </c>
      <c r="C32" s="23" t="s">
        <v>64</v>
      </c>
      <c r="D32" s="98">
        <f>ROUND(12110*1.051,0)</f>
        <v>12728</v>
      </c>
      <c r="E32" s="103" t="s">
        <v>47</v>
      </c>
      <c r="F32" s="103" t="s">
        <v>47</v>
      </c>
      <c r="G32" s="103" t="s">
        <v>47</v>
      </c>
    </row>
    <row r="33" spans="1:7" s="17" customFormat="1" ht="14.1" customHeight="1">
      <c r="A33" s="99"/>
      <c r="B33" s="102"/>
      <c r="C33" s="23" t="s">
        <v>65</v>
      </c>
      <c r="D33" s="98"/>
      <c r="E33" s="103"/>
      <c r="F33" s="103"/>
      <c r="G33" s="103"/>
    </row>
    <row r="34" spans="1:7" s="17" customFormat="1" ht="14.1" customHeight="1">
      <c r="A34" s="99"/>
      <c r="B34" s="102"/>
      <c r="C34" s="23" t="s">
        <v>66</v>
      </c>
      <c r="D34" s="98"/>
      <c r="E34" s="103"/>
      <c r="F34" s="103"/>
      <c r="G34" s="103"/>
    </row>
    <row r="35" spans="1:7" s="17" customFormat="1" ht="14.1" customHeight="1">
      <c r="A35" s="99"/>
      <c r="B35" s="102"/>
      <c r="C35" s="23" t="s">
        <v>67</v>
      </c>
      <c r="D35" s="98"/>
      <c r="E35" s="103"/>
      <c r="F35" s="103"/>
      <c r="G35" s="103"/>
    </row>
    <row r="36" spans="1:7" s="17" customFormat="1" ht="14.1" customHeight="1">
      <c r="A36" s="99"/>
      <c r="B36" s="66">
        <v>3</v>
      </c>
      <c r="C36" s="23" t="s">
        <v>68</v>
      </c>
      <c r="D36" s="64">
        <f>ROUND(13260*1.051,0)</f>
        <v>13936</v>
      </c>
      <c r="E36" s="25" t="s">
        <v>47</v>
      </c>
      <c r="F36" s="25" t="s">
        <v>47</v>
      </c>
      <c r="G36" s="25" t="s">
        <v>47</v>
      </c>
    </row>
    <row r="37" spans="1:7" s="17" customFormat="1" ht="14.1" customHeight="1">
      <c r="A37" s="99"/>
      <c r="B37" s="64">
        <v>4</v>
      </c>
      <c r="C37" s="23" t="s">
        <v>69</v>
      </c>
      <c r="D37" s="64">
        <f>ROUND(13300*1.051,0)</f>
        <v>13978</v>
      </c>
      <c r="E37" s="25" t="s">
        <v>47</v>
      </c>
      <c r="F37" s="25" t="s">
        <v>47</v>
      </c>
      <c r="G37" s="25" t="s">
        <v>47</v>
      </c>
    </row>
    <row r="38" spans="1:7" s="17" customFormat="1" ht="14.1" customHeight="1">
      <c r="A38" s="99"/>
      <c r="B38" s="107">
        <v>5</v>
      </c>
      <c r="C38" s="23" t="s">
        <v>189</v>
      </c>
      <c r="D38" s="96">
        <f>ROUND(14200*1.051,0)</f>
        <v>14924</v>
      </c>
      <c r="E38" s="109" t="s">
        <v>47</v>
      </c>
      <c r="F38" s="109" t="s">
        <v>47</v>
      </c>
      <c r="G38" s="109" t="s">
        <v>47</v>
      </c>
    </row>
    <row r="39" spans="1:7" s="17" customFormat="1" ht="15.6" customHeight="1">
      <c r="A39" s="99"/>
      <c r="B39" s="108"/>
      <c r="C39" s="23" t="s">
        <v>70</v>
      </c>
      <c r="D39" s="97"/>
      <c r="E39" s="110"/>
      <c r="F39" s="110"/>
      <c r="G39" s="110"/>
    </row>
    <row r="40" spans="1:7" s="17" customFormat="1" ht="13.15" customHeight="1">
      <c r="A40" s="99" t="s">
        <v>71</v>
      </c>
      <c r="B40" s="107">
        <v>1</v>
      </c>
      <c r="C40" s="23" t="s">
        <v>72</v>
      </c>
      <c r="D40" s="98">
        <f>ROUND(12300*1.051,0)</f>
        <v>12927</v>
      </c>
      <c r="E40" s="103" t="s">
        <v>47</v>
      </c>
      <c r="F40" s="103" t="s">
        <v>47</v>
      </c>
      <c r="G40" s="103" t="s">
        <v>47</v>
      </c>
    </row>
    <row r="41" spans="1:7" s="17" customFormat="1" ht="14.25" hidden="1" customHeight="1" outlineLevel="1">
      <c r="A41" s="99"/>
      <c r="B41" s="102"/>
      <c r="C41" s="23" t="s">
        <v>73</v>
      </c>
      <c r="D41" s="98"/>
      <c r="E41" s="103"/>
      <c r="F41" s="103"/>
      <c r="G41" s="103"/>
    </row>
    <row r="42" spans="1:7" s="17" customFormat="1" ht="14.1" customHeight="1" collapsed="1">
      <c r="A42" s="99"/>
      <c r="B42" s="102"/>
      <c r="C42" s="23" t="s">
        <v>74</v>
      </c>
      <c r="D42" s="98"/>
      <c r="E42" s="103"/>
      <c r="F42" s="103"/>
      <c r="G42" s="103"/>
    </row>
    <row r="43" spans="1:7" s="17" customFormat="1" ht="14.1" customHeight="1">
      <c r="A43" s="99"/>
      <c r="B43" s="102"/>
      <c r="C43" s="23" t="s">
        <v>75</v>
      </c>
      <c r="D43" s="98"/>
      <c r="E43" s="103"/>
      <c r="F43" s="103"/>
      <c r="G43" s="103"/>
    </row>
    <row r="44" spans="1:7" s="17" customFormat="1" ht="12.6" hidden="1" customHeight="1" outlineLevel="1">
      <c r="A44" s="99"/>
      <c r="B44" s="102"/>
      <c r="C44" s="23" t="s">
        <v>76</v>
      </c>
      <c r="D44" s="98"/>
      <c r="E44" s="103"/>
      <c r="F44" s="103"/>
      <c r="G44" s="103"/>
    </row>
    <row r="45" spans="1:7" s="17" customFormat="1" ht="13.15" customHeight="1" collapsed="1">
      <c r="A45" s="99"/>
      <c r="B45" s="102"/>
      <c r="C45" s="23" t="s">
        <v>77</v>
      </c>
      <c r="D45" s="98"/>
      <c r="E45" s="103"/>
      <c r="F45" s="103"/>
      <c r="G45" s="103"/>
    </row>
    <row r="46" spans="1:7" s="17" customFormat="1" ht="14.1" customHeight="1">
      <c r="A46" s="99"/>
      <c r="B46" s="102"/>
      <c r="C46" s="23" t="s">
        <v>78</v>
      </c>
      <c r="D46" s="98"/>
      <c r="E46" s="103"/>
      <c r="F46" s="103"/>
      <c r="G46" s="103"/>
    </row>
    <row r="47" spans="1:7" s="17" customFormat="1" ht="14.25" customHeight="1">
      <c r="A47" s="99"/>
      <c r="B47" s="114" t="s">
        <v>56</v>
      </c>
      <c r="C47" s="23" t="s">
        <v>79</v>
      </c>
      <c r="D47" s="98">
        <f>ROUND(12300*1.051,0)</f>
        <v>12927</v>
      </c>
      <c r="E47" s="98" t="s">
        <v>47</v>
      </c>
      <c r="F47" s="98">
        <f>ROUND(12915*1.051,0)</f>
        <v>13574</v>
      </c>
      <c r="G47" s="98">
        <f>ROUND(14145*1.051,0)</f>
        <v>14866</v>
      </c>
    </row>
    <row r="48" spans="1:7" s="17" customFormat="1" ht="14.1" customHeight="1">
      <c r="A48" s="99"/>
      <c r="B48" s="115"/>
      <c r="C48" s="23" t="s">
        <v>190</v>
      </c>
      <c r="D48" s="98"/>
      <c r="E48" s="98"/>
      <c r="F48" s="98"/>
      <c r="G48" s="98"/>
    </row>
    <row r="49" spans="1:7" s="17" customFormat="1" ht="14.1" customHeight="1">
      <c r="A49" s="99"/>
      <c r="B49" s="115"/>
      <c r="C49" s="23" t="s">
        <v>80</v>
      </c>
      <c r="D49" s="98"/>
      <c r="E49" s="98"/>
      <c r="F49" s="98"/>
      <c r="G49" s="98"/>
    </row>
    <row r="50" spans="1:7" s="17" customFormat="1" ht="14.1" customHeight="1">
      <c r="A50" s="99"/>
      <c r="B50" s="115"/>
      <c r="C50" s="23" t="s">
        <v>81</v>
      </c>
      <c r="D50" s="98"/>
      <c r="E50" s="98"/>
      <c r="F50" s="98"/>
      <c r="G50" s="98"/>
    </row>
    <row r="51" spans="1:7" s="17" customFormat="1" ht="14.1" customHeight="1">
      <c r="A51" s="99"/>
      <c r="B51" s="115"/>
      <c r="C51" s="23" t="s">
        <v>82</v>
      </c>
      <c r="D51" s="98"/>
      <c r="E51" s="98"/>
      <c r="F51" s="98"/>
      <c r="G51" s="98"/>
    </row>
    <row r="52" spans="1:7" s="17" customFormat="1" ht="14.1" customHeight="1">
      <c r="A52" s="99"/>
      <c r="B52" s="115"/>
      <c r="C52" s="23" t="s">
        <v>83</v>
      </c>
      <c r="D52" s="98"/>
      <c r="E52" s="98"/>
      <c r="F52" s="98"/>
      <c r="G52" s="98"/>
    </row>
    <row r="53" spans="1:7" s="17" customFormat="1" ht="14.1" customHeight="1">
      <c r="A53" s="99"/>
      <c r="B53" s="115"/>
      <c r="C53" s="23" t="s">
        <v>84</v>
      </c>
      <c r="D53" s="107">
        <f>ROUND(12300*1.051,0)</f>
        <v>12927</v>
      </c>
      <c r="E53" s="107">
        <f>ROUND(12670*1.051,0)</f>
        <v>13316</v>
      </c>
      <c r="F53" s="100">
        <f>ROUND(12915*1.051,0)</f>
        <v>13574</v>
      </c>
      <c r="G53" s="100">
        <f>ROUND(14145*1.051,0)</f>
        <v>14866</v>
      </c>
    </row>
    <row r="54" spans="1:7" s="17" customFormat="1" ht="14.1" customHeight="1">
      <c r="A54" s="99"/>
      <c r="B54" s="115"/>
      <c r="C54" s="23" t="s">
        <v>85</v>
      </c>
      <c r="D54" s="102"/>
      <c r="E54" s="102"/>
      <c r="F54" s="100"/>
      <c r="G54" s="100"/>
    </row>
    <row r="55" spans="1:7" s="17" customFormat="1" ht="14.1" customHeight="1">
      <c r="A55" s="99"/>
      <c r="B55" s="116"/>
      <c r="C55" s="23" t="s">
        <v>86</v>
      </c>
      <c r="D55" s="108"/>
      <c r="E55" s="108"/>
      <c r="F55" s="100"/>
      <c r="G55" s="100"/>
    </row>
    <row r="56" spans="1:7" s="17" customFormat="1" ht="17.45" customHeight="1">
      <c r="A56" s="104"/>
      <c r="B56" s="66">
        <v>5</v>
      </c>
      <c r="C56" s="79" t="s">
        <v>87</v>
      </c>
      <c r="D56" s="66">
        <f>ROUND(14790*1.051,0)</f>
        <v>15544</v>
      </c>
      <c r="E56" s="80" t="s">
        <v>47</v>
      </c>
      <c r="F56" s="80" t="s">
        <v>47</v>
      </c>
      <c r="G56" s="80" t="s">
        <v>47</v>
      </c>
    </row>
    <row r="57" spans="1:7" s="17" customFormat="1" ht="42" customHeight="1">
      <c r="A57" s="61" t="s">
        <v>88</v>
      </c>
      <c r="B57" s="64">
        <v>2</v>
      </c>
      <c r="C57" s="23" t="s">
        <v>89</v>
      </c>
      <c r="D57" s="63">
        <f>ROUND(15660*1.051,0)</f>
        <v>16459</v>
      </c>
      <c r="E57" s="65" t="s">
        <v>47</v>
      </c>
      <c r="F57" s="65" t="s">
        <v>47</v>
      </c>
      <c r="G57" s="65" t="s">
        <v>47</v>
      </c>
    </row>
    <row r="58" spans="1:7" s="17" customFormat="1">
      <c r="A58" s="26"/>
      <c r="B58" s="27"/>
      <c r="C58" s="28"/>
      <c r="D58" s="27"/>
      <c r="E58" s="16"/>
    </row>
    <row r="59" spans="1:7" s="17" customFormat="1">
      <c r="A59" s="26"/>
      <c r="B59" s="27"/>
      <c r="C59" s="15"/>
      <c r="D59" s="14"/>
      <c r="E59" s="16"/>
    </row>
    <row r="60" spans="1:7" s="17" customFormat="1">
      <c r="A60" s="29"/>
      <c r="B60" s="27"/>
      <c r="C60" s="28"/>
      <c r="D60" s="27"/>
      <c r="E60" s="16"/>
      <c r="G60" s="19" t="s">
        <v>191</v>
      </c>
    </row>
    <row r="61" spans="1:7" s="17" customFormat="1" ht="69" customHeight="1">
      <c r="A61" s="95" t="s">
        <v>192</v>
      </c>
      <c r="B61" s="95"/>
      <c r="C61" s="95"/>
      <c r="D61" s="95"/>
      <c r="E61" s="95"/>
      <c r="F61" s="95"/>
      <c r="G61" s="95"/>
    </row>
    <row r="63" spans="1:7" s="17" customFormat="1" ht="27" customHeight="1">
      <c r="A63" s="117" t="s">
        <v>90</v>
      </c>
      <c r="B63" s="118"/>
      <c r="C63" s="119"/>
      <c r="D63" s="98" t="s">
        <v>193</v>
      </c>
      <c r="E63" s="98"/>
      <c r="F63" s="98"/>
      <c r="G63" s="98"/>
    </row>
    <row r="64" spans="1:7" s="17" customFormat="1" ht="45">
      <c r="A64" s="120"/>
      <c r="B64" s="121"/>
      <c r="C64" s="122"/>
      <c r="D64" s="30" t="s">
        <v>42</v>
      </c>
      <c r="E64" s="30" t="s">
        <v>43</v>
      </c>
      <c r="F64" s="30" t="s">
        <v>44</v>
      </c>
      <c r="G64" s="30" t="s">
        <v>45</v>
      </c>
    </row>
    <row r="65" spans="1:7" s="17" customFormat="1">
      <c r="A65" s="91">
        <v>1</v>
      </c>
      <c r="B65" s="123"/>
      <c r="C65" s="92"/>
      <c r="D65" s="71">
        <v>2</v>
      </c>
      <c r="E65" s="71">
        <v>3</v>
      </c>
      <c r="F65" s="71">
        <v>4</v>
      </c>
      <c r="G65" s="71">
        <v>5</v>
      </c>
    </row>
    <row r="66" spans="1:7" s="17" customFormat="1">
      <c r="A66" s="111" t="s">
        <v>194</v>
      </c>
      <c r="B66" s="112"/>
      <c r="C66" s="113"/>
      <c r="D66" s="63" t="s">
        <v>207</v>
      </c>
      <c r="E66" s="31" t="s">
        <v>47</v>
      </c>
      <c r="F66" s="31" t="s">
        <v>47</v>
      </c>
      <c r="G66" s="31" t="s">
        <v>47</v>
      </c>
    </row>
    <row r="67" spans="1:7" s="17" customFormat="1">
      <c r="A67" s="111" t="s">
        <v>91</v>
      </c>
      <c r="B67" s="112"/>
      <c r="C67" s="113"/>
      <c r="D67" s="63">
        <f>ROUND(17400*1.051,0)</f>
        <v>18287</v>
      </c>
      <c r="E67" s="31" t="s">
        <v>47</v>
      </c>
      <c r="F67" s="31" t="s">
        <v>47</v>
      </c>
      <c r="G67" s="31" t="s">
        <v>47</v>
      </c>
    </row>
    <row r="68" spans="1:7" s="17" customFormat="1">
      <c r="A68" s="111" t="s">
        <v>92</v>
      </c>
      <c r="B68" s="112"/>
      <c r="C68" s="113"/>
      <c r="D68" s="63">
        <f>ROUND(14530*1.051,0)</f>
        <v>15271</v>
      </c>
      <c r="E68" s="31" t="s">
        <v>47</v>
      </c>
      <c r="F68" s="31" t="s">
        <v>47</v>
      </c>
      <c r="G68" s="31" t="s">
        <v>47</v>
      </c>
    </row>
    <row r="69" spans="1:7" s="17" customFormat="1">
      <c r="A69" s="111" t="s">
        <v>93</v>
      </c>
      <c r="B69" s="112"/>
      <c r="C69" s="113"/>
      <c r="D69" s="63">
        <f>ROUND(14200*1.051,0)</f>
        <v>14924</v>
      </c>
      <c r="E69" s="31" t="s">
        <v>47</v>
      </c>
      <c r="F69" s="31" t="s">
        <v>47</v>
      </c>
      <c r="G69" s="31" t="s">
        <v>47</v>
      </c>
    </row>
    <row r="70" spans="1:7" s="17" customFormat="1" ht="15.6" customHeight="1">
      <c r="A70" s="99" t="s">
        <v>94</v>
      </c>
      <c r="B70" s="99"/>
      <c r="C70" s="99"/>
      <c r="D70" s="64">
        <f>ROUND(11230*1.051,0)</f>
        <v>11803</v>
      </c>
      <c r="E70" s="31">
        <f>ROUND(11570*1.051,0)</f>
        <v>12160</v>
      </c>
      <c r="F70" s="31">
        <f>ROUND(11790*1.051,0)</f>
        <v>12391</v>
      </c>
      <c r="G70" s="31">
        <f>ROUND(12915*1.051,0)</f>
        <v>13574</v>
      </c>
    </row>
    <row r="71" spans="1:7" s="17" customFormat="1" ht="15" customHeight="1">
      <c r="A71" s="93" t="s">
        <v>95</v>
      </c>
      <c r="B71" s="124"/>
      <c r="C71" s="94"/>
      <c r="D71" s="63">
        <f>ROUND(13260*1.051,0)</f>
        <v>13936</v>
      </c>
      <c r="E71" s="31" t="s">
        <v>47</v>
      </c>
      <c r="F71" s="31" t="s">
        <v>47</v>
      </c>
      <c r="G71" s="31" t="s">
        <v>47</v>
      </c>
    </row>
    <row r="72" spans="1:7" s="17" customFormat="1" ht="15" customHeight="1">
      <c r="A72" s="58" t="s">
        <v>96</v>
      </c>
      <c r="B72" s="59"/>
      <c r="C72" s="60"/>
      <c r="D72" s="63">
        <f>ROUND(13260*1.051,0)</f>
        <v>13936</v>
      </c>
      <c r="E72" s="31" t="s">
        <v>47</v>
      </c>
      <c r="F72" s="31" t="s">
        <v>47</v>
      </c>
      <c r="G72" s="31" t="s">
        <v>47</v>
      </c>
    </row>
    <row r="73" spans="1:7" s="17" customFormat="1" ht="15.6" customHeight="1">
      <c r="A73" s="93" t="s">
        <v>97</v>
      </c>
      <c r="B73" s="124"/>
      <c r="C73" s="94"/>
      <c r="D73" s="64">
        <f>ROUND(12300*1.051,0)</f>
        <v>12927</v>
      </c>
      <c r="E73" s="31" t="s">
        <v>47</v>
      </c>
      <c r="F73" s="31" t="s">
        <v>47</v>
      </c>
      <c r="G73" s="31" t="s">
        <v>47</v>
      </c>
    </row>
    <row r="74" spans="1:7" s="17" customFormat="1" ht="15.6" customHeight="1">
      <c r="A74" s="93" t="s">
        <v>195</v>
      </c>
      <c r="B74" s="124"/>
      <c r="C74" s="94"/>
      <c r="D74" s="64">
        <f>ROUND(12300*1.051,0)</f>
        <v>12927</v>
      </c>
      <c r="E74" s="31" t="s">
        <v>47</v>
      </c>
      <c r="F74" s="31">
        <f>ROUND(12915*1.051,0)</f>
        <v>13574</v>
      </c>
      <c r="G74" s="31">
        <f>ROUND(14145*1.051,0)</f>
        <v>14866</v>
      </c>
    </row>
    <row r="75" spans="1:7" s="17" customFormat="1" ht="15.6" customHeight="1">
      <c r="A75" s="93" t="s">
        <v>98</v>
      </c>
      <c r="B75" s="124"/>
      <c r="C75" s="94"/>
      <c r="D75" s="64">
        <f>ROUND(12300*1.051,0)</f>
        <v>12927</v>
      </c>
      <c r="E75" s="31" t="s">
        <v>47</v>
      </c>
      <c r="F75" s="31">
        <f>ROUND(12915*1.051,0)</f>
        <v>13574</v>
      </c>
      <c r="G75" s="31">
        <f>ROUND(14145*1.051,0)</f>
        <v>14866</v>
      </c>
    </row>
    <row r="76" spans="1:7" s="17" customFormat="1" ht="15.6" customHeight="1">
      <c r="A76" s="93" t="s">
        <v>99</v>
      </c>
      <c r="B76" s="124"/>
      <c r="C76" s="94"/>
      <c r="D76" s="64">
        <f>ROUND(14145*1.051,0)</f>
        <v>14866</v>
      </c>
      <c r="E76" s="31" t="s">
        <v>47</v>
      </c>
      <c r="F76" s="31" t="s">
        <v>47</v>
      </c>
      <c r="G76" s="31" t="s">
        <v>47</v>
      </c>
    </row>
    <row r="77" spans="1:7" s="17" customFormat="1" ht="15.6" customHeight="1">
      <c r="A77" s="93" t="s">
        <v>100</v>
      </c>
      <c r="B77" s="124"/>
      <c r="C77" s="94"/>
      <c r="D77" s="64">
        <f>ROUND(14145*1.051,0)</f>
        <v>14866</v>
      </c>
      <c r="E77" s="31" t="s">
        <v>47</v>
      </c>
      <c r="F77" s="31" t="s">
        <v>47</v>
      </c>
      <c r="G77" s="31" t="s">
        <v>47</v>
      </c>
    </row>
    <row r="78" spans="1:7" s="17" customFormat="1">
      <c r="A78" s="93" t="s">
        <v>101</v>
      </c>
      <c r="B78" s="124"/>
      <c r="C78" s="94"/>
      <c r="D78" s="64">
        <f>ROUND(15050*1.051,0)</f>
        <v>15818</v>
      </c>
      <c r="E78" s="25" t="s">
        <v>47</v>
      </c>
      <c r="F78" s="25" t="s">
        <v>47</v>
      </c>
      <c r="G78" s="25" t="s">
        <v>47</v>
      </c>
    </row>
    <row r="79" spans="1:7" s="17" customFormat="1">
      <c r="A79" s="28"/>
      <c r="B79" s="10"/>
      <c r="C79" s="28"/>
      <c r="D79" s="10"/>
      <c r="E79" s="16"/>
    </row>
    <row r="80" spans="1:7" s="17" customFormat="1">
      <c r="A80" s="29"/>
      <c r="B80" s="27"/>
      <c r="C80" s="28"/>
      <c r="D80" s="27"/>
      <c r="E80" s="16"/>
    </row>
    <row r="81" spans="1:19" s="17" customFormat="1">
      <c r="A81" s="29"/>
      <c r="B81" s="27"/>
      <c r="C81" s="32"/>
      <c r="D81" s="33"/>
      <c r="E81" s="16"/>
    </row>
    <row r="82" spans="1:19" s="17" customFormat="1">
      <c r="A82" s="29"/>
      <c r="B82" s="27"/>
      <c r="C82" s="28"/>
      <c r="D82" s="27"/>
      <c r="E82" s="16"/>
    </row>
    <row r="83" spans="1:19" s="17" customFormat="1">
      <c r="A83" s="29"/>
      <c r="B83" s="27"/>
      <c r="C83" s="28"/>
      <c r="D83" s="27"/>
      <c r="E83" s="16"/>
    </row>
    <row r="84" spans="1:19" s="17" customFormat="1">
      <c r="A84" s="29"/>
      <c r="B84" s="27"/>
      <c r="C84" s="28"/>
      <c r="D84" s="27"/>
      <c r="E84" s="16"/>
    </row>
    <row r="85" spans="1:19" s="16" customFormat="1">
      <c r="A85" s="29"/>
      <c r="B85" s="27"/>
      <c r="C85" s="28"/>
      <c r="D85" s="2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</row>
    <row r="86" spans="1:19" s="16" customFormat="1">
      <c r="A86" s="29"/>
      <c r="B86" s="27"/>
      <c r="C86" s="28"/>
      <c r="D86" s="2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</row>
    <row r="87" spans="1:19" s="16" customFormat="1">
      <c r="A87" s="29"/>
      <c r="B87" s="27"/>
      <c r="C87" s="28"/>
      <c r="D87" s="2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</row>
    <row r="88" spans="1:19" s="16" customFormat="1">
      <c r="A88" s="29"/>
      <c r="B88" s="27"/>
      <c r="C88" s="28"/>
      <c r="D88" s="2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</row>
    <row r="89" spans="1:19" s="16" customFormat="1">
      <c r="A89" s="29"/>
      <c r="B89" s="27"/>
      <c r="C89" s="28"/>
      <c r="D89" s="2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</row>
    <row r="90" spans="1:19" s="16" customFormat="1">
      <c r="A90" s="29"/>
      <c r="B90" s="27"/>
      <c r="C90" s="28"/>
      <c r="D90" s="2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</row>
    <row r="91" spans="1:19" s="16" customFormat="1">
      <c r="A91" s="29"/>
      <c r="B91" s="27"/>
      <c r="C91" s="28"/>
      <c r="D91" s="2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</row>
    <row r="92" spans="1:19" s="16" customFormat="1">
      <c r="A92" s="29"/>
      <c r="B92" s="27"/>
      <c r="C92" s="28"/>
      <c r="D92" s="2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</row>
    <row r="93" spans="1:19" s="16" customFormat="1">
      <c r="A93" s="29"/>
      <c r="B93" s="27"/>
      <c r="C93" s="28"/>
      <c r="D93" s="2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</row>
    <row r="94" spans="1:19" s="16" customFormat="1">
      <c r="A94" s="29"/>
      <c r="B94" s="27"/>
      <c r="C94" s="28"/>
      <c r="D94" s="2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</row>
    <row r="95" spans="1:19" s="16" customFormat="1">
      <c r="A95" s="29"/>
      <c r="B95" s="27"/>
      <c r="C95" s="28"/>
      <c r="D95" s="2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</row>
    <row r="96" spans="1:19" s="16" customFormat="1">
      <c r="A96" s="29"/>
      <c r="B96" s="27"/>
      <c r="C96" s="28"/>
      <c r="D96" s="2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</row>
    <row r="97" spans="1:19" s="16" customFormat="1">
      <c r="A97" s="29"/>
      <c r="B97" s="27"/>
      <c r="C97" s="28"/>
      <c r="D97" s="2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</row>
    <row r="98" spans="1:19" s="16" customFormat="1">
      <c r="A98" s="29"/>
      <c r="B98" s="27"/>
      <c r="C98" s="28"/>
      <c r="D98" s="2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</row>
    <row r="99" spans="1:19" s="16" customFormat="1">
      <c r="A99" s="29"/>
      <c r="B99" s="27"/>
      <c r="C99" s="28"/>
      <c r="D99" s="2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</row>
    <row r="100" spans="1:19" s="16" customFormat="1">
      <c r="A100" s="29"/>
      <c r="B100" s="27"/>
      <c r="C100" s="28"/>
      <c r="D100" s="2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</row>
    <row r="101" spans="1:19" s="16" customFormat="1">
      <c r="A101" s="29"/>
      <c r="B101" s="27"/>
      <c r="C101" s="28"/>
      <c r="D101" s="2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</row>
    <row r="102" spans="1:19" s="16" customFormat="1">
      <c r="A102" s="29"/>
      <c r="B102" s="27"/>
      <c r="C102" s="28"/>
      <c r="D102" s="2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</row>
    <row r="103" spans="1:19" s="16" customFormat="1">
      <c r="A103" s="29"/>
      <c r="B103" s="27"/>
      <c r="C103" s="28"/>
      <c r="D103" s="2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</row>
    <row r="104" spans="1:19" s="16" customFormat="1">
      <c r="A104" s="29"/>
      <c r="B104" s="27"/>
      <c r="C104" s="28"/>
      <c r="D104" s="2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</row>
    <row r="105" spans="1:19" s="16" customFormat="1">
      <c r="A105" s="29"/>
      <c r="B105" s="27"/>
      <c r="C105" s="28"/>
      <c r="D105" s="2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</row>
    <row r="106" spans="1:19" s="16" customFormat="1">
      <c r="A106" s="29"/>
      <c r="B106" s="27"/>
      <c r="C106" s="28"/>
      <c r="D106" s="2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</row>
    <row r="107" spans="1:19" s="16" customFormat="1">
      <c r="A107" s="29"/>
      <c r="B107" s="27"/>
      <c r="C107" s="28"/>
      <c r="D107" s="2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</row>
    <row r="108" spans="1:19" s="16" customFormat="1">
      <c r="A108" s="29"/>
      <c r="B108" s="27"/>
      <c r="C108" s="28"/>
      <c r="D108" s="2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</row>
    <row r="109" spans="1:19" s="16" customFormat="1">
      <c r="A109" s="29"/>
      <c r="B109" s="27"/>
      <c r="C109" s="28"/>
      <c r="D109" s="2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</row>
    <row r="110" spans="1:19" s="16" customFormat="1">
      <c r="A110" s="29"/>
      <c r="B110" s="27"/>
      <c r="C110" s="28"/>
      <c r="D110" s="2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</row>
    <row r="111" spans="1:19" s="16" customFormat="1">
      <c r="A111" s="29"/>
      <c r="B111" s="27"/>
      <c r="C111" s="28"/>
      <c r="D111" s="2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</row>
    <row r="112" spans="1:19" s="16" customFormat="1">
      <c r="A112" s="29"/>
      <c r="B112" s="27"/>
      <c r="C112" s="28"/>
      <c r="D112" s="2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</row>
    <row r="113" spans="1:19" s="16" customFormat="1">
      <c r="A113" s="29"/>
      <c r="B113" s="27"/>
      <c r="C113" s="28"/>
      <c r="D113" s="2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</row>
    <row r="114" spans="1:19" s="16" customFormat="1">
      <c r="A114" s="29"/>
      <c r="B114" s="27"/>
      <c r="C114" s="28"/>
      <c r="D114" s="2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</row>
    <row r="115" spans="1:19" s="16" customFormat="1">
      <c r="A115" s="29"/>
      <c r="B115" s="27"/>
      <c r="C115" s="28"/>
      <c r="D115" s="2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</row>
    <row r="116" spans="1:19" s="16" customFormat="1">
      <c r="A116" s="29"/>
      <c r="B116" s="27"/>
      <c r="C116" s="28"/>
      <c r="D116" s="2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</row>
    <row r="117" spans="1:19" s="16" customFormat="1">
      <c r="A117" s="29"/>
      <c r="B117" s="27"/>
      <c r="C117" s="28"/>
      <c r="D117" s="2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</row>
    <row r="118" spans="1:19" s="16" customFormat="1">
      <c r="A118" s="29"/>
      <c r="B118" s="27"/>
      <c r="C118" s="28"/>
      <c r="D118" s="2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</row>
    <row r="119" spans="1:19" s="16" customFormat="1">
      <c r="A119" s="29"/>
      <c r="B119" s="27"/>
      <c r="C119" s="28"/>
      <c r="D119" s="2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</row>
    <row r="120" spans="1:19" s="16" customFormat="1">
      <c r="A120" s="29"/>
      <c r="B120" s="27"/>
      <c r="C120" s="28"/>
      <c r="D120" s="2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</row>
    <row r="121" spans="1:19" s="16" customFormat="1">
      <c r="A121" s="29"/>
      <c r="B121" s="27"/>
      <c r="C121" s="28"/>
      <c r="D121" s="2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</row>
    <row r="122" spans="1:19" s="16" customFormat="1">
      <c r="A122" s="29"/>
      <c r="B122" s="27"/>
      <c r="C122" s="28"/>
      <c r="D122" s="2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</row>
    <row r="123" spans="1:19" s="16" customFormat="1">
      <c r="A123" s="29"/>
      <c r="B123" s="27"/>
      <c r="C123" s="28"/>
      <c r="D123" s="2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</row>
    <row r="124" spans="1:19" s="16" customFormat="1">
      <c r="A124" s="29"/>
      <c r="B124" s="27"/>
      <c r="C124" s="28"/>
      <c r="D124" s="2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</row>
    <row r="125" spans="1:19" s="16" customFormat="1">
      <c r="A125" s="29"/>
      <c r="B125" s="27"/>
      <c r="C125" s="28"/>
      <c r="D125" s="2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</row>
    <row r="126" spans="1:19" s="16" customFormat="1">
      <c r="A126" s="29"/>
      <c r="B126" s="27"/>
      <c r="C126" s="28"/>
      <c r="D126" s="2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</row>
    <row r="127" spans="1:19" s="16" customFormat="1">
      <c r="A127" s="29"/>
      <c r="B127" s="27"/>
      <c r="C127" s="28"/>
      <c r="D127" s="2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</row>
    <row r="128" spans="1:19" s="16" customFormat="1">
      <c r="A128" s="29"/>
      <c r="B128" s="27"/>
      <c r="C128" s="28"/>
      <c r="D128" s="2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</row>
    <row r="129" spans="1:19" s="16" customFormat="1">
      <c r="A129" s="29"/>
      <c r="B129" s="27"/>
      <c r="C129" s="28"/>
      <c r="D129" s="2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</row>
    <row r="130" spans="1:19" s="16" customFormat="1">
      <c r="A130" s="29"/>
      <c r="B130" s="27"/>
      <c r="C130" s="28"/>
      <c r="D130" s="2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</row>
    <row r="131" spans="1:19" s="16" customFormat="1">
      <c r="A131" s="29"/>
      <c r="B131" s="27"/>
      <c r="C131" s="28"/>
      <c r="D131" s="2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</row>
    <row r="132" spans="1:19" s="16" customFormat="1">
      <c r="A132" s="29"/>
      <c r="B132" s="27"/>
      <c r="C132" s="28"/>
      <c r="D132" s="2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</row>
    <row r="133" spans="1:19" s="16" customFormat="1">
      <c r="A133" s="29"/>
      <c r="B133" s="27"/>
      <c r="C133" s="28"/>
      <c r="D133" s="2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</row>
    <row r="134" spans="1:19" s="16" customFormat="1">
      <c r="A134" s="29"/>
      <c r="B134" s="27"/>
      <c r="C134" s="28"/>
      <c r="D134" s="2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</row>
  </sheetData>
  <mergeCells count="63">
    <mergeCell ref="A75:C75"/>
    <mergeCell ref="A76:C76"/>
    <mergeCell ref="A77:C77"/>
    <mergeCell ref="A78:C78"/>
    <mergeCell ref="A68:C68"/>
    <mergeCell ref="A69:C69"/>
    <mergeCell ref="A70:C70"/>
    <mergeCell ref="A71:C71"/>
    <mergeCell ref="A73:C73"/>
    <mergeCell ref="A74:C74"/>
    <mergeCell ref="A61:G61"/>
    <mergeCell ref="A63:C64"/>
    <mergeCell ref="D63:G63"/>
    <mergeCell ref="A65:C65"/>
    <mergeCell ref="A66:C66"/>
    <mergeCell ref="A67:C67"/>
    <mergeCell ref="G40:G46"/>
    <mergeCell ref="B47:B55"/>
    <mergeCell ref="D47:D52"/>
    <mergeCell ref="E47:E52"/>
    <mergeCell ref="F47:F52"/>
    <mergeCell ref="G47:G52"/>
    <mergeCell ref="D53:D55"/>
    <mergeCell ref="E53:E55"/>
    <mergeCell ref="F53:F55"/>
    <mergeCell ref="G53:G55"/>
    <mergeCell ref="A40:A56"/>
    <mergeCell ref="B40:B46"/>
    <mergeCell ref="D40:D46"/>
    <mergeCell ref="E40:E46"/>
    <mergeCell ref="F40:F46"/>
    <mergeCell ref="B38:B39"/>
    <mergeCell ref="D38:D39"/>
    <mergeCell ref="E38:E39"/>
    <mergeCell ref="F38:F39"/>
    <mergeCell ref="G38:G39"/>
    <mergeCell ref="G27:G31"/>
    <mergeCell ref="B32:B35"/>
    <mergeCell ref="D32:D35"/>
    <mergeCell ref="E32:E35"/>
    <mergeCell ref="F32:F35"/>
    <mergeCell ref="G32:G35"/>
    <mergeCell ref="G18:G23"/>
    <mergeCell ref="A25:A39"/>
    <mergeCell ref="B25:B26"/>
    <mergeCell ref="D25:D26"/>
    <mergeCell ref="E25:E26"/>
    <mergeCell ref="F25:F26"/>
    <mergeCell ref="G25:G26"/>
    <mergeCell ref="B27:B31"/>
    <mergeCell ref="D27:D31"/>
    <mergeCell ref="E27:E31"/>
    <mergeCell ref="A18:A24"/>
    <mergeCell ref="B18:B23"/>
    <mergeCell ref="D18:D23"/>
    <mergeCell ref="E18:E23"/>
    <mergeCell ref="F18:F23"/>
    <mergeCell ref="F27:F31"/>
    <mergeCell ref="A13:G13"/>
    <mergeCell ref="A15:A16"/>
    <mergeCell ref="B15:B16"/>
    <mergeCell ref="C15:C16"/>
    <mergeCell ref="D15:G15"/>
  </mergeCells>
  <printOptions horizontalCentered="1"/>
  <pageMargins left="0" right="0" top="0.78740157480314965" bottom="0.59055118110236227" header="0.51181102362204722" footer="0.51181102362204722"/>
  <pageSetup paperSize="9" scale="95" firstPageNumber="5" orientation="portrait" useFirstPageNumber="1" r:id="rId1"/>
  <headerFooter alignWithMargins="0">
    <oddHeader>&amp;C&amp;"Times New Roman,обычный"&amp;P</oddHeader>
    <evenHeader>&amp;C6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G44"/>
  <sheetViews>
    <sheetView zoomScale="70" zoomScaleNormal="70" workbookViewId="0">
      <selection activeCell="A12" sqref="A12:G12"/>
    </sheetView>
  </sheetViews>
  <sheetFormatPr defaultColWidth="9.140625" defaultRowHeight="12.75"/>
  <cols>
    <col min="1" max="1" width="38.42578125" style="15" customWidth="1"/>
    <col min="2" max="2" width="9.140625" style="45"/>
    <col min="3" max="3" width="15.85546875" style="45" customWidth="1"/>
    <col min="4" max="4" width="35.140625" style="46" customWidth="1"/>
    <col min="5" max="5" width="12.42578125" style="47" customWidth="1"/>
    <col min="6" max="6" width="12.140625" style="3" customWidth="1"/>
    <col min="7" max="7" width="13.5703125" style="3" customWidth="1"/>
    <col min="8" max="16384" width="9.140625" style="3"/>
  </cols>
  <sheetData>
    <row r="1" spans="1:7">
      <c r="G1" s="2" t="s">
        <v>209</v>
      </c>
    </row>
    <row r="2" spans="1:7">
      <c r="G2" s="2" t="s">
        <v>0</v>
      </c>
    </row>
    <row r="3" spans="1:7">
      <c r="G3" s="2" t="s">
        <v>1</v>
      </c>
    </row>
    <row r="4" spans="1:7">
      <c r="G4" s="2" t="s">
        <v>131</v>
      </c>
    </row>
    <row r="6" spans="1:7">
      <c r="G6" s="2" t="s">
        <v>132</v>
      </c>
    </row>
    <row r="7" spans="1:7">
      <c r="G7" s="2" t="s">
        <v>2</v>
      </c>
    </row>
    <row r="8" spans="1:7">
      <c r="G8" s="2" t="s">
        <v>3</v>
      </c>
    </row>
    <row r="9" spans="1:7">
      <c r="G9" s="2" t="s">
        <v>4</v>
      </c>
    </row>
    <row r="10" spans="1:7">
      <c r="G10" s="2" t="s">
        <v>5</v>
      </c>
    </row>
    <row r="11" spans="1:7" ht="14.45" customHeight="1">
      <c r="G11" s="2"/>
    </row>
    <row r="12" spans="1:7" ht="70.900000000000006" customHeight="1">
      <c r="A12" s="88" t="s">
        <v>208</v>
      </c>
      <c r="B12" s="88"/>
      <c r="C12" s="88"/>
      <c r="D12" s="88"/>
      <c r="E12" s="88"/>
      <c r="F12" s="88"/>
      <c r="G12" s="88"/>
    </row>
    <row r="14" spans="1:7" ht="28.9" customHeight="1">
      <c r="A14" s="96" t="s">
        <v>38</v>
      </c>
      <c r="B14" s="96" t="s">
        <v>39</v>
      </c>
      <c r="C14" s="117" t="s">
        <v>40</v>
      </c>
      <c r="D14" s="119"/>
      <c r="E14" s="91" t="s">
        <v>41</v>
      </c>
      <c r="F14" s="123"/>
      <c r="G14" s="92"/>
    </row>
    <row r="15" spans="1:7" ht="34.9" customHeight="1">
      <c r="A15" s="97"/>
      <c r="B15" s="97"/>
      <c r="C15" s="120"/>
      <c r="D15" s="122"/>
      <c r="E15" s="71" t="s">
        <v>42</v>
      </c>
      <c r="F15" s="71" t="s">
        <v>133</v>
      </c>
      <c r="G15" s="71" t="s">
        <v>196</v>
      </c>
    </row>
    <row r="16" spans="1:7" ht="12.75" customHeight="1">
      <c r="A16" s="68">
        <v>1</v>
      </c>
      <c r="B16" s="68">
        <v>2</v>
      </c>
      <c r="C16" s="91">
        <v>3</v>
      </c>
      <c r="D16" s="92"/>
      <c r="E16" s="63">
        <v>4</v>
      </c>
      <c r="F16" s="63">
        <v>5</v>
      </c>
      <c r="G16" s="63">
        <v>6</v>
      </c>
    </row>
    <row r="17" spans="1:7" ht="39" customHeight="1">
      <c r="A17" s="61" t="s">
        <v>134</v>
      </c>
      <c r="B17" s="64"/>
      <c r="C17" s="125" t="s">
        <v>135</v>
      </c>
      <c r="D17" s="126"/>
      <c r="E17" s="48">
        <f>ROUND(11100*1.051,0)</f>
        <v>11666</v>
      </c>
      <c r="F17" s="6" t="s">
        <v>47</v>
      </c>
      <c r="G17" s="6" t="s">
        <v>47</v>
      </c>
    </row>
    <row r="18" spans="1:7" ht="28.9" customHeight="1">
      <c r="A18" s="72" t="s">
        <v>136</v>
      </c>
      <c r="B18" s="64">
        <v>2</v>
      </c>
      <c r="C18" s="125" t="s">
        <v>137</v>
      </c>
      <c r="D18" s="126"/>
      <c r="E18" s="6">
        <f>ROUND(11230*1.051,0)</f>
        <v>11803</v>
      </c>
      <c r="F18" s="6" t="s">
        <v>47</v>
      </c>
      <c r="G18" s="6" t="s">
        <v>47</v>
      </c>
    </row>
    <row r="19" spans="1:7" ht="18" customHeight="1">
      <c r="A19" s="104" t="s">
        <v>138</v>
      </c>
      <c r="B19" s="107">
        <v>2</v>
      </c>
      <c r="C19" s="127" t="s">
        <v>139</v>
      </c>
      <c r="D19" s="128"/>
      <c r="E19" s="129">
        <f>ROUND(10278*1.1,0)</f>
        <v>11306</v>
      </c>
      <c r="F19" s="129">
        <f>ROUND(11779*1.1,0)</f>
        <v>12957</v>
      </c>
      <c r="G19" s="129">
        <f>ROUND(13278*1.1,0)</f>
        <v>14606</v>
      </c>
    </row>
    <row r="20" spans="1:7" ht="14.25" customHeight="1">
      <c r="A20" s="105"/>
      <c r="B20" s="102"/>
      <c r="C20" s="111" t="s">
        <v>140</v>
      </c>
      <c r="D20" s="113"/>
      <c r="E20" s="130"/>
      <c r="F20" s="130"/>
      <c r="G20" s="130"/>
    </row>
    <row r="21" spans="1:7" ht="12.75" customHeight="1">
      <c r="A21" s="105"/>
      <c r="B21" s="108"/>
      <c r="C21" s="93" t="s">
        <v>141</v>
      </c>
      <c r="D21" s="94"/>
      <c r="E21" s="131"/>
      <c r="F21" s="131"/>
      <c r="G21" s="131"/>
    </row>
    <row r="22" spans="1:7" ht="15.75" customHeight="1">
      <c r="A22" s="105"/>
      <c r="B22" s="107">
        <v>3</v>
      </c>
      <c r="C22" s="127" t="s">
        <v>142</v>
      </c>
      <c r="D22" s="128"/>
      <c r="E22" s="129">
        <f>ROUND(11029*1.1,0)</f>
        <v>12132</v>
      </c>
      <c r="F22" s="129">
        <f>ROUND(12641*1.1,0)</f>
        <v>13905</v>
      </c>
      <c r="G22" s="129">
        <f>ROUND(14253*1.1,0)</f>
        <v>15678</v>
      </c>
    </row>
    <row r="23" spans="1:7" ht="13.7" customHeight="1">
      <c r="A23" s="105"/>
      <c r="B23" s="102"/>
      <c r="C23" s="111" t="s">
        <v>143</v>
      </c>
      <c r="D23" s="113"/>
      <c r="E23" s="130"/>
      <c r="F23" s="130"/>
      <c r="G23" s="130"/>
    </row>
    <row r="24" spans="1:7" ht="14.25" customHeight="1">
      <c r="A24" s="105"/>
      <c r="B24" s="108"/>
      <c r="C24" s="111" t="s">
        <v>144</v>
      </c>
      <c r="D24" s="113"/>
      <c r="E24" s="131"/>
      <c r="F24" s="131"/>
      <c r="G24" s="131"/>
    </row>
    <row r="25" spans="1:7" ht="18" customHeight="1">
      <c r="A25" s="105"/>
      <c r="B25" s="107">
        <v>4</v>
      </c>
      <c r="C25" s="127" t="s">
        <v>145</v>
      </c>
      <c r="D25" s="128"/>
      <c r="E25" s="129">
        <f>ROUND(11779*1.1,0)</f>
        <v>12957</v>
      </c>
      <c r="F25" s="129">
        <f>ROUND(13505*1.1,0)</f>
        <v>14856</v>
      </c>
      <c r="G25" s="129">
        <f>ROUND(15230*1.1,0)</f>
        <v>16753</v>
      </c>
    </row>
    <row r="26" spans="1:7" ht="18" customHeight="1">
      <c r="A26" s="106"/>
      <c r="B26" s="108"/>
      <c r="C26" s="111" t="s">
        <v>146</v>
      </c>
      <c r="D26" s="113"/>
      <c r="E26" s="131"/>
      <c r="F26" s="131"/>
      <c r="G26" s="131"/>
    </row>
    <row r="27" spans="1:7" ht="16.899999999999999" customHeight="1">
      <c r="A27" s="99" t="s">
        <v>147</v>
      </c>
      <c r="B27" s="100">
        <v>1</v>
      </c>
      <c r="C27" s="132" t="s">
        <v>148</v>
      </c>
      <c r="D27" s="132"/>
      <c r="E27" s="129">
        <f>ROUND(15050*1.051,0)</f>
        <v>15818</v>
      </c>
      <c r="F27" s="133" t="s">
        <v>47</v>
      </c>
      <c r="G27" s="133" t="s">
        <v>47</v>
      </c>
    </row>
    <row r="28" spans="1:7" ht="30.6" customHeight="1">
      <c r="A28" s="99"/>
      <c r="B28" s="100"/>
      <c r="C28" s="134" t="s">
        <v>149</v>
      </c>
      <c r="D28" s="134"/>
      <c r="E28" s="130"/>
      <c r="F28" s="133"/>
      <c r="G28" s="133"/>
    </row>
    <row r="29" spans="1:7">
      <c r="A29" s="49"/>
      <c r="B29" s="62"/>
      <c r="C29" s="50"/>
      <c r="D29" s="50"/>
      <c r="E29" s="51"/>
      <c r="F29" s="51"/>
      <c r="G29" s="51"/>
    </row>
    <row r="30" spans="1:7">
      <c r="A30" s="52"/>
      <c r="B30" s="53"/>
      <c r="C30" s="54"/>
      <c r="D30" s="55"/>
      <c r="E30" s="56"/>
      <c r="F30" s="56"/>
      <c r="G30" s="56"/>
    </row>
    <row r="31" spans="1:7">
      <c r="A31" s="52"/>
      <c r="B31" s="53"/>
      <c r="C31" s="54"/>
      <c r="D31" s="54"/>
      <c r="E31" s="56"/>
      <c r="F31" s="56"/>
      <c r="G31" s="56"/>
    </row>
    <row r="32" spans="1:7">
      <c r="A32" s="52"/>
      <c r="B32" s="53"/>
      <c r="C32" s="54"/>
      <c r="D32" s="54"/>
      <c r="E32" s="56"/>
      <c r="F32" s="56"/>
      <c r="G32" s="56"/>
    </row>
    <row r="33" spans="1:7">
      <c r="A33" s="52"/>
      <c r="B33" s="53"/>
      <c r="C33" s="54"/>
      <c r="D33" s="54"/>
      <c r="E33" s="56"/>
      <c r="F33" s="56"/>
      <c r="G33" s="56"/>
    </row>
    <row r="34" spans="1:7">
      <c r="A34" s="52"/>
      <c r="B34" s="53"/>
      <c r="C34" s="54"/>
      <c r="D34" s="54"/>
      <c r="E34" s="56"/>
      <c r="F34" s="56"/>
      <c r="G34" s="56"/>
    </row>
    <row r="35" spans="1:7">
      <c r="A35" s="52"/>
      <c r="B35" s="53"/>
      <c r="C35" s="54"/>
      <c r="D35" s="54"/>
      <c r="E35" s="56"/>
      <c r="F35" s="56"/>
      <c r="G35" s="56"/>
    </row>
    <row r="36" spans="1:7">
      <c r="A36" s="52"/>
      <c r="B36" s="53"/>
      <c r="C36" s="54"/>
      <c r="D36" s="54"/>
      <c r="E36" s="56"/>
      <c r="F36" s="56"/>
      <c r="G36" s="56"/>
    </row>
    <row r="37" spans="1:7">
      <c r="A37" s="52"/>
      <c r="B37" s="53"/>
      <c r="C37" s="54"/>
      <c r="D37" s="54"/>
      <c r="E37" s="56"/>
      <c r="F37" s="56"/>
      <c r="G37" s="56"/>
    </row>
    <row r="38" spans="1:7">
      <c r="A38" s="52"/>
      <c r="B38" s="53"/>
      <c r="C38" s="54"/>
      <c r="D38" s="54"/>
      <c r="E38" s="56"/>
      <c r="F38" s="56"/>
      <c r="G38" s="56"/>
    </row>
    <row r="39" spans="1:7">
      <c r="A39" s="52"/>
      <c r="B39" s="53"/>
      <c r="C39" s="54"/>
      <c r="D39" s="54"/>
      <c r="E39" s="56"/>
      <c r="F39" s="56"/>
      <c r="G39" s="56"/>
    </row>
    <row r="40" spans="1:7">
      <c r="A40" s="52"/>
      <c r="B40" s="53"/>
      <c r="C40" s="54"/>
      <c r="D40" s="54"/>
      <c r="E40" s="56"/>
      <c r="F40" s="56"/>
      <c r="G40" s="56"/>
    </row>
    <row r="41" spans="1:7">
      <c r="A41" s="52"/>
      <c r="B41" s="53"/>
      <c r="C41" s="54"/>
      <c r="D41" s="54"/>
      <c r="E41" s="56"/>
      <c r="F41" s="56"/>
      <c r="G41" s="56"/>
    </row>
    <row r="42" spans="1:7">
      <c r="A42" s="52"/>
      <c r="B42" s="53"/>
      <c r="C42" s="54"/>
      <c r="D42" s="54"/>
      <c r="E42" s="56"/>
      <c r="F42" s="56"/>
      <c r="G42" s="56"/>
    </row>
    <row r="43" spans="1:7">
      <c r="A43" s="52"/>
      <c r="B43" s="53"/>
      <c r="C43" s="54"/>
      <c r="D43" s="54"/>
      <c r="E43" s="56"/>
      <c r="F43" s="56"/>
      <c r="G43" s="56"/>
    </row>
    <row r="44" spans="1:7">
      <c r="A44" s="52"/>
      <c r="B44" s="53"/>
      <c r="C44" s="54"/>
      <c r="D44" s="54"/>
      <c r="E44" s="56"/>
      <c r="F44" s="56"/>
      <c r="G44" s="56"/>
    </row>
  </sheetData>
  <mergeCells count="36">
    <mergeCell ref="F25:F26"/>
    <mergeCell ref="G25:G26"/>
    <mergeCell ref="C26:D26"/>
    <mergeCell ref="A27:A28"/>
    <mergeCell ref="B27:B28"/>
    <mergeCell ref="C27:D27"/>
    <mergeCell ref="E27:E28"/>
    <mergeCell ref="F27:F28"/>
    <mergeCell ref="G27:G28"/>
    <mergeCell ref="C28:D28"/>
    <mergeCell ref="E25:E26"/>
    <mergeCell ref="F19:F21"/>
    <mergeCell ref="G19:G21"/>
    <mergeCell ref="C20:D20"/>
    <mergeCell ref="C21:D21"/>
    <mergeCell ref="B22:B24"/>
    <mergeCell ref="C22:D22"/>
    <mergeCell ref="E22:E24"/>
    <mergeCell ref="F22:F24"/>
    <mergeCell ref="G22:G24"/>
    <mergeCell ref="C23:D23"/>
    <mergeCell ref="E19:E21"/>
    <mergeCell ref="C17:D17"/>
    <mergeCell ref="C18:D18"/>
    <mergeCell ref="A19:A26"/>
    <mergeCell ref="B19:B21"/>
    <mergeCell ref="C19:D19"/>
    <mergeCell ref="C24:D24"/>
    <mergeCell ref="B25:B26"/>
    <mergeCell ref="C25:D25"/>
    <mergeCell ref="C16:D16"/>
    <mergeCell ref="A12:G12"/>
    <mergeCell ref="A14:A15"/>
    <mergeCell ref="B14:B15"/>
    <mergeCell ref="C14:D15"/>
    <mergeCell ref="E14:G14"/>
  </mergeCells>
  <printOptions horizontalCentered="1"/>
  <pageMargins left="0.59055118110236227" right="0.59055118110236227" top="0.59055118110236227" bottom="0" header="0.51181102362204722" footer="0.51181102362204722"/>
  <pageSetup paperSize="9" scale="95" firstPageNumber="7" orientation="landscape" useFirstPageNumber="1" r:id="rId1"/>
  <headerFooter alignWithMargins="0">
    <oddHeader>&amp;C&amp;"Times New Roman,обычный"&amp;P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H40"/>
  <sheetViews>
    <sheetView view="pageBreakPreview" topLeftCell="A4" zoomScale="85" zoomScaleSheetLayoutView="85" workbookViewId="0">
      <selection activeCell="A12" sqref="A12:G12"/>
    </sheetView>
  </sheetViews>
  <sheetFormatPr defaultColWidth="9.140625" defaultRowHeight="12.75" outlineLevelCol="1"/>
  <cols>
    <col min="1" max="1" width="4" style="1" customWidth="1" outlineLevel="1"/>
    <col min="2" max="2" width="65.42578125" style="1" customWidth="1"/>
    <col min="3" max="3" width="26.85546875" style="34" customWidth="1"/>
    <col min="4" max="4" width="9.85546875" style="35" customWidth="1"/>
    <col min="5" max="5" width="7.7109375" style="35" customWidth="1"/>
    <col min="6" max="6" width="8.42578125" style="35" customWidth="1"/>
    <col min="7" max="7" width="9" style="35" customWidth="1"/>
    <col min="8" max="8" width="2.7109375" style="1" customWidth="1"/>
    <col min="9" max="222" width="9.140625" style="1"/>
    <col min="223" max="223" width="20.7109375" style="1" customWidth="1"/>
    <col min="224" max="224" width="7.5703125" style="1" customWidth="1"/>
    <col min="225" max="225" width="56.7109375" style="1" customWidth="1"/>
    <col min="226" max="226" width="17.5703125" style="1" customWidth="1"/>
    <col min="227" max="227" width="8.140625" style="1" customWidth="1"/>
    <col min="228" max="228" width="8.28515625" style="1" customWidth="1"/>
    <col min="229" max="229" width="8.42578125" style="1" customWidth="1"/>
    <col min="230" max="230" width="9" style="1" customWidth="1"/>
    <col min="231" max="231" width="8.42578125" style="1" customWidth="1"/>
    <col min="232" max="478" width="9.140625" style="1"/>
    <col min="479" max="479" width="20.7109375" style="1" customWidth="1"/>
    <col min="480" max="480" width="7.5703125" style="1" customWidth="1"/>
    <col min="481" max="481" width="56.7109375" style="1" customWidth="1"/>
    <col min="482" max="482" width="17.5703125" style="1" customWidth="1"/>
    <col min="483" max="483" width="8.140625" style="1" customWidth="1"/>
    <col min="484" max="484" width="8.28515625" style="1" customWidth="1"/>
    <col min="485" max="485" width="8.42578125" style="1" customWidth="1"/>
    <col min="486" max="486" width="9" style="1" customWidth="1"/>
    <col min="487" max="487" width="8.42578125" style="1" customWidth="1"/>
    <col min="488" max="734" width="9.140625" style="1"/>
    <col min="735" max="735" width="20.7109375" style="1" customWidth="1"/>
    <col min="736" max="736" width="7.5703125" style="1" customWidth="1"/>
    <col min="737" max="737" width="56.7109375" style="1" customWidth="1"/>
    <col min="738" max="738" width="17.5703125" style="1" customWidth="1"/>
    <col min="739" max="739" width="8.140625" style="1" customWidth="1"/>
    <col min="740" max="740" width="8.28515625" style="1" customWidth="1"/>
    <col min="741" max="741" width="8.42578125" style="1" customWidth="1"/>
    <col min="742" max="742" width="9" style="1" customWidth="1"/>
    <col min="743" max="743" width="8.42578125" style="1" customWidth="1"/>
    <col min="744" max="990" width="9.140625" style="1"/>
    <col min="991" max="991" width="20.7109375" style="1" customWidth="1"/>
    <col min="992" max="992" width="7.5703125" style="1" customWidth="1"/>
    <col min="993" max="993" width="56.7109375" style="1" customWidth="1"/>
    <col min="994" max="994" width="17.5703125" style="1" customWidth="1"/>
    <col min="995" max="995" width="8.140625" style="1" customWidth="1"/>
    <col min="996" max="996" width="8.28515625" style="1" customWidth="1"/>
    <col min="997" max="997" width="8.42578125" style="1" customWidth="1"/>
    <col min="998" max="998" width="9" style="1" customWidth="1"/>
    <col min="999" max="999" width="8.42578125" style="1" customWidth="1"/>
    <col min="1000" max="1246" width="9.140625" style="1"/>
    <col min="1247" max="1247" width="20.7109375" style="1" customWidth="1"/>
    <col min="1248" max="1248" width="7.5703125" style="1" customWidth="1"/>
    <col min="1249" max="1249" width="56.7109375" style="1" customWidth="1"/>
    <col min="1250" max="1250" width="17.5703125" style="1" customWidth="1"/>
    <col min="1251" max="1251" width="8.140625" style="1" customWidth="1"/>
    <col min="1252" max="1252" width="8.28515625" style="1" customWidth="1"/>
    <col min="1253" max="1253" width="8.42578125" style="1" customWidth="1"/>
    <col min="1254" max="1254" width="9" style="1" customWidth="1"/>
    <col min="1255" max="1255" width="8.42578125" style="1" customWidth="1"/>
    <col min="1256" max="1502" width="9.140625" style="1"/>
    <col min="1503" max="1503" width="20.7109375" style="1" customWidth="1"/>
    <col min="1504" max="1504" width="7.5703125" style="1" customWidth="1"/>
    <col min="1505" max="1505" width="56.7109375" style="1" customWidth="1"/>
    <col min="1506" max="1506" width="17.5703125" style="1" customWidth="1"/>
    <col min="1507" max="1507" width="8.140625" style="1" customWidth="1"/>
    <col min="1508" max="1508" width="8.28515625" style="1" customWidth="1"/>
    <col min="1509" max="1509" width="8.42578125" style="1" customWidth="1"/>
    <col min="1510" max="1510" width="9" style="1" customWidth="1"/>
    <col min="1511" max="1511" width="8.42578125" style="1" customWidth="1"/>
    <col min="1512" max="1758" width="9.140625" style="1"/>
    <col min="1759" max="1759" width="20.7109375" style="1" customWidth="1"/>
    <col min="1760" max="1760" width="7.5703125" style="1" customWidth="1"/>
    <col min="1761" max="1761" width="56.7109375" style="1" customWidth="1"/>
    <col min="1762" max="1762" width="17.5703125" style="1" customWidth="1"/>
    <col min="1763" max="1763" width="8.140625" style="1" customWidth="1"/>
    <col min="1764" max="1764" width="8.28515625" style="1" customWidth="1"/>
    <col min="1765" max="1765" width="8.42578125" style="1" customWidth="1"/>
    <col min="1766" max="1766" width="9" style="1" customWidth="1"/>
    <col min="1767" max="1767" width="8.42578125" style="1" customWidth="1"/>
    <col min="1768" max="2014" width="9.140625" style="1"/>
    <col min="2015" max="2015" width="20.7109375" style="1" customWidth="1"/>
    <col min="2016" max="2016" width="7.5703125" style="1" customWidth="1"/>
    <col min="2017" max="2017" width="56.7109375" style="1" customWidth="1"/>
    <col min="2018" max="2018" width="17.5703125" style="1" customWidth="1"/>
    <col min="2019" max="2019" width="8.140625" style="1" customWidth="1"/>
    <col min="2020" max="2020" width="8.28515625" style="1" customWidth="1"/>
    <col min="2021" max="2021" width="8.42578125" style="1" customWidth="1"/>
    <col min="2022" max="2022" width="9" style="1" customWidth="1"/>
    <col min="2023" max="2023" width="8.42578125" style="1" customWidth="1"/>
    <col min="2024" max="2270" width="9.140625" style="1"/>
    <col min="2271" max="2271" width="20.7109375" style="1" customWidth="1"/>
    <col min="2272" max="2272" width="7.5703125" style="1" customWidth="1"/>
    <col min="2273" max="2273" width="56.7109375" style="1" customWidth="1"/>
    <col min="2274" max="2274" width="17.5703125" style="1" customWidth="1"/>
    <col min="2275" max="2275" width="8.140625" style="1" customWidth="1"/>
    <col min="2276" max="2276" width="8.28515625" style="1" customWidth="1"/>
    <col min="2277" max="2277" width="8.42578125" style="1" customWidth="1"/>
    <col min="2278" max="2278" width="9" style="1" customWidth="1"/>
    <col min="2279" max="2279" width="8.42578125" style="1" customWidth="1"/>
    <col min="2280" max="2526" width="9.140625" style="1"/>
    <col min="2527" max="2527" width="20.7109375" style="1" customWidth="1"/>
    <col min="2528" max="2528" width="7.5703125" style="1" customWidth="1"/>
    <col min="2529" max="2529" width="56.7109375" style="1" customWidth="1"/>
    <col min="2530" max="2530" width="17.5703125" style="1" customWidth="1"/>
    <col min="2531" max="2531" width="8.140625" style="1" customWidth="1"/>
    <col min="2532" max="2532" width="8.28515625" style="1" customWidth="1"/>
    <col min="2533" max="2533" width="8.42578125" style="1" customWidth="1"/>
    <col min="2534" max="2534" width="9" style="1" customWidth="1"/>
    <col min="2535" max="2535" width="8.42578125" style="1" customWidth="1"/>
    <col min="2536" max="2782" width="9.140625" style="1"/>
    <col min="2783" max="2783" width="20.7109375" style="1" customWidth="1"/>
    <col min="2784" max="2784" width="7.5703125" style="1" customWidth="1"/>
    <col min="2785" max="2785" width="56.7109375" style="1" customWidth="1"/>
    <col min="2786" max="2786" width="17.5703125" style="1" customWidth="1"/>
    <col min="2787" max="2787" width="8.140625" style="1" customWidth="1"/>
    <col min="2788" max="2788" width="8.28515625" style="1" customWidth="1"/>
    <col min="2789" max="2789" width="8.42578125" style="1" customWidth="1"/>
    <col min="2790" max="2790" width="9" style="1" customWidth="1"/>
    <col min="2791" max="2791" width="8.42578125" style="1" customWidth="1"/>
    <col min="2792" max="3038" width="9.140625" style="1"/>
    <col min="3039" max="3039" width="20.7109375" style="1" customWidth="1"/>
    <col min="3040" max="3040" width="7.5703125" style="1" customWidth="1"/>
    <col min="3041" max="3041" width="56.7109375" style="1" customWidth="1"/>
    <col min="3042" max="3042" width="17.5703125" style="1" customWidth="1"/>
    <col min="3043" max="3043" width="8.140625" style="1" customWidth="1"/>
    <col min="3044" max="3044" width="8.28515625" style="1" customWidth="1"/>
    <col min="3045" max="3045" width="8.42578125" style="1" customWidth="1"/>
    <col min="3046" max="3046" width="9" style="1" customWidth="1"/>
    <col min="3047" max="3047" width="8.42578125" style="1" customWidth="1"/>
    <col min="3048" max="3294" width="9.140625" style="1"/>
    <col min="3295" max="3295" width="20.7109375" style="1" customWidth="1"/>
    <col min="3296" max="3296" width="7.5703125" style="1" customWidth="1"/>
    <col min="3297" max="3297" width="56.7109375" style="1" customWidth="1"/>
    <col min="3298" max="3298" width="17.5703125" style="1" customWidth="1"/>
    <col min="3299" max="3299" width="8.140625" style="1" customWidth="1"/>
    <col min="3300" max="3300" width="8.28515625" style="1" customWidth="1"/>
    <col min="3301" max="3301" width="8.42578125" style="1" customWidth="1"/>
    <col min="3302" max="3302" width="9" style="1" customWidth="1"/>
    <col min="3303" max="3303" width="8.42578125" style="1" customWidth="1"/>
    <col min="3304" max="3550" width="9.140625" style="1"/>
    <col min="3551" max="3551" width="20.7109375" style="1" customWidth="1"/>
    <col min="3552" max="3552" width="7.5703125" style="1" customWidth="1"/>
    <col min="3553" max="3553" width="56.7109375" style="1" customWidth="1"/>
    <col min="3554" max="3554" width="17.5703125" style="1" customWidth="1"/>
    <col min="3555" max="3555" width="8.140625" style="1" customWidth="1"/>
    <col min="3556" max="3556" width="8.28515625" style="1" customWidth="1"/>
    <col min="3557" max="3557" width="8.42578125" style="1" customWidth="1"/>
    <col min="3558" max="3558" width="9" style="1" customWidth="1"/>
    <col min="3559" max="3559" width="8.42578125" style="1" customWidth="1"/>
    <col min="3560" max="3806" width="9.140625" style="1"/>
    <col min="3807" max="3807" width="20.7109375" style="1" customWidth="1"/>
    <col min="3808" max="3808" width="7.5703125" style="1" customWidth="1"/>
    <col min="3809" max="3809" width="56.7109375" style="1" customWidth="1"/>
    <col min="3810" max="3810" width="17.5703125" style="1" customWidth="1"/>
    <col min="3811" max="3811" width="8.140625" style="1" customWidth="1"/>
    <col min="3812" max="3812" width="8.28515625" style="1" customWidth="1"/>
    <col min="3813" max="3813" width="8.42578125" style="1" customWidth="1"/>
    <col min="3814" max="3814" width="9" style="1" customWidth="1"/>
    <col min="3815" max="3815" width="8.42578125" style="1" customWidth="1"/>
    <col min="3816" max="4062" width="9.140625" style="1"/>
    <col min="4063" max="4063" width="20.7109375" style="1" customWidth="1"/>
    <col min="4064" max="4064" width="7.5703125" style="1" customWidth="1"/>
    <col min="4065" max="4065" width="56.7109375" style="1" customWidth="1"/>
    <col min="4066" max="4066" width="17.5703125" style="1" customWidth="1"/>
    <col min="4067" max="4067" width="8.140625" style="1" customWidth="1"/>
    <col min="4068" max="4068" width="8.28515625" style="1" customWidth="1"/>
    <col min="4069" max="4069" width="8.42578125" style="1" customWidth="1"/>
    <col min="4070" max="4070" width="9" style="1" customWidth="1"/>
    <col min="4071" max="4071" width="8.42578125" style="1" customWidth="1"/>
    <col min="4072" max="4318" width="9.140625" style="1"/>
    <col min="4319" max="4319" width="20.7109375" style="1" customWidth="1"/>
    <col min="4320" max="4320" width="7.5703125" style="1" customWidth="1"/>
    <col min="4321" max="4321" width="56.7109375" style="1" customWidth="1"/>
    <col min="4322" max="4322" width="17.5703125" style="1" customWidth="1"/>
    <col min="4323" max="4323" width="8.140625" style="1" customWidth="1"/>
    <col min="4324" max="4324" width="8.28515625" style="1" customWidth="1"/>
    <col min="4325" max="4325" width="8.42578125" style="1" customWidth="1"/>
    <col min="4326" max="4326" width="9" style="1" customWidth="1"/>
    <col min="4327" max="4327" width="8.42578125" style="1" customWidth="1"/>
    <col min="4328" max="4574" width="9.140625" style="1"/>
    <col min="4575" max="4575" width="20.7109375" style="1" customWidth="1"/>
    <col min="4576" max="4576" width="7.5703125" style="1" customWidth="1"/>
    <col min="4577" max="4577" width="56.7109375" style="1" customWidth="1"/>
    <col min="4578" max="4578" width="17.5703125" style="1" customWidth="1"/>
    <col min="4579" max="4579" width="8.140625" style="1" customWidth="1"/>
    <col min="4580" max="4580" width="8.28515625" style="1" customWidth="1"/>
    <col min="4581" max="4581" width="8.42578125" style="1" customWidth="1"/>
    <col min="4582" max="4582" width="9" style="1" customWidth="1"/>
    <col min="4583" max="4583" width="8.42578125" style="1" customWidth="1"/>
    <col min="4584" max="4830" width="9.140625" style="1"/>
    <col min="4831" max="4831" width="20.7109375" style="1" customWidth="1"/>
    <col min="4832" max="4832" width="7.5703125" style="1" customWidth="1"/>
    <col min="4833" max="4833" width="56.7109375" style="1" customWidth="1"/>
    <col min="4834" max="4834" width="17.5703125" style="1" customWidth="1"/>
    <col min="4835" max="4835" width="8.140625" style="1" customWidth="1"/>
    <col min="4836" max="4836" width="8.28515625" style="1" customWidth="1"/>
    <col min="4837" max="4837" width="8.42578125" style="1" customWidth="1"/>
    <col min="4838" max="4838" width="9" style="1" customWidth="1"/>
    <col min="4839" max="4839" width="8.42578125" style="1" customWidth="1"/>
    <col min="4840" max="5086" width="9.140625" style="1"/>
    <col min="5087" max="5087" width="20.7109375" style="1" customWidth="1"/>
    <col min="5088" max="5088" width="7.5703125" style="1" customWidth="1"/>
    <col min="5089" max="5089" width="56.7109375" style="1" customWidth="1"/>
    <col min="5090" max="5090" width="17.5703125" style="1" customWidth="1"/>
    <col min="5091" max="5091" width="8.140625" style="1" customWidth="1"/>
    <col min="5092" max="5092" width="8.28515625" style="1" customWidth="1"/>
    <col min="5093" max="5093" width="8.42578125" style="1" customWidth="1"/>
    <col min="5094" max="5094" width="9" style="1" customWidth="1"/>
    <col min="5095" max="5095" width="8.42578125" style="1" customWidth="1"/>
    <col min="5096" max="5342" width="9.140625" style="1"/>
    <col min="5343" max="5343" width="20.7109375" style="1" customWidth="1"/>
    <col min="5344" max="5344" width="7.5703125" style="1" customWidth="1"/>
    <col min="5345" max="5345" width="56.7109375" style="1" customWidth="1"/>
    <col min="5346" max="5346" width="17.5703125" style="1" customWidth="1"/>
    <col min="5347" max="5347" width="8.140625" style="1" customWidth="1"/>
    <col min="5348" max="5348" width="8.28515625" style="1" customWidth="1"/>
    <col min="5349" max="5349" width="8.42578125" style="1" customWidth="1"/>
    <col min="5350" max="5350" width="9" style="1" customWidth="1"/>
    <col min="5351" max="5351" width="8.42578125" style="1" customWidth="1"/>
    <col min="5352" max="5598" width="9.140625" style="1"/>
    <col min="5599" max="5599" width="20.7109375" style="1" customWidth="1"/>
    <col min="5600" max="5600" width="7.5703125" style="1" customWidth="1"/>
    <col min="5601" max="5601" width="56.7109375" style="1" customWidth="1"/>
    <col min="5602" max="5602" width="17.5703125" style="1" customWidth="1"/>
    <col min="5603" max="5603" width="8.140625" style="1" customWidth="1"/>
    <col min="5604" max="5604" width="8.28515625" style="1" customWidth="1"/>
    <col min="5605" max="5605" width="8.42578125" style="1" customWidth="1"/>
    <col min="5606" max="5606" width="9" style="1" customWidth="1"/>
    <col min="5607" max="5607" width="8.42578125" style="1" customWidth="1"/>
    <col min="5608" max="5854" width="9.140625" style="1"/>
    <col min="5855" max="5855" width="20.7109375" style="1" customWidth="1"/>
    <col min="5856" max="5856" width="7.5703125" style="1" customWidth="1"/>
    <col min="5857" max="5857" width="56.7109375" style="1" customWidth="1"/>
    <col min="5858" max="5858" width="17.5703125" style="1" customWidth="1"/>
    <col min="5859" max="5859" width="8.140625" style="1" customWidth="1"/>
    <col min="5860" max="5860" width="8.28515625" style="1" customWidth="1"/>
    <col min="5861" max="5861" width="8.42578125" style="1" customWidth="1"/>
    <col min="5862" max="5862" width="9" style="1" customWidth="1"/>
    <col min="5863" max="5863" width="8.42578125" style="1" customWidth="1"/>
    <col min="5864" max="6110" width="9.140625" style="1"/>
    <col min="6111" max="6111" width="20.7109375" style="1" customWidth="1"/>
    <col min="6112" max="6112" width="7.5703125" style="1" customWidth="1"/>
    <col min="6113" max="6113" width="56.7109375" style="1" customWidth="1"/>
    <col min="6114" max="6114" width="17.5703125" style="1" customWidth="1"/>
    <col min="6115" max="6115" width="8.140625" style="1" customWidth="1"/>
    <col min="6116" max="6116" width="8.28515625" style="1" customWidth="1"/>
    <col min="6117" max="6117" width="8.42578125" style="1" customWidth="1"/>
    <col min="6118" max="6118" width="9" style="1" customWidth="1"/>
    <col min="6119" max="6119" width="8.42578125" style="1" customWidth="1"/>
    <col min="6120" max="6366" width="9.140625" style="1"/>
    <col min="6367" max="6367" width="20.7109375" style="1" customWidth="1"/>
    <col min="6368" max="6368" width="7.5703125" style="1" customWidth="1"/>
    <col min="6369" max="6369" width="56.7109375" style="1" customWidth="1"/>
    <col min="6370" max="6370" width="17.5703125" style="1" customWidth="1"/>
    <col min="6371" max="6371" width="8.140625" style="1" customWidth="1"/>
    <col min="6372" max="6372" width="8.28515625" style="1" customWidth="1"/>
    <col min="6373" max="6373" width="8.42578125" style="1" customWidth="1"/>
    <col min="6374" max="6374" width="9" style="1" customWidth="1"/>
    <col min="6375" max="6375" width="8.42578125" style="1" customWidth="1"/>
    <col min="6376" max="6622" width="9.140625" style="1"/>
    <col min="6623" max="6623" width="20.7109375" style="1" customWidth="1"/>
    <col min="6624" max="6624" width="7.5703125" style="1" customWidth="1"/>
    <col min="6625" max="6625" width="56.7109375" style="1" customWidth="1"/>
    <col min="6626" max="6626" width="17.5703125" style="1" customWidth="1"/>
    <col min="6627" max="6627" width="8.140625" style="1" customWidth="1"/>
    <col min="6628" max="6628" width="8.28515625" style="1" customWidth="1"/>
    <col min="6629" max="6629" width="8.42578125" style="1" customWidth="1"/>
    <col min="6630" max="6630" width="9" style="1" customWidth="1"/>
    <col min="6631" max="6631" width="8.42578125" style="1" customWidth="1"/>
    <col min="6632" max="6878" width="9.140625" style="1"/>
    <col min="6879" max="6879" width="20.7109375" style="1" customWidth="1"/>
    <col min="6880" max="6880" width="7.5703125" style="1" customWidth="1"/>
    <col min="6881" max="6881" width="56.7109375" style="1" customWidth="1"/>
    <col min="6882" max="6882" width="17.5703125" style="1" customWidth="1"/>
    <col min="6883" max="6883" width="8.140625" style="1" customWidth="1"/>
    <col min="6884" max="6884" width="8.28515625" style="1" customWidth="1"/>
    <col min="6885" max="6885" width="8.42578125" style="1" customWidth="1"/>
    <col min="6886" max="6886" width="9" style="1" customWidth="1"/>
    <col min="6887" max="6887" width="8.42578125" style="1" customWidth="1"/>
    <col min="6888" max="7134" width="9.140625" style="1"/>
    <col min="7135" max="7135" width="20.7109375" style="1" customWidth="1"/>
    <col min="7136" max="7136" width="7.5703125" style="1" customWidth="1"/>
    <col min="7137" max="7137" width="56.7109375" style="1" customWidth="1"/>
    <col min="7138" max="7138" width="17.5703125" style="1" customWidth="1"/>
    <col min="7139" max="7139" width="8.140625" style="1" customWidth="1"/>
    <col min="7140" max="7140" width="8.28515625" style="1" customWidth="1"/>
    <col min="7141" max="7141" width="8.42578125" style="1" customWidth="1"/>
    <col min="7142" max="7142" width="9" style="1" customWidth="1"/>
    <col min="7143" max="7143" width="8.42578125" style="1" customWidth="1"/>
    <col min="7144" max="7390" width="9.140625" style="1"/>
    <col min="7391" max="7391" width="20.7109375" style="1" customWidth="1"/>
    <col min="7392" max="7392" width="7.5703125" style="1" customWidth="1"/>
    <col min="7393" max="7393" width="56.7109375" style="1" customWidth="1"/>
    <col min="7394" max="7394" width="17.5703125" style="1" customWidth="1"/>
    <col min="7395" max="7395" width="8.140625" style="1" customWidth="1"/>
    <col min="7396" max="7396" width="8.28515625" style="1" customWidth="1"/>
    <col min="7397" max="7397" width="8.42578125" style="1" customWidth="1"/>
    <col min="7398" max="7398" width="9" style="1" customWidth="1"/>
    <col min="7399" max="7399" width="8.42578125" style="1" customWidth="1"/>
    <col min="7400" max="7646" width="9.140625" style="1"/>
    <col min="7647" max="7647" width="20.7109375" style="1" customWidth="1"/>
    <col min="7648" max="7648" width="7.5703125" style="1" customWidth="1"/>
    <col min="7649" max="7649" width="56.7109375" style="1" customWidth="1"/>
    <col min="7650" max="7650" width="17.5703125" style="1" customWidth="1"/>
    <col min="7651" max="7651" width="8.140625" style="1" customWidth="1"/>
    <col min="7652" max="7652" width="8.28515625" style="1" customWidth="1"/>
    <col min="7653" max="7653" width="8.42578125" style="1" customWidth="1"/>
    <col min="7654" max="7654" width="9" style="1" customWidth="1"/>
    <col min="7655" max="7655" width="8.42578125" style="1" customWidth="1"/>
    <col min="7656" max="7902" width="9.140625" style="1"/>
    <col min="7903" max="7903" width="20.7109375" style="1" customWidth="1"/>
    <col min="7904" max="7904" width="7.5703125" style="1" customWidth="1"/>
    <col min="7905" max="7905" width="56.7109375" style="1" customWidth="1"/>
    <col min="7906" max="7906" width="17.5703125" style="1" customWidth="1"/>
    <col min="7907" max="7907" width="8.140625" style="1" customWidth="1"/>
    <col min="7908" max="7908" width="8.28515625" style="1" customWidth="1"/>
    <col min="7909" max="7909" width="8.42578125" style="1" customWidth="1"/>
    <col min="7910" max="7910" width="9" style="1" customWidth="1"/>
    <col min="7911" max="7911" width="8.42578125" style="1" customWidth="1"/>
    <col min="7912" max="8158" width="9.140625" style="1"/>
    <col min="8159" max="8159" width="20.7109375" style="1" customWidth="1"/>
    <col min="8160" max="8160" width="7.5703125" style="1" customWidth="1"/>
    <col min="8161" max="8161" width="56.7109375" style="1" customWidth="1"/>
    <col min="8162" max="8162" width="17.5703125" style="1" customWidth="1"/>
    <col min="8163" max="8163" width="8.140625" style="1" customWidth="1"/>
    <col min="8164" max="8164" width="8.28515625" style="1" customWidth="1"/>
    <col min="8165" max="8165" width="8.42578125" style="1" customWidth="1"/>
    <col min="8166" max="8166" width="9" style="1" customWidth="1"/>
    <col min="8167" max="8167" width="8.42578125" style="1" customWidth="1"/>
    <col min="8168" max="8414" width="9.140625" style="1"/>
    <col min="8415" max="8415" width="20.7109375" style="1" customWidth="1"/>
    <col min="8416" max="8416" width="7.5703125" style="1" customWidth="1"/>
    <col min="8417" max="8417" width="56.7109375" style="1" customWidth="1"/>
    <col min="8418" max="8418" width="17.5703125" style="1" customWidth="1"/>
    <col min="8419" max="8419" width="8.140625" style="1" customWidth="1"/>
    <col min="8420" max="8420" width="8.28515625" style="1" customWidth="1"/>
    <col min="8421" max="8421" width="8.42578125" style="1" customWidth="1"/>
    <col min="8422" max="8422" width="9" style="1" customWidth="1"/>
    <col min="8423" max="8423" width="8.42578125" style="1" customWidth="1"/>
    <col min="8424" max="8670" width="9.140625" style="1"/>
    <col min="8671" max="8671" width="20.7109375" style="1" customWidth="1"/>
    <col min="8672" max="8672" width="7.5703125" style="1" customWidth="1"/>
    <col min="8673" max="8673" width="56.7109375" style="1" customWidth="1"/>
    <col min="8674" max="8674" width="17.5703125" style="1" customWidth="1"/>
    <col min="8675" max="8675" width="8.140625" style="1" customWidth="1"/>
    <col min="8676" max="8676" width="8.28515625" style="1" customWidth="1"/>
    <col min="8677" max="8677" width="8.42578125" style="1" customWidth="1"/>
    <col min="8678" max="8678" width="9" style="1" customWidth="1"/>
    <col min="8679" max="8679" width="8.42578125" style="1" customWidth="1"/>
    <col min="8680" max="8926" width="9.140625" style="1"/>
    <col min="8927" max="8927" width="20.7109375" style="1" customWidth="1"/>
    <col min="8928" max="8928" width="7.5703125" style="1" customWidth="1"/>
    <col min="8929" max="8929" width="56.7109375" style="1" customWidth="1"/>
    <col min="8930" max="8930" width="17.5703125" style="1" customWidth="1"/>
    <col min="8931" max="8931" width="8.140625" style="1" customWidth="1"/>
    <col min="8932" max="8932" width="8.28515625" style="1" customWidth="1"/>
    <col min="8933" max="8933" width="8.42578125" style="1" customWidth="1"/>
    <col min="8934" max="8934" width="9" style="1" customWidth="1"/>
    <col min="8935" max="8935" width="8.42578125" style="1" customWidth="1"/>
    <col min="8936" max="9182" width="9.140625" style="1"/>
    <col min="9183" max="9183" width="20.7109375" style="1" customWidth="1"/>
    <col min="9184" max="9184" width="7.5703125" style="1" customWidth="1"/>
    <col min="9185" max="9185" width="56.7109375" style="1" customWidth="1"/>
    <col min="9186" max="9186" width="17.5703125" style="1" customWidth="1"/>
    <col min="9187" max="9187" width="8.140625" style="1" customWidth="1"/>
    <col min="9188" max="9188" width="8.28515625" style="1" customWidth="1"/>
    <col min="9189" max="9189" width="8.42578125" style="1" customWidth="1"/>
    <col min="9190" max="9190" width="9" style="1" customWidth="1"/>
    <col min="9191" max="9191" width="8.42578125" style="1" customWidth="1"/>
    <col min="9192" max="9438" width="9.140625" style="1"/>
    <col min="9439" max="9439" width="20.7109375" style="1" customWidth="1"/>
    <col min="9440" max="9440" width="7.5703125" style="1" customWidth="1"/>
    <col min="9441" max="9441" width="56.7109375" style="1" customWidth="1"/>
    <col min="9442" max="9442" width="17.5703125" style="1" customWidth="1"/>
    <col min="9443" max="9443" width="8.140625" style="1" customWidth="1"/>
    <col min="9444" max="9444" width="8.28515625" style="1" customWidth="1"/>
    <col min="9445" max="9445" width="8.42578125" style="1" customWidth="1"/>
    <col min="9446" max="9446" width="9" style="1" customWidth="1"/>
    <col min="9447" max="9447" width="8.42578125" style="1" customWidth="1"/>
    <col min="9448" max="9694" width="9.140625" style="1"/>
    <col min="9695" max="9695" width="20.7109375" style="1" customWidth="1"/>
    <col min="9696" max="9696" width="7.5703125" style="1" customWidth="1"/>
    <col min="9697" max="9697" width="56.7109375" style="1" customWidth="1"/>
    <col min="9698" max="9698" width="17.5703125" style="1" customWidth="1"/>
    <col min="9699" max="9699" width="8.140625" style="1" customWidth="1"/>
    <col min="9700" max="9700" width="8.28515625" style="1" customWidth="1"/>
    <col min="9701" max="9701" width="8.42578125" style="1" customWidth="1"/>
    <col min="9702" max="9702" width="9" style="1" customWidth="1"/>
    <col min="9703" max="9703" width="8.42578125" style="1" customWidth="1"/>
    <col min="9704" max="9950" width="9.140625" style="1"/>
    <col min="9951" max="9951" width="20.7109375" style="1" customWidth="1"/>
    <col min="9952" max="9952" width="7.5703125" style="1" customWidth="1"/>
    <col min="9953" max="9953" width="56.7109375" style="1" customWidth="1"/>
    <col min="9954" max="9954" width="17.5703125" style="1" customWidth="1"/>
    <col min="9955" max="9955" width="8.140625" style="1" customWidth="1"/>
    <col min="9956" max="9956" width="8.28515625" style="1" customWidth="1"/>
    <col min="9957" max="9957" width="8.42578125" style="1" customWidth="1"/>
    <col min="9958" max="9958" width="9" style="1" customWidth="1"/>
    <col min="9959" max="9959" width="8.42578125" style="1" customWidth="1"/>
    <col min="9960" max="10206" width="9.140625" style="1"/>
    <col min="10207" max="10207" width="20.7109375" style="1" customWidth="1"/>
    <col min="10208" max="10208" width="7.5703125" style="1" customWidth="1"/>
    <col min="10209" max="10209" width="56.7109375" style="1" customWidth="1"/>
    <col min="10210" max="10210" width="17.5703125" style="1" customWidth="1"/>
    <col min="10211" max="10211" width="8.140625" style="1" customWidth="1"/>
    <col min="10212" max="10212" width="8.28515625" style="1" customWidth="1"/>
    <col min="10213" max="10213" width="8.42578125" style="1" customWidth="1"/>
    <col min="10214" max="10214" width="9" style="1" customWidth="1"/>
    <col min="10215" max="10215" width="8.42578125" style="1" customWidth="1"/>
    <col min="10216" max="10462" width="9.140625" style="1"/>
    <col min="10463" max="10463" width="20.7109375" style="1" customWidth="1"/>
    <col min="10464" max="10464" width="7.5703125" style="1" customWidth="1"/>
    <col min="10465" max="10465" width="56.7109375" style="1" customWidth="1"/>
    <col min="10466" max="10466" width="17.5703125" style="1" customWidth="1"/>
    <col min="10467" max="10467" width="8.140625" style="1" customWidth="1"/>
    <col min="10468" max="10468" width="8.28515625" style="1" customWidth="1"/>
    <col min="10469" max="10469" width="8.42578125" style="1" customWidth="1"/>
    <col min="10470" max="10470" width="9" style="1" customWidth="1"/>
    <col min="10471" max="10471" width="8.42578125" style="1" customWidth="1"/>
    <col min="10472" max="10718" width="9.140625" style="1"/>
    <col min="10719" max="10719" width="20.7109375" style="1" customWidth="1"/>
    <col min="10720" max="10720" width="7.5703125" style="1" customWidth="1"/>
    <col min="10721" max="10721" width="56.7109375" style="1" customWidth="1"/>
    <col min="10722" max="10722" width="17.5703125" style="1" customWidth="1"/>
    <col min="10723" max="10723" width="8.140625" style="1" customWidth="1"/>
    <col min="10724" max="10724" width="8.28515625" style="1" customWidth="1"/>
    <col min="10725" max="10725" width="8.42578125" style="1" customWidth="1"/>
    <col min="10726" max="10726" width="9" style="1" customWidth="1"/>
    <col min="10727" max="10727" width="8.42578125" style="1" customWidth="1"/>
    <col min="10728" max="10974" width="9.140625" style="1"/>
    <col min="10975" max="10975" width="20.7109375" style="1" customWidth="1"/>
    <col min="10976" max="10976" width="7.5703125" style="1" customWidth="1"/>
    <col min="10977" max="10977" width="56.7109375" style="1" customWidth="1"/>
    <col min="10978" max="10978" width="17.5703125" style="1" customWidth="1"/>
    <col min="10979" max="10979" width="8.140625" style="1" customWidth="1"/>
    <col min="10980" max="10980" width="8.28515625" style="1" customWidth="1"/>
    <col min="10981" max="10981" width="8.42578125" style="1" customWidth="1"/>
    <col min="10982" max="10982" width="9" style="1" customWidth="1"/>
    <col min="10983" max="10983" width="8.42578125" style="1" customWidth="1"/>
    <col min="10984" max="11230" width="9.140625" style="1"/>
    <col min="11231" max="11231" width="20.7109375" style="1" customWidth="1"/>
    <col min="11232" max="11232" width="7.5703125" style="1" customWidth="1"/>
    <col min="11233" max="11233" width="56.7109375" style="1" customWidth="1"/>
    <col min="11234" max="11234" width="17.5703125" style="1" customWidth="1"/>
    <col min="11235" max="11235" width="8.140625" style="1" customWidth="1"/>
    <col min="11236" max="11236" width="8.28515625" style="1" customWidth="1"/>
    <col min="11237" max="11237" width="8.42578125" style="1" customWidth="1"/>
    <col min="11238" max="11238" width="9" style="1" customWidth="1"/>
    <col min="11239" max="11239" width="8.42578125" style="1" customWidth="1"/>
    <col min="11240" max="11486" width="9.140625" style="1"/>
    <col min="11487" max="11487" width="20.7109375" style="1" customWidth="1"/>
    <col min="11488" max="11488" width="7.5703125" style="1" customWidth="1"/>
    <col min="11489" max="11489" width="56.7109375" style="1" customWidth="1"/>
    <col min="11490" max="11490" width="17.5703125" style="1" customWidth="1"/>
    <col min="11491" max="11491" width="8.140625" style="1" customWidth="1"/>
    <col min="11492" max="11492" width="8.28515625" style="1" customWidth="1"/>
    <col min="11493" max="11493" width="8.42578125" style="1" customWidth="1"/>
    <col min="11494" max="11494" width="9" style="1" customWidth="1"/>
    <col min="11495" max="11495" width="8.42578125" style="1" customWidth="1"/>
    <col min="11496" max="11742" width="9.140625" style="1"/>
    <col min="11743" max="11743" width="20.7109375" style="1" customWidth="1"/>
    <col min="11744" max="11744" width="7.5703125" style="1" customWidth="1"/>
    <col min="11745" max="11745" width="56.7109375" style="1" customWidth="1"/>
    <col min="11746" max="11746" width="17.5703125" style="1" customWidth="1"/>
    <col min="11747" max="11747" width="8.140625" style="1" customWidth="1"/>
    <col min="11748" max="11748" width="8.28515625" style="1" customWidth="1"/>
    <col min="11749" max="11749" width="8.42578125" style="1" customWidth="1"/>
    <col min="11750" max="11750" width="9" style="1" customWidth="1"/>
    <col min="11751" max="11751" width="8.42578125" style="1" customWidth="1"/>
    <col min="11752" max="11998" width="9.140625" style="1"/>
    <col min="11999" max="11999" width="20.7109375" style="1" customWidth="1"/>
    <col min="12000" max="12000" width="7.5703125" style="1" customWidth="1"/>
    <col min="12001" max="12001" width="56.7109375" style="1" customWidth="1"/>
    <col min="12002" max="12002" width="17.5703125" style="1" customWidth="1"/>
    <col min="12003" max="12003" width="8.140625" style="1" customWidth="1"/>
    <col min="12004" max="12004" width="8.28515625" style="1" customWidth="1"/>
    <col min="12005" max="12005" width="8.42578125" style="1" customWidth="1"/>
    <col min="12006" max="12006" width="9" style="1" customWidth="1"/>
    <col min="12007" max="12007" width="8.42578125" style="1" customWidth="1"/>
    <col min="12008" max="12254" width="9.140625" style="1"/>
    <col min="12255" max="12255" width="20.7109375" style="1" customWidth="1"/>
    <col min="12256" max="12256" width="7.5703125" style="1" customWidth="1"/>
    <col min="12257" max="12257" width="56.7109375" style="1" customWidth="1"/>
    <col min="12258" max="12258" width="17.5703125" style="1" customWidth="1"/>
    <col min="12259" max="12259" width="8.140625" style="1" customWidth="1"/>
    <col min="12260" max="12260" width="8.28515625" style="1" customWidth="1"/>
    <col min="12261" max="12261" width="8.42578125" style="1" customWidth="1"/>
    <col min="12262" max="12262" width="9" style="1" customWidth="1"/>
    <col min="12263" max="12263" width="8.42578125" style="1" customWidth="1"/>
    <col min="12264" max="12510" width="9.140625" style="1"/>
    <col min="12511" max="12511" width="20.7109375" style="1" customWidth="1"/>
    <col min="12512" max="12512" width="7.5703125" style="1" customWidth="1"/>
    <col min="12513" max="12513" width="56.7109375" style="1" customWidth="1"/>
    <col min="12514" max="12514" width="17.5703125" style="1" customWidth="1"/>
    <col min="12515" max="12515" width="8.140625" style="1" customWidth="1"/>
    <col min="12516" max="12516" width="8.28515625" style="1" customWidth="1"/>
    <col min="12517" max="12517" width="8.42578125" style="1" customWidth="1"/>
    <col min="12518" max="12518" width="9" style="1" customWidth="1"/>
    <col min="12519" max="12519" width="8.42578125" style="1" customWidth="1"/>
    <col min="12520" max="12766" width="9.140625" style="1"/>
    <col min="12767" max="12767" width="20.7109375" style="1" customWidth="1"/>
    <col min="12768" max="12768" width="7.5703125" style="1" customWidth="1"/>
    <col min="12769" max="12769" width="56.7109375" style="1" customWidth="1"/>
    <col min="12770" max="12770" width="17.5703125" style="1" customWidth="1"/>
    <col min="12771" max="12771" width="8.140625" style="1" customWidth="1"/>
    <col min="12772" max="12772" width="8.28515625" style="1" customWidth="1"/>
    <col min="12773" max="12773" width="8.42578125" style="1" customWidth="1"/>
    <col min="12774" max="12774" width="9" style="1" customWidth="1"/>
    <col min="12775" max="12775" width="8.42578125" style="1" customWidth="1"/>
    <col min="12776" max="13022" width="9.140625" style="1"/>
    <col min="13023" max="13023" width="20.7109375" style="1" customWidth="1"/>
    <col min="13024" max="13024" width="7.5703125" style="1" customWidth="1"/>
    <col min="13025" max="13025" width="56.7109375" style="1" customWidth="1"/>
    <col min="13026" max="13026" width="17.5703125" style="1" customWidth="1"/>
    <col min="13027" max="13027" width="8.140625" style="1" customWidth="1"/>
    <col min="13028" max="13028" width="8.28515625" style="1" customWidth="1"/>
    <col min="13029" max="13029" width="8.42578125" style="1" customWidth="1"/>
    <col min="13030" max="13030" width="9" style="1" customWidth="1"/>
    <col min="13031" max="13031" width="8.42578125" style="1" customWidth="1"/>
    <col min="13032" max="13278" width="9.140625" style="1"/>
    <col min="13279" max="13279" width="20.7109375" style="1" customWidth="1"/>
    <col min="13280" max="13280" width="7.5703125" style="1" customWidth="1"/>
    <col min="13281" max="13281" width="56.7109375" style="1" customWidth="1"/>
    <col min="13282" max="13282" width="17.5703125" style="1" customWidth="1"/>
    <col min="13283" max="13283" width="8.140625" style="1" customWidth="1"/>
    <col min="13284" max="13284" width="8.28515625" style="1" customWidth="1"/>
    <col min="13285" max="13285" width="8.42578125" style="1" customWidth="1"/>
    <col min="13286" max="13286" width="9" style="1" customWidth="1"/>
    <col min="13287" max="13287" width="8.42578125" style="1" customWidth="1"/>
    <col min="13288" max="13534" width="9.140625" style="1"/>
    <col min="13535" max="13535" width="20.7109375" style="1" customWidth="1"/>
    <col min="13536" max="13536" width="7.5703125" style="1" customWidth="1"/>
    <col min="13537" max="13537" width="56.7109375" style="1" customWidth="1"/>
    <col min="13538" max="13538" width="17.5703125" style="1" customWidth="1"/>
    <col min="13539" max="13539" width="8.140625" style="1" customWidth="1"/>
    <col min="13540" max="13540" width="8.28515625" style="1" customWidth="1"/>
    <col min="13541" max="13541" width="8.42578125" style="1" customWidth="1"/>
    <col min="13542" max="13542" width="9" style="1" customWidth="1"/>
    <col min="13543" max="13543" width="8.42578125" style="1" customWidth="1"/>
    <col min="13544" max="13790" width="9.140625" style="1"/>
    <col min="13791" max="13791" width="20.7109375" style="1" customWidth="1"/>
    <col min="13792" max="13792" width="7.5703125" style="1" customWidth="1"/>
    <col min="13793" max="13793" width="56.7109375" style="1" customWidth="1"/>
    <col min="13794" max="13794" width="17.5703125" style="1" customWidth="1"/>
    <col min="13795" max="13795" width="8.140625" style="1" customWidth="1"/>
    <col min="13796" max="13796" width="8.28515625" style="1" customWidth="1"/>
    <col min="13797" max="13797" width="8.42578125" style="1" customWidth="1"/>
    <col min="13798" max="13798" width="9" style="1" customWidth="1"/>
    <col min="13799" max="13799" width="8.42578125" style="1" customWidth="1"/>
    <col min="13800" max="14046" width="9.140625" style="1"/>
    <col min="14047" max="14047" width="20.7109375" style="1" customWidth="1"/>
    <col min="14048" max="14048" width="7.5703125" style="1" customWidth="1"/>
    <col min="14049" max="14049" width="56.7109375" style="1" customWidth="1"/>
    <col min="14050" max="14050" width="17.5703125" style="1" customWidth="1"/>
    <col min="14051" max="14051" width="8.140625" style="1" customWidth="1"/>
    <col min="14052" max="14052" width="8.28515625" style="1" customWidth="1"/>
    <col min="14053" max="14053" width="8.42578125" style="1" customWidth="1"/>
    <col min="14054" max="14054" width="9" style="1" customWidth="1"/>
    <col min="14055" max="14055" width="8.42578125" style="1" customWidth="1"/>
    <col min="14056" max="14302" width="9.140625" style="1"/>
    <col min="14303" max="14303" width="20.7109375" style="1" customWidth="1"/>
    <col min="14304" max="14304" width="7.5703125" style="1" customWidth="1"/>
    <col min="14305" max="14305" width="56.7109375" style="1" customWidth="1"/>
    <col min="14306" max="14306" width="17.5703125" style="1" customWidth="1"/>
    <col min="14307" max="14307" width="8.140625" style="1" customWidth="1"/>
    <col min="14308" max="14308" width="8.28515625" style="1" customWidth="1"/>
    <col min="14309" max="14309" width="8.42578125" style="1" customWidth="1"/>
    <col min="14310" max="14310" width="9" style="1" customWidth="1"/>
    <col min="14311" max="14311" width="8.42578125" style="1" customWidth="1"/>
    <col min="14312" max="14558" width="9.140625" style="1"/>
    <col min="14559" max="14559" width="20.7109375" style="1" customWidth="1"/>
    <col min="14560" max="14560" width="7.5703125" style="1" customWidth="1"/>
    <col min="14561" max="14561" width="56.7109375" style="1" customWidth="1"/>
    <col min="14562" max="14562" width="17.5703125" style="1" customWidth="1"/>
    <col min="14563" max="14563" width="8.140625" style="1" customWidth="1"/>
    <col min="14564" max="14564" width="8.28515625" style="1" customWidth="1"/>
    <col min="14565" max="14565" width="8.42578125" style="1" customWidth="1"/>
    <col min="14566" max="14566" width="9" style="1" customWidth="1"/>
    <col min="14567" max="14567" width="8.42578125" style="1" customWidth="1"/>
    <col min="14568" max="14814" width="9.140625" style="1"/>
    <col min="14815" max="14815" width="20.7109375" style="1" customWidth="1"/>
    <col min="14816" max="14816" width="7.5703125" style="1" customWidth="1"/>
    <col min="14817" max="14817" width="56.7109375" style="1" customWidth="1"/>
    <col min="14818" max="14818" width="17.5703125" style="1" customWidth="1"/>
    <col min="14819" max="14819" width="8.140625" style="1" customWidth="1"/>
    <col min="14820" max="14820" width="8.28515625" style="1" customWidth="1"/>
    <col min="14821" max="14821" width="8.42578125" style="1" customWidth="1"/>
    <col min="14822" max="14822" width="9" style="1" customWidth="1"/>
    <col min="14823" max="14823" width="8.42578125" style="1" customWidth="1"/>
    <col min="14824" max="15070" width="9.140625" style="1"/>
    <col min="15071" max="15071" width="20.7109375" style="1" customWidth="1"/>
    <col min="15072" max="15072" width="7.5703125" style="1" customWidth="1"/>
    <col min="15073" max="15073" width="56.7109375" style="1" customWidth="1"/>
    <col min="15074" max="15074" width="17.5703125" style="1" customWidth="1"/>
    <col min="15075" max="15075" width="8.140625" style="1" customWidth="1"/>
    <col min="15076" max="15076" width="8.28515625" style="1" customWidth="1"/>
    <col min="15077" max="15077" width="8.42578125" style="1" customWidth="1"/>
    <col min="15078" max="15078" width="9" style="1" customWidth="1"/>
    <col min="15079" max="15079" width="8.42578125" style="1" customWidth="1"/>
    <col min="15080" max="15326" width="9.140625" style="1"/>
    <col min="15327" max="15327" width="20.7109375" style="1" customWidth="1"/>
    <col min="15328" max="15328" width="7.5703125" style="1" customWidth="1"/>
    <col min="15329" max="15329" width="56.7109375" style="1" customWidth="1"/>
    <col min="15330" max="15330" width="17.5703125" style="1" customWidth="1"/>
    <col min="15331" max="15331" width="8.140625" style="1" customWidth="1"/>
    <col min="15332" max="15332" width="8.28515625" style="1" customWidth="1"/>
    <col min="15333" max="15333" width="8.42578125" style="1" customWidth="1"/>
    <col min="15334" max="15334" width="9" style="1" customWidth="1"/>
    <col min="15335" max="15335" width="8.42578125" style="1" customWidth="1"/>
    <col min="15336" max="15582" width="9.140625" style="1"/>
    <col min="15583" max="15583" width="20.7109375" style="1" customWidth="1"/>
    <col min="15584" max="15584" width="7.5703125" style="1" customWidth="1"/>
    <col min="15585" max="15585" width="56.7109375" style="1" customWidth="1"/>
    <col min="15586" max="15586" width="17.5703125" style="1" customWidth="1"/>
    <col min="15587" max="15587" width="8.140625" style="1" customWidth="1"/>
    <col min="15588" max="15588" width="8.28515625" style="1" customWidth="1"/>
    <col min="15589" max="15589" width="8.42578125" style="1" customWidth="1"/>
    <col min="15590" max="15590" width="9" style="1" customWidth="1"/>
    <col min="15591" max="15591" width="8.42578125" style="1" customWidth="1"/>
    <col min="15592" max="15838" width="9.140625" style="1"/>
    <col min="15839" max="15839" width="20.7109375" style="1" customWidth="1"/>
    <col min="15840" max="15840" width="7.5703125" style="1" customWidth="1"/>
    <col min="15841" max="15841" width="56.7109375" style="1" customWidth="1"/>
    <col min="15842" max="15842" width="17.5703125" style="1" customWidth="1"/>
    <col min="15843" max="15843" width="8.140625" style="1" customWidth="1"/>
    <col min="15844" max="15844" width="8.28515625" style="1" customWidth="1"/>
    <col min="15845" max="15845" width="8.42578125" style="1" customWidth="1"/>
    <col min="15846" max="15846" width="9" style="1" customWidth="1"/>
    <col min="15847" max="15847" width="8.42578125" style="1" customWidth="1"/>
    <col min="15848" max="16094" width="9.140625" style="1"/>
    <col min="16095" max="16095" width="20.7109375" style="1" customWidth="1"/>
    <col min="16096" max="16096" width="7.5703125" style="1" customWidth="1"/>
    <col min="16097" max="16097" width="56.7109375" style="1" customWidth="1"/>
    <col min="16098" max="16098" width="17.5703125" style="1" customWidth="1"/>
    <col min="16099" max="16099" width="8.140625" style="1" customWidth="1"/>
    <col min="16100" max="16100" width="8.28515625" style="1" customWidth="1"/>
    <col min="16101" max="16101" width="8.42578125" style="1" customWidth="1"/>
    <col min="16102" max="16102" width="9" style="1" customWidth="1"/>
    <col min="16103" max="16103" width="8.42578125" style="1" customWidth="1"/>
    <col min="16104" max="16384" width="9.140625" style="1"/>
  </cols>
  <sheetData>
    <row r="1" spans="1:7">
      <c r="G1" s="2" t="s">
        <v>150</v>
      </c>
    </row>
    <row r="2" spans="1:7">
      <c r="G2" s="2" t="s">
        <v>0</v>
      </c>
    </row>
    <row r="3" spans="1:7">
      <c r="G3" s="2" t="s">
        <v>1</v>
      </c>
    </row>
    <row r="4" spans="1:7">
      <c r="G4" s="2" t="s">
        <v>131</v>
      </c>
    </row>
    <row r="6" spans="1:7" ht="12.75" customHeight="1">
      <c r="E6" s="4"/>
      <c r="F6" s="4"/>
      <c r="G6" s="2" t="s">
        <v>197</v>
      </c>
    </row>
    <row r="7" spans="1:7" ht="12.75" customHeight="1">
      <c r="E7" s="4"/>
      <c r="F7" s="4"/>
      <c r="G7" s="2" t="s">
        <v>2</v>
      </c>
    </row>
    <row r="8" spans="1:7" ht="10.35" customHeight="1">
      <c r="E8" s="4"/>
      <c r="F8" s="4"/>
      <c r="G8" s="2" t="s">
        <v>3</v>
      </c>
    </row>
    <row r="9" spans="1:7" ht="12.75" customHeight="1">
      <c r="E9" s="4"/>
      <c r="F9" s="4"/>
      <c r="G9" s="2" t="s">
        <v>4</v>
      </c>
    </row>
    <row r="10" spans="1:7" ht="12.75" customHeight="1">
      <c r="E10" s="4"/>
      <c r="F10" s="4"/>
      <c r="G10" s="2" t="s">
        <v>5</v>
      </c>
    </row>
    <row r="11" spans="1:7" ht="4.7" customHeight="1">
      <c r="E11" s="4"/>
      <c r="F11" s="4"/>
      <c r="G11" s="4"/>
    </row>
    <row r="12" spans="1:7" ht="33" customHeight="1">
      <c r="A12" s="135" t="s">
        <v>198</v>
      </c>
      <c r="B12" s="135"/>
      <c r="C12" s="135"/>
      <c r="D12" s="135"/>
      <c r="E12" s="135"/>
      <c r="F12" s="135"/>
      <c r="G12" s="135"/>
    </row>
    <row r="13" spans="1:7" ht="4.7" customHeight="1">
      <c r="A13" s="69"/>
      <c r="B13" s="69"/>
      <c r="C13" s="69"/>
      <c r="D13" s="69"/>
      <c r="E13" s="69"/>
      <c r="F13" s="69"/>
      <c r="G13" s="69"/>
    </row>
    <row r="14" spans="1:7" ht="24.75" customHeight="1">
      <c r="A14" s="136" t="s">
        <v>102</v>
      </c>
      <c r="B14" s="98" t="s">
        <v>103</v>
      </c>
      <c r="C14" s="138" t="s">
        <v>104</v>
      </c>
      <c r="D14" s="139" t="s">
        <v>105</v>
      </c>
      <c r="E14" s="139"/>
      <c r="F14" s="139"/>
      <c r="G14" s="139"/>
    </row>
    <row r="15" spans="1:7" ht="33.75">
      <c r="A15" s="137"/>
      <c r="B15" s="98"/>
      <c r="C15" s="138"/>
      <c r="D15" s="36" t="s">
        <v>42</v>
      </c>
      <c r="E15" s="71" t="s">
        <v>106</v>
      </c>
      <c r="F15" s="71" t="s">
        <v>107</v>
      </c>
      <c r="G15" s="71" t="s">
        <v>108</v>
      </c>
    </row>
    <row r="16" spans="1:7">
      <c r="A16" s="63">
        <v>1</v>
      </c>
      <c r="B16" s="63">
        <v>2</v>
      </c>
      <c r="C16" s="63">
        <v>3</v>
      </c>
      <c r="D16" s="63">
        <v>4</v>
      </c>
      <c r="E16" s="63">
        <v>5</v>
      </c>
      <c r="F16" s="63">
        <v>6</v>
      </c>
      <c r="G16" s="63">
        <v>7</v>
      </c>
    </row>
    <row r="17" spans="1:8">
      <c r="A17" s="30">
        <v>1</v>
      </c>
      <c r="B17" s="7" t="s">
        <v>109</v>
      </c>
      <c r="C17" s="37"/>
      <c r="D17" s="107">
        <f>ROUND(11100*1.051,0)</f>
        <v>11666</v>
      </c>
      <c r="E17" s="107" t="s">
        <v>47</v>
      </c>
      <c r="F17" s="107" t="s">
        <v>47</v>
      </c>
      <c r="G17" s="107" t="s">
        <v>47</v>
      </c>
    </row>
    <row r="18" spans="1:8">
      <c r="A18" s="30">
        <v>2</v>
      </c>
      <c r="B18" s="7" t="s">
        <v>110</v>
      </c>
      <c r="C18" s="37"/>
      <c r="D18" s="108"/>
      <c r="E18" s="108"/>
      <c r="F18" s="108"/>
      <c r="G18" s="108"/>
    </row>
    <row r="19" spans="1:8">
      <c r="A19" s="30">
        <v>3</v>
      </c>
      <c r="B19" s="7" t="s">
        <v>111</v>
      </c>
      <c r="C19" s="37"/>
      <c r="D19" s="107">
        <f>ROUND(12110*1.051,0)</f>
        <v>12728</v>
      </c>
      <c r="E19" s="107" t="s">
        <v>47</v>
      </c>
      <c r="F19" s="107" t="s">
        <v>47</v>
      </c>
      <c r="G19" s="107" t="s">
        <v>47</v>
      </c>
    </row>
    <row r="20" spans="1:8">
      <c r="A20" s="30">
        <v>4</v>
      </c>
      <c r="B20" s="61" t="s">
        <v>112</v>
      </c>
      <c r="C20" s="37"/>
      <c r="D20" s="108"/>
      <c r="E20" s="108"/>
      <c r="F20" s="108"/>
      <c r="G20" s="108"/>
    </row>
    <row r="21" spans="1:8">
      <c r="A21" s="30">
        <v>5</v>
      </c>
      <c r="B21" s="39" t="s">
        <v>115</v>
      </c>
      <c r="C21" s="38" t="s">
        <v>114</v>
      </c>
      <c r="D21" s="66">
        <f>ROUND(12242*1.051,0)</f>
        <v>12866</v>
      </c>
      <c r="E21" s="66">
        <f>ROUND(13637*1.051,0)</f>
        <v>14332</v>
      </c>
      <c r="F21" s="66">
        <f>ROUND(15103*1.051,0)</f>
        <v>15873</v>
      </c>
      <c r="G21" s="66">
        <f>ROUND(16813*1.051,0)</f>
        <v>17670</v>
      </c>
    </row>
    <row r="22" spans="1:8">
      <c r="A22" s="30">
        <v>6</v>
      </c>
      <c r="B22" s="61" t="s">
        <v>116</v>
      </c>
      <c r="C22" s="38" t="s">
        <v>113</v>
      </c>
      <c r="D22" s="64">
        <f>ROUND(12876*1.051,0)</f>
        <v>13533</v>
      </c>
      <c r="E22" s="64">
        <f>ROUND(14307*1.051,0)</f>
        <v>15037</v>
      </c>
      <c r="F22" s="64">
        <f>ROUND(15975*1.051,0)</f>
        <v>16790</v>
      </c>
      <c r="G22" s="64" t="s">
        <v>47</v>
      </c>
    </row>
    <row r="23" spans="1:8">
      <c r="A23" s="30">
        <v>7</v>
      </c>
      <c r="B23" s="39" t="s">
        <v>118</v>
      </c>
      <c r="C23" s="38" t="s">
        <v>117</v>
      </c>
      <c r="D23" s="66" t="s">
        <v>47</v>
      </c>
      <c r="E23" s="66">
        <f>ROUND(14307*1.051,0)</f>
        <v>15037</v>
      </c>
      <c r="F23" s="66">
        <f>ROUND(15975*1.051,0)</f>
        <v>16790</v>
      </c>
      <c r="G23" s="66" t="s">
        <v>47</v>
      </c>
    </row>
    <row r="24" spans="1:8">
      <c r="A24" s="30">
        <v>8</v>
      </c>
      <c r="B24" s="61" t="s">
        <v>119</v>
      </c>
      <c r="C24" s="43" t="s">
        <v>120</v>
      </c>
      <c r="D24" s="107">
        <f>ROUND(13258*1.051,0)</f>
        <v>13934</v>
      </c>
      <c r="E24" s="107">
        <f>ROUND(14746*1.051,0)</f>
        <v>15498</v>
      </c>
      <c r="F24" s="107">
        <f>ROUND(16309*1.051,0)</f>
        <v>17141</v>
      </c>
      <c r="G24" s="107">
        <f>ROUND(18179*1.051,0)</f>
        <v>19106</v>
      </c>
      <c r="H24" s="42"/>
    </row>
    <row r="25" spans="1:8">
      <c r="A25" s="30">
        <v>9</v>
      </c>
      <c r="B25" s="61" t="s">
        <v>199</v>
      </c>
      <c r="C25" s="43" t="s">
        <v>120</v>
      </c>
      <c r="D25" s="102"/>
      <c r="E25" s="102"/>
      <c r="F25" s="102"/>
      <c r="G25" s="102"/>
      <c r="H25" s="42"/>
    </row>
    <row r="26" spans="1:8">
      <c r="A26" s="30">
        <v>10</v>
      </c>
      <c r="B26" s="61" t="s">
        <v>121</v>
      </c>
      <c r="C26" s="43" t="s">
        <v>120</v>
      </c>
      <c r="D26" s="102"/>
      <c r="E26" s="102"/>
      <c r="F26" s="102"/>
      <c r="G26" s="102"/>
      <c r="H26" s="42"/>
    </row>
    <row r="27" spans="1:8">
      <c r="A27" s="30">
        <v>11</v>
      </c>
      <c r="B27" s="61" t="s">
        <v>122</v>
      </c>
      <c r="C27" s="43" t="s">
        <v>120</v>
      </c>
      <c r="D27" s="102"/>
      <c r="E27" s="102"/>
      <c r="F27" s="102"/>
      <c r="G27" s="102"/>
      <c r="H27" s="42"/>
    </row>
    <row r="28" spans="1:8">
      <c r="A28" s="30">
        <v>12</v>
      </c>
      <c r="B28" s="61" t="s">
        <v>123</v>
      </c>
      <c r="C28" s="43" t="s">
        <v>120</v>
      </c>
      <c r="D28" s="102"/>
      <c r="E28" s="102"/>
      <c r="F28" s="102"/>
      <c r="G28" s="102"/>
      <c r="H28" s="42"/>
    </row>
    <row r="29" spans="1:8">
      <c r="A29" s="30">
        <v>13</v>
      </c>
      <c r="B29" s="61" t="s">
        <v>200</v>
      </c>
      <c r="C29" s="43" t="s">
        <v>120</v>
      </c>
      <c r="D29" s="108"/>
      <c r="E29" s="108"/>
      <c r="F29" s="108"/>
      <c r="G29" s="108"/>
      <c r="H29" s="42"/>
    </row>
    <row r="30" spans="1:8">
      <c r="A30" s="30">
        <v>14</v>
      </c>
      <c r="B30" s="61" t="s">
        <v>125</v>
      </c>
      <c r="C30" s="43" t="s">
        <v>124</v>
      </c>
      <c r="D30" s="66" t="s">
        <v>47</v>
      </c>
      <c r="E30" s="66">
        <f>ROUND(14746*1.051,0)</f>
        <v>15498</v>
      </c>
      <c r="F30" s="66">
        <f>ROUND(16309*1.051,0)</f>
        <v>17141</v>
      </c>
      <c r="G30" s="66">
        <f>ROUND(18179*1.051,0)</f>
        <v>19106</v>
      </c>
    </row>
    <row r="31" spans="1:8">
      <c r="A31" s="30">
        <v>15</v>
      </c>
      <c r="B31" s="39" t="s">
        <v>126</v>
      </c>
      <c r="C31" s="38"/>
      <c r="D31" s="107">
        <f>ROUND(15975*1.051,0)</f>
        <v>16790</v>
      </c>
      <c r="E31" s="107" t="s">
        <v>47</v>
      </c>
      <c r="F31" s="107" t="s">
        <v>47</v>
      </c>
      <c r="G31" s="107" t="s">
        <v>47</v>
      </c>
    </row>
    <row r="32" spans="1:8">
      <c r="A32" s="30">
        <v>16</v>
      </c>
      <c r="B32" s="39" t="s">
        <v>127</v>
      </c>
      <c r="C32" s="38"/>
      <c r="D32" s="108"/>
      <c r="E32" s="108"/>
      <c r="F32" s="108"/>
      <c r="G32" s="108"/>
    </row>
    <row r="33" spans="1:7">
      <c r="A33" s="30">
        <v>17</v>
      </c>
      <c r="B33" s="61" t="s">
        <v>128</v>
      </c>
      <c r="C33" s="44" t="s">
        <v>117</v>
      </c>
      <c r="D33" s="64" t="s">
        <v>47</v>
      </c>
      <c r="E33" s="64">
        <f>ROUND(15488*1.051,0)</f>
        <v>16278</v>
      </c>
      <c r="F33" s="64">
        <f>ROUND(17057*1.051,0)</f>
        <v>17927</v>
      </c>
      <c r="G33" s="64" t="s">
        <v>47</v>
      </c>
    </row>
    <row r="34" spans="1:7">
      <c r="A34" s="30">
        <v>18</v>
      </c>
      <c r="B34" s="61" t="s">
        <v>201</v>
      </c>
      <c r="C34" s="37"/>
      <c r="D34" s="107">
        <f>ROUND(18193*1.051,0)</f>
        <v>19121</v>
      </c>
      <c r="E34" s="107" t="s">
        <v>47</v>
      </c>
      <c r="F34" s="107" t="s">
        <v>47</v>
      </c>
      <c r="G34" s="107" t="s">
        <v>47</v>
      </c>
    </row>
    <row r="35" spans="1:7">
      <c r="A35" s="30">
        <v>19</v>
      </c>
      <c r="B35" s="61" t="s">
        <v>129</v>
      </c>
      <c r="C35" s="37"/>
      <c r="D35" s="102"/>
      <c r="E35" s="102"/>
      <c r="F35" s="102"/>
      <c r="G35" s="102"/>
    </row>
    <row r="36" spans="1:7">
      <c r="A36" s="30">
        <v>20</v>
      </c>
      <c r="B36" s="61" t="s">
        <v>202</v>
      </c>
      <c r="C36" s="38"/>
      <c r="D36" s="102"/>
      <c r="E36" s="102"/>
      <c r="F36" s="102"/>
      <c r="G36" s="102"/>
    </row>
    <row r="37" spans="1:7">
      <c r="A37" s="30">
        <v>21</v>
      </c>
      <c r="B37" s="61" t="s">
        <v>130</v>
      </c>
      <c r="C37" s="70"/>
      <c r="D37" s="102"/>
      <c r="E37" s="102"/>
      <c r="F37" s="102"/>
      <c r="G37" s="102"/>
    </row>
    <row r="38" spans="1:7">
      <c r="A38" s="40">
        <v>22</v>
      </c>
      <c r="B38" s="72" t="s">
        <v>203</v>
      </c>
      <c r="C38" s="41"/>
      <c r="D38" s="102"/>
      <c r="E38" s="102"/>
      <c r="F38" s="102"/>
      <c r="G38" s="102"/>
    </row>
    <row r="39" spans="1:7">
      <c r="A39" s="81"/>
      <c r="B39" s="81"/>
      <c r="C39" s="82"/>
      <c r="D39" s="83"/>
      <c r="E39" s="83"/>
      <c r="F39" s="83"/>
      <c r="G39" s="83"/>
    </row>
    <row r="40" spans="1:7">
      <c r="A40" s="140" t="s">
        <v>204</v>
      </c>
      <c r="B40" s="140"/>
      <c r="C40" s="140"/>
      <c r="D40" s="140"/>
      <c r="E40" s="140"/>
      <c r="F40" s="140"/>
      <c r="G40" s="140"/>
    </row>
  </sheetData>
  <mergeCells count="26">
    <mergeCell ref="A40:G40"/>
    <mergeCell ref="D31:D32"/>
    <mergeCell ref="E31:E32"/>
    <mergeCell ref="F31:F32"/>
    <mergeCell ref="G31:G32"/>
    <mergeCell ref="D34:D38"/>
    <mergeCell ref="E34:E38"/>
    <mergeCell ref="F34:F38"/>
    <mergeCell ref="G34:G38"/>
    <mergeCell ref="D19:D20"/>
    <mergeCell ref="E19:E20"/>
    <mergeCell ref="F19:F20"/>
    <mergeCell ref="G19:G20"/>
    <mergeCell ref="D24:D29"/>
    <mergeCell ref="E24:E29"/>
    <mergeCell ref="F24:F29"/>
    <mergeCell ref="G24:G29"/>
    <mergeCell ref="D17:D18"/>
    <mergeCell ref="E17:E18"/>
    <mergeCell ref="F17:F18"/>
    <mergeCell ref="G17:G18"/>
    <mergeCell ref="A12:G12"/>
    <mergeCell ref="A14:A15"/>
    <mergeCell ref="B14:B15"/>
    <mergeCell ref="C14:C15"/>
    <mergeCell ref="D14:G14"/>
  </mergeCells>
  <printOptions horizontalCentered="1"/>
  <pageMargins left="0" right="0" top="0.78740157480314965" bottom="0" header="0.51181102362204722" footer="0.51181102362204722"/>
  <pageSetup paperSize="9" scale="95" firstPageNumber="8" fitToHeight="0" orientation="landscape" useFirstPageNumber="1" verticalDpi="0" r:id="rId1"/>
  <headerFooter alignWithMargins="0">
    <oddHeader>&amp;C&amp;"Times New Roman,обычный"&amp;P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1-4 раб обр</vt:lpstr>
      <vt:lpstr>2-5 общеотр. образ</vt:lpstr>
      <vt:lpstr>3-6 образ школ</vt:lpstr>
      <vt:lpstr>4-15 культ в образ</vt:lpstr>
      <vt:lpstr>'1-4 раб обр'!Заголовки_для_печати</vt:lpstr>
      <vt:lpstr>'2-5 общеотр. образ'!Заголовки_для_печати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yamshikova.oi</dc:creator>
  <cp:lastModifiedBy>karamysheva.ea</cp:lastModifiedBy>
  <cp:lastPrinted>2024-09-27T04:15:55Z</cp:lastPrinted>
  <dcterms:created xsi:type="dcterms:W3CDTF">2022-11-25T05:45:39Z</dcterms:created>
  <dcterms:modified xsi:type="dcterms:W3CDTF">2024-09-27T10:35:56Z</dcterms:modified>
</cp:coreProperties>
</file>