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ATA\Users\utkina.nu\Desktop\1, П Р О Г Р А М М Ы\ООС 22-26 Для Уткиной\4, (2555 пр от 30 .09.26 РД 23.09.26)\"/>
    </mc:Choice>
  </mc:AlternateContent>
  <bookViews>
    <workbookView xWindow="0" yWindow="0" windowWidth="28800" windowHeight="11730"/>
  </bookViews>
  <sheets>
    <sheet name="Прилож.1" sheetId="6" r:id="rId1"/>
    <sheet name="Прилож.2" sheetId="7" r:id="rId2"/>
  </sheets>
  <definedNames>
    <definedName name="_xlnm.Print_Titles" localSheetId="0">Прилож.1!$A:$D,Прилож.1!$3:$6</definedName>
    <definedName name="_xlnm.Print_Titles" localSheetId="1">Прилож.2!$5:$5</definedName>
    <definedName name="_xlnm.Print_Area" localSheetId="0">Прилож.1!$A$1:$AD$91</definedName>
    <definedName name="_xlnm.Print_Area" localSheetId="1">Прилож.2!$A$1:$J$68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45" i="6" l="1"/>
  <c r="Z43" i="6"/>
  <c r="AD44" i="6"/>
  <c r="Z44" i="6"/>
  <c r="Y44" i="6" l="1"/>
  <c r="Z87" i="6"/>
  <c r="Y87" i="6"/>
  <c r="AF83" i="6" l="1"/>
  <c r="AF87" i="6"/>
  <c r="AF91" i="6"/>
  <c r="AF43" i="6"/>
  <c r="AE43" i="6"/>
  <c r="AF64" i="6" l="1"/>
  <c r="AD64" i="6"/>
  <c r="AE64" i="6"/>
  <c r="AE83" i="6"/>
  <c r="AE79" i="6"/>
  <c r="AF79" i="6"/>
  <c r="AE91" i="6" l="1"/>
  <c r="F43" i="6"/>
  <c r="G43" i="6"/>
  <c r="H43" i="6"/>
  <c r="I43" i="6"/>
  <c r="AA45" i="6"/>
  <c r="AB45" i="6"/>
  <c r="AC45" i="6"/>
  <c r="AA43" i="6"/>
  <c r="AB43" i="6"/>
  <c r="AC43" i="6"/>
  <c r="Y42" i="6"/>
  <c r="AD42" i="6" s="1"/>
  <c r="AB89" i="6" l="1"/>
  <c r="AC89" i="6"/>
  <c r="Q79" i="6" l="1"/>
  <c r="R79" i="6"/>
  <c r="S79" i="6"/>
  <c r="P79" i="6"/>
  <c r="U79" i="6"/>
  <c r="L79" i="6"/>
  <c r="M79" i="6"/>
  <c r="N79" i="6"/>
  <c r="K79" i="6"/>
  <c r="AA66" i="6"/>
  <c r="AB66" i="6"/>
  <c r="AC66" i="6"/>
  <c r="AA65" i="6"/>
  <c r="AB65" i="6"/>
  <c r="AC65" i="6"/>
  <c r="AA64" i="6"/>
  <c r="AB64" i="6"/>
  <c r="AC64" i="6"/>
  <c r="U64" i="6"/>
  <c r="P64" i="6"/>
  <c r="L64" i="6"/>
  <c r="M64" i="6"/>
  <c r="N64" i="6"/>
  <c r="K64" i="6"/>
  <c r="G64" i="6"/>
  <c r="H64" i="6"/>
  <c r="I64" i="6"/>
  <c r="F64" i="6"/>
  <c r="AA56" i="6"/>
  <c r="AB56" i="6"/>
  <c r="AC56" i="6"/>
  <c r="AA53" i="6"/>
  <c r="AB53" i="6"/>
  <c r="AC53" i="6"/>
  <c r="V53" i="6"/>
  <c r="W53" i="6"/>
  <c r="X53" i="6"/>
  <c r="U53" i="6"/>
  <c r="Q53" i="6"/>
  <c r="R53" i="6"/>
  <c r="S53" i="6"/>
  <c r="P53" i="6"/>
  <c r="L53" i="6"/>
  <c r="M53" i="6"/>
  <c r="N53" i="6"/>
  <c r="K53" i="6"/>
  <c r="G53" i="6"/>
  <c r="H53" i="6"/>
  <c r="I53" i="6"/>
  <c r="F53" i="6"/>
  <c r="AA44" i="6" l="1"/>
  <c r="AB44" i="6"/>
  <c r="AC44" i="6"/>
  <c r="V43" i="6"/>
  <c r="W43" i="6"/>
  <c r="X43" i="6"/>
  <c r="U43" i="6"/>
  <c r="S43" i="6"/>
  <c r="AA82" i="6"/>
  <c r="Z82" i="6"/>
  <c r="AA81" i="6"/>
  <c r="Z81" i="6"/>
  <c r="Z40" i="6"/>
  <c r="Z20" i="6"/>
  <c r="Z16" i="6"/>
  <c r="J9" i="6"/>
  <c r="AA55" i="6" l="1"/>
  <c r="AB55" i="6"/>
  <c r="AC55" i="6"/>
  <c r="E55" i="6"/>
  <c r="Y88" i="6"/>
  <c r="T88" i="6"/>
  <c r="O88" i="6"/>
  <c r="J88" i="6"/>
  <c r="AC87" i="6"/>
  <c r="AB87" i="6"/>
  <c r="AA85" i="6" l="1"/>
  <c r="AA89" i="6" s="1"/>
  <c r="AB85" i="6"/>
  <c r="AC85" i="6"/>
  <c r="AB84" i="6"/>
  <c r="AC84" i="6"/>
  <c r="Z85" i="6"/>
  <c r="Y82" i="6"/>
  <c r="AD82" i="6" s="1"/>
  <c r="AA84" i="6"/>
  <c r="AA87" i="6" s="1"/>
  <c r="Z84" i="6"/>
  <c r="Z66" i="6"/>
  <c r="X65" i="6"/>
  <c r="W65" i="6"/>
  <c r="V65" i="6"/>
  <c r="S65" i="6"/>
  <c r="R65" i="6"/>
  <c r="Q65" i="6"/>
  <c r="Y61" i="6"/>
  <c r="AD61" i="6" s="1"/>
  <c r="Z60" i="6"/>
  <c r="Y59" i="6"/>
  <c r="AD59" i="6" s="1"/>
  <c r="Z58" i="6"/>
  <c r="Z56" i="6"/>
  <c r="Y51" i="6"/>
  <c r="AD51" i="6" s="1"/>
  <c r="Z50" i="6"/>
  <c r="N44" i="6"/>
  <c r="Y41" i="6"/>
  <c r="AD41" i="6" s="1"/>
  <c r="Y39" i="6"/>
  <c r="AD39" i="6" s="1"/>
  <c r="Z38" i="6"/>
  <c r="Y35" i="6"/>
  <c r="AD35" i="6" s="1"/>
  <c r="Z34" i="6"/>
  <c r="Y33" i="6"/>
  <c r="AD33" i="6" s="1"/>
  <c r="Z32" i="6"/>
  <c r="Y31" i="6"/>
  <c r="AD31" i="6" s="1"/>
  <c r="Z30" i="6"/>
  <c r="Y21" i="6"/>
  <c r="AD21" i="6" s="1"/>
  <c r="Y16" i="6"/>
  <c r="AD16" i="6" s="1"/>
  <c r="Z15" i="6"/>
  <c r="Z64" i="6" l="1"/>
  <c r="Z65" i="6"/>
  <c r="Z55" i="6"/>
  <c r="Y55" i="6" s="1"/>
  <c r="Z53" i="6"/>
  <c r="Z89" i="6"/>
  <c r="Z83" i="6"/>
  <c r="AA83" i="6"/>
  <c r="Y65" i="6"/>
  <c r="Y85" i="6"/>
  <c r="AD85" i="6" s="1"/>
  <c r="Y84" i="6"/>
  <c r="Y45" i="6"/>
  <c r="AD45" i="6" s="1"/>
  <c r="Y66" i="6"/>
  <c r="AD66" i="6" s="1"/>
  <c r="Y54" i="6"/>
  <c r="Y89" i="6" l="1"/>
  <c r="AD89" i="6" s="1"/>
  <c r="Y12" i="6"/>
  <c r="AD12" i="6" s="1"/>
  <c r="Z11" i="6"/>
  <c r="Y10" i="6" l="1"/>
  <c r="AD10" i="6" s="1"/>
  <c r="Z9" i="6"/>
  <c r="Z86" i="6" l="1"/>
  <c r="Z91" i="6" s="1"/>
  <c r="G65" i="6"/>
  <c r="F65" i="6"/>
  <c r="U65" i="6"/>
  <c r="T65" i="6" s="1"/>
  <c r="U55" i="6"/>
  <c r="P55" i="6"/>
  <c r="L54" i="6"/>
  <c r="M54" i="6"/>
  <c r="N54" i="6"/>
  <c r="K55" i="6"/>
  <c r="J55" i="6" s="1"/>
  <c r="G54" i="6"/>
  <c r="H54" i="6"/>
  <c r="I54" i="6"/>
  <c r="F54" i="6"/>
  <c r="U44" i="6"/>
  <c r="Q54" i="6" l="1"/>
  <c r="Q55" i="6"/>
  <c r="V54" i="6"/>
  <c r="V55" i="6"/>
  <c r="R54" i="6"/>
  <c r="R55" i="6"/>
  <c r="X54" i="6"/>
  <c r="X55" i="6"/>
  <c r="S54" i="6"/>
  <c r="O54" i="6" s="1"/>
  <c r="S55" i="6"/>
  <c r="W54" i="6"/>
  <c r="W55" i="6"/>
  <c r="V44" i="6"/>
  <c r="E54" i="6"/>
  <c r="J54" i="6"/>
  <c r="Y9" i="6"/>
  <c r="Y11" i="6"/>
  <c r="T54" i="6" l="1"/>
  <c r="T55" i="6"/>
  <c r="O55" i="6"/>
  <c r="AD54" i="6"/>
  <c r="I44" i="6"/>
  <c r="Y90" i="6"/>
  <c r="O90" i="6"/>
  <c r="J90" i="6"/>
  <c r="E90" i="6"/>
  <c r="AB83" i="6"/>
  <c r="AC83" i="6"/>
  <c r="V83" i="6"/>
  <c r="V84" i="6" s="1"/>
  <c r="W83" i="6"/>
  <c r="W84" i="6" s="1"/>
  <c r="X83" i="6"/>
  <c r="X84" i="6" s="1"/>
  <c r="U83" i="6"/>
  <c r="U84" i="6" s="1"/>
  <c r="Q83" i="6"/>
  <c r="Q84" i="6" s="1"/>
  <c r="R83" i="6"/>
  <c r="R84" i="6" s="1"/>
  <c r="S83" i="6"/>
  <c r="S84" i="6" s="1"/>
  <c r="P83" i="6"/>
  <c r="P84" i="6" s="1"/>
  <c r="L83" i="6"/>
  <c r="L84" i="6" s="1"/>
  <c r="M83" i="6"/>
  <c r="M84" i="6" s="1"/>
  <c r="N83" i="6"/>
  <c r="N84" i="6" s="1"/>
  <c r="K83" i="6"/>
  <c r="K84" i="6" s="1"/>
  <c r="G83" i="6"/>
  <c r="G84" i="6" s="1"/>
  <c r="H83" i="6"/>
  <c r="H84" i="6" s="1"/>
  <c r="I83" i="6"/>
  <c r="I84" i="6" s="1"/>
  <c r="F83" i="6"/>
  <c r="F84" i="6" s="1"/>
  <c r="Y81" i="6"/>
  <c r="T81" i="6"/>
  <c r="O81" i="6"/>
  <c r="J81" i="6"/>
  <c r="E81" i="6"/>
  <c r="T77" i="6"/>
  <c r="T78" i="6"/>
  <c r="T79" i="6"/>
  <c r="O78" i="6"/>
  <c r="J78" i="6"/>
  <c r="J77" i="6"/>
  <c r="Y73" i="6"/>
  <c r="Y74" i="6"/>
  <c r="Y75" i="6"/>
  <c r="Y72" i="6"/>
  <c r="V75" i="6"/>
  <c r="W75" i="6"/>
  <c r="X75" i="6"/>
  <c r="U75" i="6"/>
  <c r="U90" i="6" s="1"/>
  <c r="T90" i="6" s="1"/>
  <c r="V74" i="6"/>
  <c r="W74" i="6"/>
  <c r="X74" i="6"/>
  <c r="U74" i="6"/>
  <c r="O75" i="6"/>
  <c r="O73" i="6"/>
  <c r="E75" i="6"/>
  <c r="J73" i="6"/>
  <c r="J75" i="6"/>
  <c r="E73" i="6"/>
  <c r="T73" i="6"/>
  <c r="T72" i="6"/>
  <c r="O72" i="6"/>
  <c r="Q74" i="6"/>
  <c r="R74" i="6"/>
  <c r="S74" i="6"/>
  <c r="P74" i="6"/>
  <c r="M74" i="6"/>
  <c r="N74" i="6"/>
  <c r="K74" i="6"/>
  <c r="L74" i="6"/>
  <c r="G74" i="6"/>
  <c r="H74" i="6"/>
  <c r="I74" i="6"/>
  <c r="F74" i="6"/>
  <c r="F88" i="6" s="1"/>
  <c r="E88" i="6" s="1"/>
  <c r="AD88" i="6" s="1"/>
  <c r="J72" i="6"/>
  <c r="E72" i="6"/>
  <c r="Y64" i="6"/>
  <c r="Y60" i="6"/>
  <c r="Y62" i="6"/>
  <c r="Y63" i="6"/>
  <c r="Y58" i="6"/>
  <c r="T64" i="6"/>
  <c r="T60" i="6"/>
  <c r="T62" i="6"/>
  <c r="T63" i="6"/>
  <c r="T58" i="6"/>
  <c r="O60" i="6"/>
  <c r="O62" i="6"/>
  <c r="O63" i="6"/>
  <c r="O58" i="6"/>
  <c r="L65" i="6"/>
  <c r="M65" i="6"/>
  <c r="N65" i="6"/>
  <c r="K65" i="6"/>
  <c r="J60" i="6"/>
  <c r="J62" i="6"/>
  <c r="J63" i="6"/>
  <c r="J58" i="6"/>
  <c r="H65" i="6"/>
  <c r="I65" i="6"/>
  <c r="E60" i="6"/>
  <c r="E62" i="6"/>
  <c r="E63" i="6"/>
  <c r="E58" i="6"/>
  <c r="Y48" i="6"/>
  <c r="Y49" i="6"/>
  <c r="Y50" i="6"/>
  <c r="Y52" i="6"/>
  <c r="Y47" i="6"/>
  <c r="T48" i="6"/>
  <c r="T49" i="6"/>
  <c r="T50" i="6"/>
  <c r="T52" i="6"/>
  <c r="T47" i="6"/>
  <c r="O48" i="6"/>
  <c r="O49" i="6"/>
  <c r="O50" i="6"/>
  <c r="O52" i="6"/>
  <c r="O47" i="6"/>
  <c r="J49" i="6"/>
  <c r="J50" i="6"/>
  <c r="J52" i="6"/>
  <c r="J48" i="6"/>
  <c r="J47" i="6"/>
  <c r="E48" i="6"/>
  <c r="E49" i="6"/>
  <c r="E50" i="6"/>
  <c r="E52" i="6"/>
  <c r="E47" i="6"/>
  <c r="V86" i="6" l="1"/>
  <c r="V87" i="6" s="1"/>
  <c r="AD55" i="6"/>
  <c r="AD58" i="6"/>
  <c r="AD81" i="6"/>
  <c r="J84" i="6"/>
  <c r="AD60" i="6"/>
  <c r="O84" i="6"/>
  <c r="T84" i="6"/>
  <c r="E84" i="6"/>
  <c r="AD47" i="6"/>
  <c r="AE53" i="6" s="1"/>
  <c r="J83" i="6"/>
  <c r="O64" i="6"/>
  <c r="P65" i="6"/>
  <c r="O65" i="6" s="1"/>
  <c r="J65" i="6"/>
  <c r="Y53" i="6"/>
  <c r="E65" i="6"/>
  <c r="AD52" i="6"/>
  <c r="AD50" i="6"/>
  <c r="AD49" i="6"/>
  <c r="AD48" i="6"/>
  <c r="Y83" i="6"/>
  <c r="T83" i="6"/>
  <c r="N86" i="6"/>
  <c r="AD90" i="6"/>
  <c r="AD78" i="6"/>
  <c r="J79" i="6"/>
  <c r="I86" i="6"/>
  <c r="I87" i="6" s="1"/>
  <c r="O74" i="6"/>
  <c r="E83" i="6"/>
  <c r="AD72" i="6"/>
  <c r="AD77" i="6"/>
  <c r="O83" i="6"/>
  <c r="O79" i="6"/>
  <c r="AD73" i="6"/>
  <c r="T74" i="6"/>
  <c r="AD62" i="6"/>
  <c r="T75" i="6"/>
  <c r="AD75" i="6" s="1"/>
  <c r="AD63" i="6"/>
  <c r="J64" i="6"/>
  <c r="E64" i="6"/>
  <c r="J74" i="6"/>
  <c r="E74" i="6"/>
  <c r="E53" i="6"/>
  <c r="O53" i="6"/>
  <c r="AA86" i="6"/>
  <c r="AA91" i="6" s="1"/>
  <c r="V91" i="6"/>
  <c r="U86" i="6"/>
  <c r="U87" i="6" s="1"/>
  <c r="Q17" i="6"/>
  <c r="Q43" i="6" s="1"/>
  <c r="R17" i="6"/>
  <c r="R43" i="6" s="1"/>
  <c r="P17" i="6"/>
  <c r="M17" i="6"/>
  <c r="M43" i="6" s="1"/>
  <c r="L17" i="6"/>
  <c r="L43" i="6" s="1"/>
  <c r="K17" i="6"/>
  <c r="K43" i="6" s="1"/>
  <c r="H17" i="6"/>
  <c r="G17" i="6"/>
  <c r="F17" i="6"/>
  <c r="Y36" i="6"/>
  <c r="Y37" i="6"/>
  <c r="Y38" i="6"/>
  <c r="Y40" i="6"/>
  <c r="T36" i="6"/>
  <c r="T37" i="6"/>
  <c r="T38" i="6"/>
  <c r="T40" i="6"/>
  <c r="T30" i="6"/>
  <c r="T32" i="6"/>
  <c r="T34" i="6"/>
  <c r="Y27" i="6"/>
  <c r="Y28" i="6"/>
  <c r="Y29" i="6"/>
  <c r="Y30" i="6"/>
  <c r="T26" i="6"/>
  <c r="T27" i="6"/>
  <c r="T28" i="6"/>
  <c r="T29" i="6"/>
  <c r="O34" i="6"/>
  <c r="O36" i="6"/>
  <c r="O37" i="6"/>
  <c r="O38" i="6"/>
  <c r="O40" i="6"/>
  <c r="J34" i="6"/>
  <c r="J36" i="6"/>
  <c r="J37" i="6"/>
  <c r="J38" i="6"/>
  <c r="J40" i="6"/>
  <c r="E36" i="6"/>
  <c r="E37" i="6"/>
  <c r="E38" i="6"/>
  <c r="E40" i="6"/>
  <c r="Y26" i="6"/>
  <c r="Y32" i="6"/>
  <c r="Y34" i="6"/>
  <c r="O26" i="6"/>
  <c r="O27" i="6"/>
  <c r="O28" i="6"/>
  <c r="O29" i="6"/>
  <c r="O30" i="6"/>
  <c r="O32" i="6"/>
  <c r="J26" i="6"/>
  <c r="J27" i="6"/>
  <c r="J28" i="6"/>
  <c r="J29" i="6"/>
  <c r="J30" i="6"/>
  <c r="J32" i="6"/>
  <c r="E34" i="6"/>
  <c r="E32" i="6"/>
  <c r="E30" i="6"/>
  <c r="E29" i="6"/>
  <c r="E28" i="6"/>
  <c r="E27" i="6"/>
  <c r="E26" i="6"/>
  <c r="Y23" i="6"/>
  <c r="Y24" i="6"/>
  <c r="Y25" i="6"/>
  <c r="T23" i="6"/>
  <c r="T24" i="6"/>
  <c r="T25" i="6"/>
  <c r="O24" i="6"/>
  <c r="O25" i="6"/>
  <c r="O23" i="6"/>
  <c r="J24" i="6"/>
  <c r="J25" i="6"/>
  <c r="J23" i="6"/>
  <c r="E24" i="6"/>
  <c r="E25" i="6"/>
  <c r="E23" i="6"/>
  <c r="Y19" i="6"/>
  <c r="Y20" i="6"/>
  <c r="Y22" i="6"/>
  <c r="Y18" i="6"/>
  <c r="T19" i="6"/>
  <c r="T20" i="6"/>
  <c r="T22" i="6"/>
  <c r="T18" i="6"/>
  <c r="O19" i="6"/>
  <c r="O20" i="6"/>
  <c r="O22" i="6"/>
  <c r="O18" i="6"/>
  <c r="J19" i="6"/>
  <c r="J20" i="6"/>
  <c r="J22" i="6"/>
  <c r="J18" i="6"/>
  <c r="E19" i="6"/>
  <c r="E20" i="6"/>
  <c r="E22" i="6"/>
  <c r="E18" i="6"/>
  <c r="Y17" i="6"/>
  <c r="T17" i="6"/>
  <c r="O9" i="6"/>
  <c r="AD84" i="6" l="1"/>
  <c r="F86" i="6"/>
  <c r="P43" i="6"/>
  <c r="P44" i="6" s="1"/>
  <c r="H44" i="6"/>
  <c r="AF53" i="6"/>
  <c r="N91" i="6"/>
  <c r="N87" i="6"/>
  <c r="AD79" i="6"/>
  <c r="AD65" i="6"/>
  <c r="M86" i="6"/>
  <c r="M44" i="6"/>
  <c r="AD53" i="6"/>
  <c r="K44" i="6"/>
  <c r="R44" i="6"/>
  <c r="X86" i="6"/>
  <c r="X44" i="6"/>
  <c r="AB86" i="6"/>
  <c r="G44" i="6"/>
  <c r="S86" i="6"/>
  <c r="S44" i="6"/>
  <c r="AC86" i="6"/>
  <c r="L86" i="6"/>
  <c r="L44" i="6"/>
  <c r="W86" i="6"/>
  <c r="W44" i="6"/>
  <c r="AD83" i="6"/>
  <c r="I91" i="6"/>
  <c r="G86" i="6"/>
  <c r="Y43" i="6"/>
  <c r="H86" i="6"/>
  <c r="U91" i="6"/>
  <c r="AD27" i="6"/>
  <c r="AD74" i="6"/>
  <c r="AD22" i="6"/>
  <c r="AD18" i="6"/>
  <c r="AD19" i="6"/>
  <c r="AD23" i="6"/>
  <c r="AD25" i="6"/>
  <c r="AD34" i="6"/>
  <c r="AD36" i="6"/>
  <c r="O17" i="6"/>
  <c r="AD24" i="6"/>
  <c r="AD40" i="6"/>
  <c r="AD26" i="6"/>
  <c r="T43" i="6"/>
  <c r="AD32" i="6"/>
  <c r="AD37" i="6"/>
  <c r="AD38" i="6"/>
  <c r="AD29" i="6"/>
  <c r="AD30" i="6"/>
  <c r="J17" i="6"/>
  <c r="AD28" i="6"/>
  <c r="AD20" i="6"/>
  <c r="E17" i="6"/>
  <c r="E43" i="6" l="1"/>
  <c r="F44" i="6"/>
  <c r="F87" i="6"/>
  <c r="F91" i="6"/>
  <c r="X91" i="6"/>
  <c r="X87" i="6"/>
  <c r="W91" i="6"/>
  <c r="W87" i="6"/>
  <c r="S91" i="6"/>
  <c r="S87" i="6"/>
  <c r="G87" i="6"/>
  <c r="H87" i="6"/>
  <c r="L91" i="6"/>
  <c r="L87" i="6"/>
  <c r="M91" i="6"/>
  <c r="M87" i="6"/>
  <c r="AC91" i="6"/>
  <c r="AB91" i="6"/>
  <c r="T44" i="6"/>
  <c r="Z99" i="6"/>
  <c r="J43" i="6"/>
  <c r="Y56" i="6"/>
  <c r="AD56" i="6" s="1"/>
  <c r="O43" i="6"/>
  <c r="Q44" i="6"/>
  <c r="O44" i="6" s="1"/>
  <c r="R86" i="6"/>
  <c r="T86" i="6"/>
  <c r="T91" i="6" s="1"/>
  <c r="Q86" i="6"/>
  <c r="E44" i="6"/>
  <c r="J44" i="6"/>
  <c r="K86" i="6"/>
  <c r="G91" i="6"/>
  <c r="H91" i="6"/>
  <c r="E86" i="6"/>
  <c r="Y86" i="6"/>
  <c r="P86" i="6"/>
  <c r="P87" i="6" s="1"/>
  <c r="AD17" i="6"/>
  <c r="Y15" i="6"/>
  <c r="T15" i="6"/>
  <c r="O15" i="6"/>
  <c r="J15" i="6"/>
  <c r="E15" i="6"/>
  <c r="T11" i="6"/>
  <c r="T9" i="6"/>
  <c r="O11" i="6"/>
  <c r="J11" i="6"/>
  <c r="E11" i="6"/>
  <c r="E9" i="6"/>
  <c r="E87" i="6" l="1"/>
  <c r="T87" i="6"/>
  <c r="Q91" i="6"/>
  <c r="Z103" i="6" s="1"/>
  <c r="Q87" i="6"/>
  <c r="R91" i="6"/>
  <c r="Z104" i="6" s="1"/>
  <c r="R87" i="6"/>
  <c r="K87" i="6"/>
  <c r="J87" i="6" s="1"/>
  <c r="Z96" i="6"/>
  <c r="Z97" i="6"/>
  <c r="Z98" i="6"/>
  <c r="E91" i="6"/>
  <c r="AD43" i="6"/>
  <c r="J86" i="6"/>
  <c r="J91" i="6" s="1"/>
  <c r="K91" i="6"/>
  <c r="AD11" i="6"/>
  <c r="Y91" i="6"/>
  <c r="P91" i="6"/>
  <c r="O86" i="6"/>
  <c r="AD9" i="6"/>
  <c r="AD15" i="6"/>
  <c r="AD86" i="6" l="1"/>
  <c r="AD91" i="6" s="1"/>
  <c r="O87" i="6"/>
  <c r="AD87" i="6" s="1"/>
  <c r="Z95" i="6"/>
  <c r="Z102" i="6"/>
  <c r="AA101" i="6" s="1"/>
  <c r="AA95" i="6"/>
  <c r="O91" i="6"/>
  <c r="Z101" i="6" s="1"/>
</calcChain>
</file>

<file path=xl/sharedStrings.xml><?xml version="1.0" encoding="utf-8"?>
<sst xmlns="http://schemas.openxmlformats.org/spreadsheetml/2006/main" count="1139" uniqueCount="207">
  <si>
    <t>Сроки реализации</t>
  </si>
  <si>
    <t>План на 2025 год</t>
  </si>
  <si>
    <t>План на 2026 год</t>
  </si>
  <si>
    <t>Всего</t>
  </si>
  <si>
    <t>Внебюджетные средства</t>
  </si>
  <si>
    <t>1.1</t>
  </si>
  <si>
    <t>ДГХ</t>
  </si>
  <si>
    <t>1.2</t>
  </si>
  <si>
    <t>Подбор трупов животных (биологических отходов), обнаруженных на территории городского округа Тольятти</t>
  </si>
  <si>
    <t>1.5</t>
  </si>
  <si>
    <t>1.7</t>
  </si>
  <si>
    <t>Услуги по обустройству и обслуживанию мест накопления отработанных ртутьсодержащих предметов и веществ на территории городского округа Тольятти</t>
  </si>
  <si>
    <t>1.17</t>
  </si>
  <si>
    <t>1.18</t>
  </si>
  <si>
    <t>1.19</t>
  </si>
  <si>
    <t>1.22</t>
  </si>
  <si>
    <t>1.23</t>
  </si>
  <si>
    <t>Итого по задаче 1:</t>
  </si>
  <si>
    <t>2.1</t>
  </si>
  <si>
    <t>2.1.1</t>
  </si>
  <si>
    <t>2.1.2</t>
  </si>
  <si>
    <t>2.1.3</t>
  </si>
  <si>
    <t>2.1.4</t>
  </si>
  <si>
    <t>Итого по задаче 2:</t>
  </si>
  <si>
    <t>3.1</t>
  </si>
  <si>
    <t>Предоставление специализированной информации о состоянии окружающей среды, ее загрязнении</t>
  </si>
  <si>
    <t>3.2</t>
  </si>
  <si>
    <t>Предоставление информации о состоянии окружающей среды по данным передвижной экологической лаборатории</t>
  </si>
  <si>
    <t>7.1</t>
  </si>
  <si>
    <t>Организация мероприятий при осуществлении деятельности по обращению с животными без владельцев</t>
  </si>
  <si>
    <t>Итого по задаче 7:</t>
  </si>
  <si>
    <t>Наименование</t>
  </si>
  <si>
    <t>Наименование показателей (индикаторов)</t>
  </si>
  <si>
    <t>Ед. изм.</t>
  </si>
  <si>
    <t>Базовое значение</t>
  </si>
  <si>
    <t>Значение показателей (индикаторов) по годам</t>
  </si>
  <si>
    <t>Цель: обеспечение стабилизации и улучшения экологической ситуации на территории городского округа Тольятти</t>
  </si>
  <si>
    <t>Задача 1. Снижение негативного воздействия отходов на окружающую среду на территориях общего пользования в границах городского округа Тольятти</t>
  </si>
  <si>
    <t>Отношение количества подобранных ртутьсодержащих предметов и веществ к количеству обнаруженных ртутьсодержащих предметов и веществ</t>
  </si>
  <si>
    <t>%</t>
  </si>
  <si>
    <t>-</t>
  </si>
  <si>
    <t>Отношение количества подобранных осветительных приборов, ламп и отходов от них к количеству обнаруженных осветительных приборов, ламп и отходов от них</t>
  </si>
  <si>
    <t>Масса утилизированных трупов животных</t>
  </si>
  <si>
    <t>кг</t>
  </si>
  <si>
    <t>ед.</t>
  </si>
  <si>
    <t>Объем ликвидированных отходов</t>
  </si>
  <si>
    <t>м куб.</t>
  </si>
  <si>
    <t>га</t>
  </si>
  <si>
    <t>шт.</t>
  </si>
  <si>
    <t>Количество обустроенных мест</t>
  </si>
  <si>
    <t>Количество контролируемых объектов</t>
  </si>
  <si>
    <t>Количество территорий, на которых будут проведены работы по выявлению и оценке объекта накопленного вреда окружающей среде</t>
  </si>
  <si>
    <t>Количество полученных экспертных заключений</t>
  </si>
  <si>
    <t>Площадь, на которой будет завершен очередной год биологического этапа рекультивации</t>
  </si>
  <si>
    <t>Готовый проект</t>
  </si>
  <si>
    <t>Количество корректируемой документации</t>
  </si>
  <si>
    <t>Количество проектируемой документации</t>
  </si>
  <si>
    <t>Уровень разработанных отходов</t>
  </si>
  <si>
    <t>Акт приемки межевых знаков</t>
  </si>
  <si>
    <t>Задача 3. Получение информации о состоянии окружающей среды в целях обеспечения благоприятных условий жизнедеятельности населения</t>
  </si>
  <si>
    <t>Количество стационарных пунктов наблюдения за загрязнением атмосферы, с которых предоставляются данные о состоянии окружающей среды</t>
  </si>
  <si>
    <t>Количество компонентов окружающей среды, по которым будет производиться обследование</t>
  </si>
  <si>
    <t>Количество экземпляров итогового отчета</t>
  </si>
  <si>
    <t>Количество установленных знаков</t>
  </si>
  <si>
    <t>Количество животных, отловленных и направленных на содержание</t>
  </si>
  <si>
    <t>Отношение количества отловленных животных к количеству животных, подвергшихся карантинным мероприятиям</t>
  </si>
  <si>
    <t>Подбор ртутьсодержащих предметов и веществ, осветительных приборов, ламп и отходов от них, обнаруженных на территориях общего пользования в границах городского округа Тольятти</t>
  </si>
  <si>
    <t>Составление (разработка) технического задания, выполнение расчета начальной (максимальной) цены контракта на корректировку проектной, сметной документации по рекультивации массивов существующих объектов размещения отходов, в том числе реконструкции их элементов</t>
  </si>
  <si>
    <t>Наименование целей, задач и мероприятий муниципальной программы</t>
  </si>
  <si>
    <t>Ответственный исполнитель</t>
  </si>
  <si>
    <t>Местный бюджет</t>
  </si>
  <si>
    <t>Итого по задаче 3:</t>
  </si>
  <si>
    <t>4.1</t>
  </si>
  <si>
    <t>Итого по задаче 4:</t>
  </si>
  <si>
    <t>Финансовое обеспечение реализации муниципальной программы, тыс. руб.</t>
  </si>
  <si>
    <t>тыс. чел.</t>
  </si>
  <si>
    <t>Количество ликвидированных несанкционированных свалок</t>
  </si>
  <si>
    <t>N п/п</t>
  </si>
  <si>
    <t>План на 2022 год</t>
  </si>
  <si>
    <t>План на 2023 год</t>
  </si>
  <si>
    <t>План на 2024 год</t>
  </si>
  <si>
    <t>Областной бюджет</t>
  </si>
  <si>
    <t>Федеральный бюджет</t>
  </si>
  <si>
    <t>Итого:</t>
  </si>
  <si>
    <t>2022 - 2026</t>
  </si>
  <si>
    <t>Организация проведения инвентаризации мест несанкционированного размещения отходов на территории городского округа Тольятти</t>
  </si>
  <si>
    <t>2022, 2025</t>
  </si>
  <si>
    <t>Ликвидация несанкционированных мест размещения отходов (несанкционированных свалок) на территории городского округа (Государственная программа Самарской области "Совершенствование системы обращения с отходами, в том числе с твердыми коммунальными отходами, на территории Самарской области")</t>
  </si>
  <si>
    <t>Разработка проектной, сметной документации и производство работ по ликвидации и рекультивации массивов существующих объектов размещения отходов для муниципальных образований Самарской области (национальный проект "Экология", федеральный проект "Чистая страна", государственная программа Российской Федерации "Охрана окружающей среды", государственная программа Самарской области "Охрана окружающей среды Самарской области"), в том числе по объектам:</t>
  </si>
  <si>
    <t>2022 - 2024</t>
  </si>
  <si>
    <t>Рекультивация бывшей городской свалки промышленных и бытовых отходов Комсомольского района (южнее завода ОАО "АвтоВАЗАгрегат")</t>
  </si>
  <si>
    <t>Рекультивация вскрытой свалки инертных отходов, расположенной напротив 1 - 3 вставок ПАО "АвтоВАЗ"</t>
  </si>
  <si>
    <t>Выявление и оценка объектов накопленного вреда окружающей среде на территории городского округа Тольятти</t>
  </si>
  <si>
    <t>Закупка контейнеров для раздельного накопления твердых коммунальных отходов (национальный проект "Экология", федеральный проект "Комплексная система обращения с твердыми коммунальными отходами", государственная программа Российской Федерации "Охрана окружающей среды", государственная программа Самарской области "Совершенствование системы обращения с отходами, в том числе с твердыми коммунальными отходами, на территории Самарской области")</t>
  </si>
  <si>
    <t>Изготовление наклеек с текстовым и (или) графическим обозначением о видах ТКО и их монтаж на контейнеры</t>
  </si>
  <si>
    <t>2023 - 2024</t>
  </si>
  <si>
    <t>Сооружение режимных наблюдательных скважин на объектах накопленного вреда окружающей среде в Автозаводском и Комсомольском районах городского округа Тольятти</t>
  </si>
  <si>
    <t>Корректировка проектно-сметной документации по ликвидации накопленного вреда окружающей среде по объекту "свалка инертных отходов, расположенная напротив 1 - 3 вставок ПАО "АВТОВАЗ"</t>
  </si>
  <si>
    <t>Осуществление контроля за проведенными работами по ликвидации ОНВОС: "Рекультивация вскрытой свалки инертных отходов, расположенной напротив 1 - 3 вставок ПАО "АвтоВАЗ"</t>
  </si>
  <si>
    <t>2024 - 2026</t>
  </si>
  <si>
    <t>Осуществление контроля за проведенными работами по ликвидации ОНВОС: "Рекультивация бывшей городской свалки промышленных и бытовых отходов Комсомольского района (южнее завода ОАО "АвтоВАЗАгрегат")"</t>
  </si>
  <si>
    <t>Выявление и оценка объекта накопленного вреда окружающей среде на территории городского округа Тольятти в целях его ликвидации в рамках федерального проекта "Генеральная уборка" национального проекта "Экология" - массива существующего объекта размещения отходов: "Полигон захоронения промышленных отходов МУПП "Экология" г.о. Тольятти в районе села Тимофеевка"</t>
  </si>
  <si>
    <t>Осуществление контроля и приемки проведенных работ по ликвидации объектов накопленного вреда окружающей среде</t>
  </si>
  <si>
    <t>Биологический этап рекультивации бывшей городской свалки промышленных и бытовых отходов Комсомольского района города Тольятти (южнее завода ОАО "АвтоВАЗАгрегат")</t>
  </si>
  <si>
    <t>2025 - 2026</t>
  </si>
  <si>
    <t>Биологический этап рекультивации вскрытой свалки инертных отходов, расположенной напротив 1 - 3 вставок ПАО "АвтоВАЗ"</t>
  </si>
  <si>
    <t>Корректировка проектной, сметной документации по рекультивации массивов существующих объектов размещения отходов, в том числе реконструкции их элементов (государственная программа Самарской области "Охрана окружающей среды Самарской области")</t>
  </si>
  <si>
    <t>2022 - 2023</t>
  </si>
  <si>
    <t>Выполнение проектно-изыскательских работ по объекту "Рекультивация полигона по захоронению твердых бытовых отходов Узюково г. Тольятти (Самарская область)"</t>
  </si>
  <si>
    <t>Ликвидация мест несанкционированного размещения отходов на территории, прилегающей к территории полигона по захоронению твердых бытовых отходов Узюково г. Тольятти (Самарская область)</t>
  </si>
  <si>
    <t>Определение границ смежных участков и координат Полигона по захоронению твердых бытовых отходов Узюково г. Тольятти с кадастровым номером 63:32:1401009:8302, расположенного в Ставропольском районе Самарской области на земельном участке с кадастровым номером 63:32:1401009:8301</t>
  </si>
  <si>
    <t>Услуги по аналитическому обеспечению регионального государственного экологического надзора с выдачей протоколов испытаний и экспертных заключений соответствия установленным требованиям, санитарно-гигиеническим нормативам и предельно допустимым концентрациям (государственная программа Самарской области "Охрана окружающей среды Самарской области")</t>
  </si>
  <si>
    <t>Предоставление информации об уровне загрязнения Куйбышевского водохранилища в границах Тольятти в период "цветения" синезеленых водорослей в целях обеспечения безопасности жизнедеятельности населения</t>
  </si>
  <si>
    <t>Задача 4. Снижение уровня загрязнения атмосферного воздуха</t>
  </si>
  <si>
    <t>Проведение выездных обследований территории в целях выявления нарушений природоохранного законодательства, в том числе в области охраны атмосферного воздуха (выявление источников выбросов загрязняющих веществ)</t>
  </si>
  <si>
    <t>ДГД</t>
  </si>
  <si>
    <t>Установка информационных, запрещающих знаков в целях предотвращения образования несанкционированных свалок</t>
  </si>
  <si>
    <t>Установка информационных знаков в целях просвещения населения о правилах взаимодействия с безнадзорными животными в городской среде</t>
  </si>
  <si>
    <t>Итого по задаче 6:</t>
  </si>
  <si>
    <t>Реестр инвентаризации несанкционированных объектов размещения отходов на территории городского округа Тольятти</t>
  </si>
  <si>
    <t>Количество размещенной информации</t>
  </si>
  <si>
    <t>Ликвидация несанкционированных мест размещения отходов (несанкционированных свалок) на территории городского округа (государственная программа Самарской области "Совершенствование системы обращения с отходами, в том числе с твердыми коммунальными отходами, на территории Самарской области")</t>
  </si>
  <si>
    <t>Площадь бывшей городской свалки промышленных и бытовых отходов Комсомольского района (южнее завода ОАО "АвтоВАЗАгрегат"), на которой будут произведены работы по оптимизации рельефа</t>
  </si>
  <si>
    <t>Площадь вскрытой свалки инертных отходов, расположенной напротив 1 - 3 вставок ПАО "АвтоВАЗ", на которой будут произведены работы по оптимизации рельефа</t>
  </si>
  <si>
    <t>Площадь бывшей городской свалки промышленных и бытовых отходов Комсомольского района (южнее завода ОАО "АвтоВАЗАгрегат"), на которой будут произведены работы по созданию защитного экрана</t>
  </si>
  <si>
    <t>Площадь вскрытой свалки инертных отходов, расположенной напротив 1 - 3 вставок ПАО "АвтоВАЗ", на которой будут произведены работы по созданию защитного экрана</t>
  </si>
  <si>
    <t>Площадь бывшей городской свалки промышленных и бытовых отходов Комсомольского района (южнее завода ОАО "АвтоВАЗАгрегат"), на которой будут произведены работы по созданию плодородного слоя почвы на поверхности объекта</t>
  </si>
  <si>
    <t>Площадь вскрытой свалки инертных отходов, расположенной напротив 1 - 3 вставок ПАО "АвтоВАЗ", на которой будут произведены работы по созданию плодородного слоя почвы на поверхности объекта</t>
  </si>
  <si>
    <t>Площадь бывшей городской свалки промышленных и бытовых отходов Комсомольского района (южнее завода ОАО "АвтоВАЗАгрегат"), на которой будет завершен очередной год биологического этапа рекультивации</t>
  </si>
  <si>
    <t>Площадь вскрытой свалки инертных отходов, расположенной напротив 1 - 3 вставок ПАО "АвтоВАЗ", на которой будет завершен очередной год биологического этапа рекультивации</t>
  </si>
  <si>
    <t>Численность населения, качество жизни которого улучшится в связи с ликвидацией несанкционированных свалок в границах городов</t>
  </si>
  <si>
    <t>Количество объектов (территорий), на которых будут проведены работы по выявлению и оценке объектов накопленного вреда окружающей среде</t>
  </si>
  <si>
    <t>Количество контейнеров</t>
  </si>
  <si>
    <t>Количество наклеек</t>
  </si>
  <si>
    <t>Количество представленных экспертных заключений</t>
  </si>
  <si>
    <t>Ед.</t>
  </si>
  <si>
    <t>Количество скважин</t>
  </si>
  <si>
    <t>Уровень исполнения бюджетных средств</t>
  </si>
  <si>
    <t>Корректировка проектно-сметной документации по ликвидации накопленного вреда окружающей среде по объекту "Свалка инертных отходов, расположенная напротив 1 - 3 вставок ПАО "АВТОВАЗ"</t>
  </si>
  <si>
    <t>Количество проб воды из Куйбышевского водохранилища, по которым будет произведен химический анализ</t>
  </si>
  <si>
    <t>Количество проведенных выездных обследований</t>
  </si>
  <si>
    <t>1.3</t>
  </si>
  <si>
    <t>1.4</t>
  </si>
  <si>
    <t>1.6</t>
  </si>
  <si>
    <t>1.6.1</t>
  </si>
  <si>
    <t>1.6.2</t>
  </si>
  <si>
    <t>1.8</t>
  </si>
  <si>
    <t>1.9</t>
  </si>
  <si>
    <t>1.10</t>
  </si>
  <si>
    <t>1.11</t>
  </si>
  <si>
    <t>1.12</t>
  </si>
  <si>
    <t>1.13</t>
  </si>
  <si>
    <t>1.14</t>
  </si>
  <si>
    <t>1.15</t>
  </si>
  <si>
    <t>1.16</t>
  </si>
  <si>
    <t>1.20</t>
  </si>
  <si>
    <t>1.21</t>
  </si>
  <si>
    <t>3.3</t>
  </si>
  <si>
    <t>3.4</t>
  </si>
  <si>
    <t>4.2</t>
  </si>
  <si>
    <t>5.1</t>
  </si>
  <si>
    <t>6.1</t>
  </si>
  <si>
    <t>6.2</t>
  </si>
  <si>
    <t>Итого по задаче 5 без учета оплаты ранее принятых обязательств:</t>
  </si>
  <si>
    <t>2024, 2025</t>
  </si>
  <si>
    <t>ИТОГО по муниципальной программе без учета оплаты ранее принятых обязательств:</t>
  </si>
  <si>
    <t>Оплата ранее принятых обязательств по Программе:</t>
  </si>
  <si>
    <t>ИТОГО по муниципальной программе с учетом оплаты ранее принятых обязательств:</t>
  </si>
  <si>
    <t>Услуги по сбору, транспортированию, обезвреживанию отходов 3-4 класса опасности</t>
  </si>
  <si>
    <t>Доля объема вывезенных отходов     3-4 класса опасности от запланированного объема, подлежащего вывозу</t>
  </si>
  <si>
    <r>
      <t xml:space="preserve">Разработка проектной, сметной документации и производство работ по ликвидации и рекультивации массивов существующих объектов размещения отходов для муниципальных образований Самарской области (национальный проект "Экология", федеральный проект "Чистая страна", государственная программа Российской Федерации "Охрана окружающей среды", государственная программа Самарской области "Охрана окружающей среды Самарской области") </t>
    </r>
    <r>
      <rPr>
        <sz val="11"/>
        <color rgb="FFFF0000"/>
        <rFont val="Times New Roman"/>
        <family val="1"/>
        <charset val="204"/>
      </rPr>
      <t>*</t>
    </r>
  </si>
  <si>
    <t>без финасирования</t>
  </si>
  <si>
    <t xml:space="preserve"> -</t>
  </si>
  <si>
    <t>* - включая показатели (индикаторы) касающиеся реализации мероприятий 1.6.1 "Рекультивация бывшей городской свалки промышленных и бытовых отходов Комсомольского района (южнее завода ОАО "АвтоВАЗАгрегат")"  и 1.6.2 "Рекультивация вскрытой свалки инертных отходов, расположенной напротив 1 - 3 вставок ПАО "АвтоВАЗ""</t>
  </si>
  <si>
    <t>город</t>
  </si>
  <si>
    <t>область</t>
  </si>
  <si>
    <t>федеральн</t>
  </si>
  <si>
    <t>внебюджет</t>
  </si>
  <si>
    <t>Всего без обяз</t>
  </si>
  <si>
    <t>всего с обяз</t>
  </si>
  <si>
    <t>федарал</t>
  </si>
  <si>
    <t>внебюдж</t>
  </si>
  <si>
    <t>Приложение 1 
к постановлению администрации 
городского округа Тольятти
от ____________№__________
Приложение № 1
к муниципальной программе «Охрана окружающей среды на территории городского округа Тольятти на 2022-2026 годы»</t>
  </si>
  <si>
    <t xml:space="preserve">Приложение 2
к постановлению администрации 
городского округа Тольятти
от ____________№__________
Приложение № 2
к муниципальной программе «Охрана окружающей среды на территории городского округа Тольятти на 2022-2026 годы» </t>
  </si>
  <si>
    <t>ДЭЖКХиП</t>
  </si>
  <si>
    <t>в том числе:</t>
  </si>
  <si>
    <t>2022-2026</t>
  </si>
  <si>
    <t>2022, 2023</t>
  </si>
  <si>
    <t>2023-2026</t>
  </si>
  <si>
    <t>Задача 2. Подготовка к рекультивации полигона ТБО с. Узюково с учетом реконструкции элементов конструкции</t>
  </si>
  <si>
    <t>Размещение на официальном сайте органов местного самоуправления информации для населения, организаций и предприятий городского округа Тольятти по вопросам обращения с отходами</t>
  </si>
  <si>
    <t>Размещение на официальном сайте органов местного самоуправления информации о результатах отбора проб атмосферного воздуха по данным передвижной экологической лаборатории</t>
  </si>
  <si>
    <t xml:space="preserve">Проведение исследований природной воды, атмосферного воздуха, почвы и геодезических измерений в целях осуществления контроля при проведении экспертизы выполненных работ по рекультивации массива существующего объекта размещения отходов: "Рекультивация бывшей городской свалки промышленных и бытовых отходов Комсомольского района (южнее завода ОАО "АвтоВАЗАгрегат")" </t>
  </si>
  <si>
    <t>Проведение исследований природной воды, атмосферного воздуха, почвы и геодезических измерений в целях осуществления контроля при проведении экспертизы выполненных работ по рекультивации массива существующего объекта размещения отходов: "Рекультивация вскрытой свалки инертных отходов, расположенной напротив 1 - 3 вставок ПАО "АвтоВАЗ"</t>
  </si>
  <si>
    <t xml:space="preserve">Проведение исследований природной воды, атмосферного воздуха, почвы и геодезических измерений в целях осуществления контроля при проведении экспертизы выполненных работ по рекультивации массива существующего объекта размещения отходов: "Рекультивация вскрытой свалки инертных отходов, расположенной напротив 1 - 3 вставок ПАО "АвтоВАЗ" </t>
  </si>
  <si>
    <t>Задача 5. Подготовка к строительству очистных сооружений</t>
  </si>
  <si>
    <t>Выполнение проектно-изыскательских работ по объекту "Строительство очистных сооружений дождевых сточных вод с селитебной территории Автозаводского района г. Тольятти с подводящими трубопроводами и инженерно-техническим обеспечением"</t>
  </si>
  <si>
    <t>Задача 6. Экологическое просвещение населения городского округа Тольятти в целях сохранения благоприятной окружающей среды</t>
  </si>
  <si>
    <t>Задача 6. Ээкологическое просвещение населения городского округа Тольятти в целях сохранения благоприятной окружающей среды</t>
  </si>
  <si>
    <t>Оплата ранее принятых обязательств по задаче 5</t>
  </si>
  <si>
    <t xml:space="preserve">Оплата ранее принятых обязательств </t>
  </si>
  <si>
    <t>2022 - 2025</t>
  </si>
  <si>
    <t>2024 - 2025</t>
  </si>
  <si>
    <t>2023, 2025</t>
  </si>
  <si>
    <t>ПЕРЕЧЕНЬ МЕРОПРИЯТИЙ
 МУНИЦИПАЛЬНОЙ ПРОГРАММЫ «ОХРАНА ОКРУЖАЮЩЕЙ СРЕДЫ НА ТЕРРИТОРИИ ГОРОДСКОГО ОКРУГА ТОЛЬЯТТИ НА 2022-2026 ГОДЫ»</t>
  </si>
  <si>
    <t>Задача 7. Управление популяцией животных без владельцев</t>
  </si>
  <si>
    <t xml:space="preserve">ПОКАЗАТЕЛИ (ИНДИКАТОРЫ) МУНИЦИПАЛЬНОЙ ПРОГРАММЫ                                                                                                                                                                                        
           «ОХРАНА ОКРУЖАЮЩЕЙ СРЕДЫ НА ТЕРРИТОРИИ ГОРОДСКОГО ОКРУГА ТОЛЬЯТТИ НА 2022-2026 ГОДЫ»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</si>
</sst>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1"/>
      <name val="Times New Roman"/>
      <family val="1"/>
      <charset val="204"/>
    </font>
    <font>
      <sz val="11"/>
      <color rgb="FFFF0000"/>
      <name val="Times New Roman"/>
      <family val="1"/>
      <charset val="204"/>
    </font>
    <font>
      <b/>
      <sz val="11"/>
      <name val="Times New Roman"/>
      <family val="1"/>
      <charset val="204"/>
    </font>
    <font>
      <b/>
      <sz val="12"/>
      <color theme="1"/>
      <name val="Times New Roman"/>
      <family val="1"/>
      <charset val="204"/>
    </font>
    <font>
      <sz val="12"/>
      <color theme="1"/>
      <name val="Times New Roman"/>
      <family val="1"/>
      <charset val="204"/>
    </font>
    <font>
      <sz val="11"/>
      <color theme="1"/>
      <name val="Calibri"/>
      <family val="2"/>
      <charset val="204"/>
      <scheme val="minor"/>
    </font>
    <font>
      <sz val="10"/>
      <color theme="1"/>
      <name val="Times New Roman"/>
      <family val="1"/>
      <charset val="204"/>
    </font>
    <font>
      <sz val="12"/>
      <color theme="0"/>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8" fillId="0" borderId="0"/>
  </cellStyleXfs>
  <cellXfs count="111">
    <xf numFmtId="0" fontId="0" fillId="0" borderId="0" xfId="0"/>
    <xf numFmtId="0" fontId="1" fillId="0" borderId="0" xfId="0" applyFont="1"/>
    <xf numFmtId="0" fontId="0" fillId="0" borderId="0" xfId="0" applyAlignment="1">
      <alignment horizontal="justify" vertical="center"/>
    </xf>
    <xf numFmtId="0" fontId="0" fillId="0" borderId="0" xfId="0" applyAlignment="1">
      <alignment shrinkToFit="1"/>
    </xf>
    <xf numFmtId="0" fontId="1" fillId="0" borderId="0" xfId="0" applyFont="1" applyAlignment="1">
      <alignment shrinkToFit="1"/>
    </xf>
    <xf numFmtId="49" fontId="1" fillId="0" borderId="0" xfId="0" applyNumberFormat="1" applyFont="1"/>
    <xf numFmtId="1" fontId="1" fillId="0" borderId="0" xfId="0" applyNumberFormat="1" applyFont="1"/>
    <xf numFmtId="0" fontId="7" fillId="0" borderId="0" xfId="0" applyFont="1" applyFill="1" applyBorder="1" applyAlignment="1">
      <alignment horizontal="right" vertical="center" wrapText="1"/>
    </xf>
    <xf numFmtId="0" fontId="7" fillId="0" borderId="0" xfId="0" applyFont="1" applyFill="1" applyBorder="1" applyAlignment="1">
      <alignment vertical="center" wrapText="1"/>
    </xf>
    <xf numFmtId="1" fontId="7" fillId="0" borderId="0" xfId="0" applyNumberFormat="1" applyFont="1" applyFill="1" applyBorder="1" applyAlignment="1">
      <alignment horizontal="center" vertical="center" wrapText="1"/>
    </xf>
    <xf numFmtId="3" fontId="7" fillId="0" borderId="0" xfId="0" applyNumberFormat="1" applyFont="1" applyFill="1" applyBorder="1" applyAlignment="1">
      <alignment horizontal="center" vertical="center" wrapText="1"/>
    </xf>
    <xf numFmtId="0" fontId="1" fillId="0" borderId="1" xfId="0" applyFont="1" applyBorder="1"/>
    <xf numFmtId="3" fontId="9"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0" fillId="2" borderId="0" xfId="0" applyFill="1" applyAlignment="1">
      <alignment horizontal="justify" vertical="center"/>
    </xf>
    <xf numFmtId="0" fontId="0" fillId="2" borderId="0" xfId="0" applyFill="1" applyAlignment="1">
      <alignment shrinkToFit="1"/>
    </xf>
    <xf numFmtId="0" fontId="0" fillId="2" borderId="0" xfId="0" applyFill="1"/>
    <xf numFmtId="0" fontId="1" fillId="2" borderId="1" xfId="0" applyFont="1" applyFill="1" applyBorder="1" applyAlignment="1">
      <alignment vertical="center" wrapText="1" shrinkToFit="1"/>
    </xf>
    <xf numFmtId="0" fontId="1"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wrapText="1"/>
    </xf>
    <xf numFmtId="3" fontId="7"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1" fontId="6" fillId="2" borderId="1" xfId="0" applyNumberFormat="1" applyFont="1" applyFill="1" applyBorder="1" applyAlignment="1">
      <alignment horizontal="center" vertical="top" wrapText="1"/>
    </xf>
    <xf numFmtId="1" fontId="7" fillId="2" borderId="1" xfId="0" applyNumberFormat="1" applyFont="1" applyFill="1" applyBorder="1" applyAlignment="1">
      <alignment horizontal="center" vertical="top" wrapText="1"/>
    </xf>
    <xf numFmtId="3" fontId="7" fillId="2" borderId="0" xfId="0" applyNumberFormat="1" applyFont="1" applyFill="1" applyBorder="1" applyAlignment="1">
      <alignment horizontal="center" vertical="center" wrapText="1"/>
    </xf>
    <xf numFmtId="0" fontId="1" fillId="2" borderId="1" xfId="0" applyFont="1" applyFill="1" applyBorder="1" applyAlignment="1">
      <alignment vertical="top" wrapText="1"/>
    </xf>
    <xf numFmtId="0" fontId="6" fillId="2" borderId="1" xfId="0" applyFont="1" applyFill="1" applyBorder="1" applyAlignment="1">
      <alignment vertical="top" wrapText="1"/>
    </xf>
    <xf numFmtId="0" fontId="6" fillId="2" borderId="1" xfId="0" applyFont="1" applyFill="1" applyBorder="1" applyAlignment="1">
      <alignment vertical="center" wrapText="1"/>
    </xf>
    <xf numFmtId="0" fontId="7" fillId="2" borderId="1" xfId="0" applyFont="1" applyFill="1" applyBorder="1" applyAlignment="1">
      <alignment vertical="top"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49" fontId="1"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top" wrapText="1"/>
    </xf>
    <xf numFmtId="0" fontId="1" fillId="2" borderId="1" xfId="0" applyFont="1" applyFill="1" applyBorder="1" applyAlignment="1">
      <alignment horizontal="justify" vertical="top" wrapText="1" shrinkToFit="1"/>
    </xf>
    <xf numFmtId="0" fontId="1" fillId="2" borderId="1" xfId="0" applyFont="1" applyFill="1" applyBorder="1" applyAlignment="1">
      <alignment horizontal="left" vertical="top" wrapText="1" shrinkToFit="1"/>
    </xf>
    <xf numFmtId="0" fontId="6" fillId="2" borderId="1" xfId="0" applyFont="1" applyFill="1" applyBorder="1" applyAlignment="1">
      <alignment horizontal="center" vertical="center" wrapText="1" shrinkToFit="1"/>
    </xf>
    <xf numFmtId="0" fontId="1" fillId="2" borderId="1" xfId="0" applyFont="1" applyFill="1" applyBorder="1" applyAlignment="1">
      <alignment vertical="top" wrapText="1" shrinkToFit="1"/>
    </xf>
    <xf numFmtId="49" fontId="7" fillId="2" borderId="0" xfId="0" applyNumberFormat="1" applyFont="1" applyFill="1"/>
    <xf numFmtId="0" fontId="7" fillId="2" borderId="0" xfId="0" applyFont="1" applyFill="1" applyAlignment="1">
      <alignment shrinkToFit="1"/>
    </xf>
    <xf numFmtId="0" fontId="7" fillId="2" borderId="0" xfId="0" applyFont="1" applyFill="1"/>
    <xf numFmtId="49" fontId="7" fillId="0" borderId="0" xfId="0" applyNumberFormat="1" applyFont="1"/>
    <xf numFmtId="49" fontId="6" fillId="2" borderId="6" xfId="0" applyNumberFormat="1" applyFont="1" applyFill="1" applyBorder="1" applyAlignment="1">
      <alignment vertical="center" wrapText="1"/>
    </xf>
    <xf numFmtId="49" fontId="7" fillId="2" borderId="0" xfId="0" applyNumberFormat="1" applyFont="1" applyFill="1" applyAlignment="1">
      <alignment vertical="center"/>
    </xf>
    <xf numFmtId="0" fontId="7" fillId="2" borderId="1" xfId="0" applyFont="1" applyFill="1" applyBorder="1" applyAlignment="1">
      <alignment vertical="center" wrapText="1"/>
    </xf>
    <xf numFmtId="0" fontId="7" fillId="2" borderId="1" xfId="0" applyFont="1" applyFill="1" applyBorder="1" applyAlignment="1">
      <alignment horizontal="center" vertical="center" textRotation="90"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49" fontId="7" fillId="2" borderId="1" xfId="0" applyNumberFormat="1" applyFont="1" applyFill="1" applyBorder="1" applyAlignment="1">
      <alignment horizontal="center" vertical="top" wrapText="1"/>
    </xf>
    <xf numFmtId="0" fontId="7" fillId="2" borderId="1" xfId="0" applyFont="1" applyFill="1" applyBorder="1" applyAlignment="1">
      <alignment horizontal="justify" vertical="top" wrapText="1" shrinkToFit="1"/>
    </xf>
    <xf numFmtId="0" fontId="7" fillId="2" borderId="1" xfId="0" applyFont="1" applyFill="1" applyBorder="1" applyAlignment="1">
      <alignment vertical="top" wrapText="1" shrinkToFit="1"/>
    </xf>
    <xf numFmtId="49" fontId="7" fillId="2" borderId="2" xfId="0" applyNumberFormat="1" applyFont="1" applyFill="1" applyBorder="1" applyAlignment="1">
      <alignment horizontal="center" vertical="top" wrapText="1"/>
    </xf>
    <xf numFmtId="0" fontId="7" fillId="2" borderId="2" xfId="0" applyFont="1" applyFill="1" applyBorder="1" applyAlignment="1">
      <alignment horizontal="left" vertical="top" wrapText="1" shrinkToFit="1"/>
    </xf>
    <xf numFmtId="1" fontId="7" fillId="2" borderId="0" xfId="0" applyNumberFormat="1" applyFont="1" applyFill="1"/>
    <xf numFmtId="49" fontId="7" fillId="2" borderId="1" xfId="0" applyNumberFormat="1" applyFont="1" applyFill="1" applyBorder="1" applyAlignment="1">
      <alignment vertical="center" wrapText="1"/>
    </xf>
    <xf numFmtId="0" fontId="7" fillId="2" borderId="1" xfId="0" applyFont="1" applyFill="1" applyBorder="1" applyAlignment="1">
      <alignment horizontal="left" vertical="top" wrapText="1" shrinkToFit="1"/>
    </xf>
    <xf numFmtId="0" fontId="6" fillId="2" borderId="1" xfId="0" applyFont="1" applyFill="1" applyBorder="1" applyAlignment="1">
      <alignment horizontal="left" vertical="center" wrapText="1"/>
    </xf>
    <xf numFmtId="49" fontId="3" fillId="2" borderId="1" xfId="0" applyNumberFormat="1" applyFont="1" applyFill="1" applyBorder="1" applyAlignment="1">
      <alignment horizontal="center" vertical="top" wrapText="1"/>
    </xf>
    <xf numFmtId="0" fontId="3" fillId="2" borderId="1" xfId="0" applyFont="1" applyFill="1" applyBorder="1" applyAlignment="1">
      <alignment horizontal="center" vertical="top" wrapText="1"/>
    </xf>
    <xf numFmtId="0" fontId="1"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1" fillId="2" borderId="1" xfId="0" applyFont="1" applyFill="1" applyBorder="1" applyAlignment="1">
      <alignment horizontal="left" vertical="center" wrapText="1" shrinkToFit="1"/>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top" wrapText="1" shrinkToFit="1"/>
    </xf>
    <xf numFmtId="49" fontId="7" fillId="2" borderId="1" xfId="0" applyNumberFormat="1" applyFont="1" applyFill="1" applyBorder="1" applyAlignment="1">
      <alignment horizontal="center" vertical="top" wrapText="1"/>
    </xf>
    <xf numFmtId="0" fontId="6" fillId="2" borderId="1" xfId="0" applyFont="1" applyFill="1" applyBorder="1" applyAlignment="1">
      <alignment horizontal="right" vertical="center" wrapText="1"/>
    </xf>
    <xf numFmtId="0" fontId="6" fillId="2" borderId="1" xfId="0" applyFont="1" applyFill="1" applyBorder="1" applyAlignment="1">
      <alignment horizontal="center" vertical="center" wrapText="1" shrinkToFit="1"/>
    </xf>
    <xf numFmtId="49" fontId="7" fillId="2" borderId="2" xfId="0" applyNumberFormat="1" applyFont="1" applyFill="1" applyBorder="1" applyAlignment="1">
      <alignment horizontal="center" vertical="top" wrapText="1"/>
    </xf>
    <xf numFmtId="49" fontId="7"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6" fillId="2" borderId="1" xfId="0" applyFont="1" applyFill="1" applyBorder="1" applyAlignment="1">
      <alignment horizontal="right" vertical="top"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0" fontId="7" fillId="2" borderId="1" xfId="0" applyFont="1" applyFill="1" applyBorder="1" applyAlignment="1">
      <alignment horizontal="justify" vertical="top" wrapText="1" shrinkToFit="1"/>
    </xf>
    <xf numFmtId="0" fontId="7" fillId="2" borderId="0" xfId="0" applyFont="1" applyFill="1" applyAlignment="1">
      <alignment horizontal="right" wrapText="1"/>
    </xf>
    <xf numFmtId="49" fontId="6" fillId="2" borderId="6" xfId="0" applyNumberFormat="1" applyFont="1" applyFill="1" applyBorder="1" applyAlignment="1">
      <alignment horizontal="center" vertical="center" wrapText="1"/>
    </xf>
    <xf numFmtId="0" fontId="10" fillId="2" borderId="0" xfId="0" applyFont="1" applyFill="1" applyAlignment="1">
      <alignment horizontal="right" vertical="center" wrapText="1"/>
    </xf>
    <xf numFmtId="0" fontId="6" fillId="2" borderId="1" xfId="0" applyFont="1" applyFill="1" applyBorder="1" applyAlignment="1">
      <alignment horizontal="center" vertical="top" wrapText="1"/>
    </xf>
    <xf numFmtId="49" fontId="7" fillId="2" borderId="1"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2" borderId="0" xfId="0" applyFont="1" applyFill="1" applyAlignment="1">
      <alignment horizontal="right" vertical="top" wrapText="1"/>
    </xf>
    <xf numFmtId="0" fontId="1" fillId="2" borderId="0" xfId="0" applyFont="1" applyFill="1" applyAlignment="1">
      <alignment horizontal="right" vertical="top"/>
    </xf>
    <xf numFmtId="0" fontId="2" fillId="2" borderId="0" xfId="0" applyFont="1" applyFill="1" applyAlignment="1">
      <alignment horizontal="center" wrapText="1"/>
    </xf>
    <xf numFmtId="0" fontId="2" fillId="2" borderId="0" xfId="0" applyFont="1" applyFill="1" applyAlignment="1">
      <alignment horizontal="center"/>
    </xf>
    <xf numFmtId="0" fontId="1" fillId="2" borderId="1" xfId="0" applyFont="1" applyFill="1" applyBorder="1" applyAlignment="1">
      <alignment horizontal="left" vertical="top" wrapText="1" shrinkToFit="1"/>
    </xf>
    <xf numFmtId="49" fontId="1" fillId="2" borderId="1" xfId="0" applyNumberFormat="1" applyFont="1" applyFill="1" applyBorder="1" applyAlignment="1">
      <alignment horizontal="center"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vertical="top" wrapText="1" shrinkToFit="1"/>
    </xf>
    <xf numFmtId="0" fontId="1" fillId="2" borderId="1" xfId="0" applyFont="1" applyFill="1" applyBorder="1" applyAlignment="1">
      <alignment horizontal="center" vertical="center" wrapText="1" shrinkToFit="1"/>
    </xf>
    <xf numFmtId="49" fontId="1" fillId="2" borderId="1" xfId="0" applyNumberFormat="1" applyFont="1" applyFill="1" applyBorder="1" applyAlignment="1">
      <alignment horizontal="center" vertical="center" wrapText="1"/>
    </xf>
    <xf numFmtId="0" fontId="3" fillId="0" borderId="0" xfId="0" applyFont="1" applyAlignment="1">
      <alignment horizontal="left" vertical="center" wrapText="1" shrinkToFit="1"/>
    </xf>
    <xf numFmtId="0" fontId="0" fillId="2" borderId="0" xfId="0" applyFill="1" applyBorder="1" applyAlignment="1">
      <alignment horizontal="left" wrapText="1" shrinkToFit="1"/>
    </xf>
    <xf numFmtId="0" fontId="0" fillId="2" borderId="0" xfId="0" applyFill="1" applyAlignment="1">
      <alignment horizontal="left" wrapText="1" shrinkToFit="1"/>
    </xf>
    <xf numFmtId="0" fontId="0" fillId="2" borderId="0" xfId="0" applyFill="1" applyBorder="1" applyAlignment="1">
      <alignment horizontal="center"/>
    </xf>
    <xf numFmtId="0" fontId="0" fillId="2" borderId="0" xfId="0" applyFill="1" applyAlignment="1">
      <alignment horizontal="center"/>
    </xf>
    <xf numFmtId="0" fontId="0" fillId="2" borderId="0" xfId="0" applyFill="1" applyBorder="1" applyAlignment="1">
      <alignment horizontal="center" wrapText="1" shrinkToFit="1"/>
    </xf>
    <xf numFmtId="0" fontId="0" fillId="2" borderId="0" xfId="0" applyFill="1" applyAlignment="1">
      <alignment horizontal="center" wrapText="1" shrinkToFit="1"/>
    </xf>
    <xf numFmtId="0" fontId="5" fillId="2" borderId="1" xfId="0" applyFont="1" applyFill="1" applyBorder="1" applyAlignment="1">
      <alignment horizontal="left" vertical="center" wrapText="1"/>
    </xf>
  </cellXfs>
  <cellStyles count="2">
    <cellStyle name="Обычный" xfId="0" builtinId="0"/>
    <cellStyle name="Обычный 2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5"/>
  <sheetViews>
    <sheetView tabSelected="1" view="pageBreakPreview" topLeftCell="I81" zoomScale="110" zoomScaleNormal="90" zoomScaleSheetLayoutView="110" workbookViewId="0">
      <selection activeCell="AF5" sqref="AF5"/>
    </sheetView>
  </sheetViews>
  <sheetFormatPr defaultRowHeight="15" x14ac:dyDescent="0.25"/>
  <cols>
    <col min="1" max="1" width="10.7109375" style="5" bestFit="1" customWidth="1"/>
    <col min="2" max="2" width="42.42578125" style="4" customWidth="1"/>
    <col min="3" max="3" width="11.5703125" style="1" customWidth="1"/>
    <col min="4" max="4" width="9.28515625" style="1" customWidth="1"/>
    <col min="5" max="5" width="15.42578125" style="1" customWidth="1"/>
    <col min="6" max="6" width="10" style="1" customWidth="1"/>
    <col min="7" max="7" width="10.5703125" style="1" customWidth="1"/>
    <col min="8" max="8" width="10.7109375" style="1" customWidth="1"/>
    <col min="9" max="9" width="8.5703125" style="1" customWidth="1"/>
    <col min="10" max="10" width="14.85546875" style="1" customWidth="1"/>
    <col min="11" max="11" width="9.85546875" style="1" customWidth="1"/>
    <col min="12" max="12" width="11.28515625" style="1" customWidth="1"/>
    <col min="13" max="13" width="11" style="1" customWidth="1"/>
    <col min="14" max="14" width="9.42578125" style="1" customWidth="1"/>
    <col min="15" max="15" width="13.7109375" style="1" customWidth="1"/>
    <col min="16" max="16" width="9.42578125" style="1" customWidth="1"/>
    <col min="17" max="18" width="9.28515625" style="1" customWidth="1"/>
    <col min="19" max="19" width="9.42578125" style="1" customWidth="1"/>
    <col min="20" max="20" width="14" style="1" customWidth="1"/>
    <col min="21" max="21" width="10.7109375" style="1" customWidth="1"/>
    <col min="22" max="22" width="10.42578125" style="1" customWidth="1"/>
    <col min="23" max="24" width="9.42578125" style="1" customWidth="1"/>
    <col min="25" max="25" width="13.140625" style="1" customWidth="1"/>
    <col min="26" max="27" width="11.28515625" style="1" customWidth="1"/>
    <col min="28" max="29" width="9.42578125" style="1" bestFit="1" customWidth="1"/>
    <col min="30" max="30" width="14.42578125" style="1" customWidth="1"/>
    <col min="31" max="32" width="11" style="1" customWidth="1"/>
    <col min="33" max="16384" width="9.140625" style="1"/>
  </cols>
  <sheetData>
    <row r="1" spans="1:32" ht="165" customHeight="1" x14ac:dyDescent="0.25">
      <c r="A1" s="41"/>
      <c r="B1" s="42"/>
      <c r="C1" s="43"/>
      <c r="D1" s="43"/>
      <c r="E1" s="43"/>
      <c r="F1" s="43"/>
      <c r="G1" s="43"/>
      <c r="H1" s="43"/>
      <c r="I1" s="43"/>
      <c r="J1" s="43"/>
      <c r="K1" s="43"/>
      <c r="L1" s="43"/>
      <c r="M1" s="43"/>
      <c r="N1" s="43"/>
      <c r="O1" s="82" t="s">
        <v>182</v>
      </c>
      <c r="P1" s="82"/>
      <c r="Q1" s="82"/>
      <c r="R1" s="82"/>
      <c r="S1" s="82"/>
      <c r="T1" s="43"/>
      <c r="U1" s="43"/>
      <c r="V1" s="43"/>
      <c r="W1" s="84" t="s">
        <v>182</v>
      </c>
      <c r="X1" s="84"/>
      <c r="Y1" s="84"/>
      <c r="Z1" s="84"/>
      <c r="AA1" s="84"/>
      <c r="AB1" s="84"/>
      <c r="AC1" s="84"/>
      <c r="AD1" s="84"/>
      <c r="AE1" s="43"/>
      <c r="AF1" s="43"/>
    </row>
    <row r="2" spans="1:32" ht="63" customHeight="1" x14ac:dyDescent="0.25">
      <c r="A2" s="44"/>
      <c r="B2" s="45"/>
      <c r="C2" s="45"/>
      <c r="D2" s="45"/>
      <c r="E2" s="83" t="s">
        <v>204</v>
      </c>
      <c r="F2" s="83"/>
      <c r="G2" s="83"/>
      <c r="H2" s="83"/>
      <c r="I2" s="83"/>
      <c r="J2" s="83"/>
      <c r="K2" s="83"/>
      <c r="L2" s="83"/>
      <c r="M2" s="83"/>
      <c r="N2" s="83"/>
      <c r="O2" s="83"/>
      <c r="P2" s="83"/>
      <c r="Q2" s="45"/>
      <c r="R2" s="45"/>
      <c r="S2" s="46"/>
      <c r="T2" s="46"/>
      <c r="U2" s="46"/>
      <c r="V2" s="46"/>
      <c r="W2" s="46"/>
      <c r="X2" s="46"/>
      <c r="Y2" s="46"/>
      <c r="Z2" s="46"/>
      <c r="AA2" s="46"/>
      <c r="AB2" s="46"/>
      <c r="AC2" s="46"/>
      <c r="AD2" s="46"/>
      <c r="AE2" s="43"/>
      <c r="AF2" s="43"/>
    </row>
    <row r="3" spans="1:32" ht="23.25" customHeight="1" x14ac:dyDescent="0.25">
      <c r="A3" s="86" t="s">
        <v>77</v>
      </c>
      <c r="B3" s="80" t="s">
        <v>68</v>
      </c>
      <c r="C3" s="79" t="s">
        <v>69</v>
      </c>
      <c r="D3" s="79" t="s">
        <v>0</v>
      </c>
      <c r="E3" s="88" t="s">
        <v>74</v>
      </c>
      <c r="F3" s="89"/>
      <c r="G3" s="89"/>
      <c r="H3" s="89"/>
      <c r="I3" s="89"/>
      <c r="J3" s="89"/>
      <c r="K3" s="89"/>
      <c r="L3" s="89"/>
      <c r="M3" s="89"/>
      <c r="N3" s="89"/>
      <c r="O3" s="89"/>
      <c r="P3" s="89"/>
      <c r="Q3" s="89"/>
      <c r="R3" s="89"/>
      <c r="S3" s="89"/>
      <c r="T3" s="89" t="s">
        <v>74</v>
      </c>
      <c r="U3" s="89"/>
      <c r="V3" s="89"/>
      <c r="W3" s="89"/>
      <c r="X3" s="89"/>
      <c r="Y3" s="89"/>
      <c r="Z3" s="89"/>
      <c r="AA3" s="89"/>
      <c r="AB3" s="89"/>
      <c r="AC3" s="89"/>
      <c r="AD3" s="90"/>
      <c r="AE3" s="43"/>
      <c r="AF3" s="43"/>
    </row>
    <row r="4" spans="1:32" ht="22.5" customHeight="1" x14ac:dyDescent="0.25">
      <c r="A4" s="86"/>
      <c r="B4" s="80"/>
      <c r="C4" s="79"/>
      <c r="D4" s="79"/>
      <c r="E4" s="79" t="s">
        <v>78</v>
      </c>
      <c r="F4" s="79"/>
      <c r="G4" s="79"/>
      <c r="H4" s="79"/>
      <c r="I4" s="79"/>
      <c r="J4" s="79" t="s">
        <v>79</v>
      </c>
      <c r="K4" s="79"/>
      <c r="L4" s="79"/>
      <c r="M4" s="79"/>
      <c r="N4" s="79"/>
      <c r="O4" s="79" t="s">
        <v>80</v>
      </c>
      <c r="P4" s="79"/>
      <c r="Q4" s="79"/>
      <c r="R4" s="79"/>
      <c r="S4" s="79"/>
      <c r="T4" s="79" t="s">
        <v>1</v>
      </c>
      <c r="U4" s="79"/>
      <c r="V4" s="79"/>
      <c r="W4" s="79"/>
      <c r="X4" s="79"/>
      <c r="Y4" s="79" t="s">
        <v>2</v>
      </c>
      <c r="Z4" s="79"/>
      <c r="AA4" s="79"/>
      <c r="AB4" s="79"/>
      <c r="AC4" s="79"/>
      <c r="AD4" s="47"/>
      <c r="AE4" s="43"/>
      <c r="AF4" s="43"/>
    </row>
    <row r="5" spans="1:32" ht="89.25" customHeight="1" x14ac:dyDescent="0.25">
      <c r="A5" s="86"/>
      <c r="B5" s="80"/>
      <c r="C5" s="79"/>
      <c r="D5" s="79"/>
      <c r="E5" s="30" t="s">
        <v>3</v>
      </c>
      <c r="F5" s="48" t="s">
        <v>70</v>
      </c>
      <c r="G5" s="48" t="s">
        <v>81</v>
      </c>
      <c r="H5" s="48" t="s">
        <v>82</v>
      </c>
      <c r="I5" s="48" t="s">
        <v>4</v>
      </c>
      <c r="J5" s="30" t="s">
        <v>3</v>
      </c>
      <c r="K5" s="48" t="s">
        <v>70</v>
      </c>
      <c r="L5" s="48" t="s">
        <v>81</v>
      </c>
      <c r="M5" s="48" t="s">
        <v>82</v>
      </c>
      <c r="N5" s="48" t="s">
        <v>4</v>
      </c>
      <c r="O5" s="30" t="s">
        <v>3</v>
      </c>
      <c r="P5" s="48" t="s">
        <v>70</v>
      </c>
      <c r="Q5" s="48" t="s">
        <v>81</v>
      </c>
      <c r="R5" s="48" t="s">
        <v>82</v>
      </c>
      <c r="S5" s="48" t="s">
        <v>4</v>
      </c>
      <c r="T5" s="30" t="s">
        <v>3</v>
      </c>
      <c r="U5" s="48" t="s">
        <v>70</v>
      </c>
      <c r="V5" s="48" t="s">
        <v>81</v>
      </c>
      <c r="W5" s="48" t="s">
        <v>82</v>
      </c>
      <c r="X5" s="48" t="s">
        <v>4</v>
      </c>
      <c r="Y5" s="30" t="s">
        <v>3</v>
      </c>
      <c r="Z5" s="48" t="s">
        <v>70</v>
      </c>
      <c r="AA5" s="48" t="s">
        <v>81</v>
      </c>
      <c r="AB5" s="48" t="s">
        <v>82</v>
      </c>
      <c r="AC5" s="48" t="s">
        <v>4</v>
      </c>
      <c r="AD5" s="30" t="s">
        <v>83</v>
      </c>
      <c r="AE5" s="43"/>
      <c r="AF5" s="43"/>
    </row>
    <row r="6" spans="1:32" ht="15.75" x14ac:dyDescent="0.25">
      <c r="A6" s="49">
        <v>1</v>
      </c>
      <c r="B6" s="50">
        <v>2</v>
      </c>
      <c r="C6" s="33">
        <v>3</v>
      </c>
      <c r="D6" s="33">
        <v>4</v>
      </c>
      <c r="E6" s="33">
        <v>5</v>
      </c>
      <c r="F6" s="33">
        <v>6</v>
      </c>
      <c r="G6" s="33">
        <v>7</v>
      </c>
      <c r="H6" s="33">
        <v>8</v>
      </c>
      <c r="I6" s="33">
        <v>9</v>
      </c>
      <c r="J6" s="33">
        <v>10</v>
      </c>
      <c r="K6" s="33">
        <v>11</v>
      </c>
      <c r="L6" s="33">
        <v>12</v>
      </c>
      <c r="M6" s="33">
        <v>13</v>
      </c>
      <c r="N6" s="33">
        <v>14</v>
      </c>
      <c r="O6" s="33">
        <v>15</v>
      </c>
      <c r="P6" s="33">
        <v>16</v>
      </c>
      <c r="Q6" s="33">
        <v>17</v>
      </c>
      <c r="R6" s="33">
        <v>18</v>
      </c>
      <c r="S6" s="33">
        <v>19</v>
      </c>
      <c r="T6" s="33">
        <v>20</v>
      </c>
      <c r="U6" s="33">
        <v>21</v>
      </c>
      <c r="V6" s="33">
        <v>22</v>
      </c>
      <c r="W6" s="33">
        <v>23</v>
      </c>
      <c r="X6" s="33">
        <v>24</v>
      </c>
      <c r="Y6" s="33">
        <v>25</v>
      </c>
      <c r="Z6" s="33">
        <v>26</v>
      </c>
      <c r="AA6" s="33">
        <v>27</v>
      </c>
      <c r="AB6" s="33">
        <v>28</v>
      </c>
      <c r="AC6" s="33">
        <v>29</v>
      </c>
      <c r="AD6" s="33">
        <v>30</v>
      </c>
      <c r="AE6" s="43"/>
      <c r="AF6" s="43"/>
    </row>
    <row r="7" spans="1:32" ht="54" customHeight="1" x14ac:dyDescent="0.25">
      <c r="A7" s="74" t="s">
        <v>36</v>
      </c>
      <c r="B7" s="75"/>
      <c r="C7" s="75"/>
      <c r="D7" s="75"/>
      <c r="E7" s="89"/>
      <c r="F7" s="89"/>
      <c r="G7" s="89"/>
      <c r="H7" s="89"/>
      <c r="I7" s="89"/>
      <c r="J7" s="89"/>
      <c r="K7" s="89"/>
      <c r="L7" s="89"/>
      <c r="M7" s="89"/>
      <c r="N7" s="89"/>
      <c r="O7" s="89"/>
      <c r="P7" s="89"/>
      <c r="Q7" s="89"/>
      <c r="R7" s="89"/>
      <c r="S7" s="89"/>
      <c r="T7" s="89"/>
      <c r="U7" s="89"/>
      <c r="V7" s="89"/>
      <c r="W7" s="89"/>
      <c r="X7" s="89"/>
      <c r="Y7" s="89"/>
      <c r="Z7" s="89"/>
      <c r="AA7" s="89"/>
      <c r="AB7" s="89"/>
      <c r="AC7" s="89"/>
      <c r="AD7" s="90"/>
      <c r="AE7" s="43"/>
      <c r="AF7" s="43"/>
    </row>
    <row r="8" spans="1:32" ht="57.75" customHeight="1" x14ac:dyDescent="0.25">
      <c r="A8" s="74" t="s">
        <v>37</v>
      </c>
      <c r="B8" s="75"/>
      <c r="C8" s="75"/>
      <c r="D8" s="75"/>
      <c r="E8" s="87"/>
      <c r="F8" s="87"/>
      <c r="G8" s="87"/>
      <c r="H8" s="87"/>
      <c r="I8" s="87"/>
      <c r="J8" s="87"/>
      <c r="K8" s="87"/>
      <c r="L8" s="87"/>
      <c r="M8" s="87"/>
      <c r="N8" s="87"/>
      <c r="O8" s="87"/>
      <c r="P8" s="87"/>
      <c r="Q8" s="87"/>
      <c r="R8" s="87"/>
      <c r="S8" s="87"/>
      <c r="T8" s="87"/>
      <c r="U8" s="87"/>
      <c r="V8" s="87"/>
      <c r="W8" s="87"/>
      <c r="X8" s="87"/>
      <c r="Y8" s="87"/>
      <c r="Z8" s="87"/>
      <c r="AA8" s="87"/>
      <c r="AB8" s="87"/>
      <c r="AC8" s="87"/>
      <c r="AD8" s="73"/>
      <c r="AE8" s="43"/>
      <c r="AF8" s="43"/>
    </row>
    <row r="9" spans="1:32" ht="45" customHeight="1" x14ac:dyDescent="0.25">
      <c r="A9" s="67" t="s">
        <v>5</v>
      </c>
      <c r="B9" s="81" t="s">
        <v>66</v>
      </c>
      <c r="C9" s="22" t="s">
        <v>6</v>
      </c>
      <c r="D9" s="22" t="s">
        <v>84</v>
      </c>
      <c r="E9" s="20">
        <f>F9+G9+H9+I9</f>
        <v>500</v>
      </c>
      <c r="F9" s="21">
        <v>500</v>
      </c>
      <c r="G9" s="21">
        <v>0</v>
      </c>
      <c r="H9" s="21">
        <v>0</v>
      </c>
      <c r="I9" s="21">
        <v>0</v>
      </c>
      <c r="J9" s="20">
        <f>K9+L9+M9+N9</f>
        <v>500</v>
      </c>
      <c r="K9" s="21">
        <v>500</v>
      </c>
      <c r="L9" s="21">
        <v>0</v>
      </c>
      <c r="M9" s="21">
        <v>0</v>
      </c>
      <c r="N9" s="21">
        <v>0</v>
      </c>
      <c r="O9" s="20">
        <f>P9+Q9+R9+S9</f>
        <v>400</v>
      </c>
      <c r="P9" s="21">
        <v>400</v>
      </c>
      <c r="Q9" s="21">
        <v>0</v>
      </c>
      <c r="R9" s="21">
        <v>0</v>
      </c>
      <c r="S9" s="21">
        <v>0</v>
      </c>
      <c r="T9" s="20">
        <f>U9+V9+W9+X9</f>
        <v>500</v>
      </c>
      <c r="U9" s="21">
        <v>500</v>
      </c>
      <c r="V9" s="21">
        <v>0</v>
      </c>
      <c r="W9" s="21">
        <v>0</v>
      </c>
      <c r="X9" s="21">
        <v>0</v>
      </c>
      <c r="Y9" s="20">
        <f>Z9+AA9+AB9+AC9</f>
        <v>64</v>
      </c>
      <c r="Z9" s="21">
        <f>500-436</f>
        <v>64</v>
      </c>
      <c r="AA9" s="21">
        <v>0</v>
      </c>
      <c r="AB9" s="21">
        <v>0</v>
      </c>
      <c r="AC9" s="21">
        <v>0</v>
      </c>
      <c r="AD9" s="20">
        <f>E9+J9+O9+T9+Y9</f>
        <v>1964</v>
      </c>
      <c r="AE9" s="43"/>
      <c r="AF9" s="43"/>
    </row>
    <row r="10" spans="1:32" ht="48" customHeight="1" x14ac:dyDescent="0.25">
      <c r="A10" s="67"/>
      <c r="B10" s="81"/>
      <c r="C10" s="22" t="s">
        <v>184</v>
      </c>
      <c r="D10" s="22">
        <v>2026</v>
      </c>
      <c r="E10" s="20" t="s">
        <v>40</v>
      </c>
      <c r="F10" s="21" t="s">
        <v>40</v>
      </c>
      <c r="G10" s="21" t="s">
        <v>40</v>
      </c>
      <c r="H10" s="21" t="s">
        <v>40</v>
      </c>
      <c r="I10" s="21" t="s">
        <v>40</v>
      </c>
      <c r="J10" s="20" t="s">
        <v>40</v>
      </c>
      <c r="K10" s="21" t="s">
        <v>40</v>
      </c>
      <c r="L10" s="21" t="s">
        <v>40</v>
      </c>
      <c r="M10" s="21" t="s">
        <v>40</v>
      </c>
      <c r="N10" s="21" t="s">
        <v>40</v>
      </c>
      <c r="O10" s="20" t="s">
        <v>40</v>
      </c>
      <c r="P10" s="21" t="s">
        <v>40</v>
      </c>
      <c r="Q10" s="21" t="s">
        <v>40</v>
      </c>
      <c r="R10" s="21" t="s">
        <v>40</v>
      </c>
      <c r="S10" s="21" t="s">
        <v>40</v>
      </c>
      <c r="T10" s="20" t="s">
        <v>40</v>
      </c>
      <c r="U10" s="21" t="s">
        <v>40</v>
      </c>
      <c r="V10" s="21" t="s">
        <v>40</v>
      </c>
      <c r="W10" s="21" t="s">
        <v>40</v>
      </c>
      <c r="X10" s="21" t="s">
        <v>40</v>
      </c>
      <c r="Y10" s="20">
        <f>Z10+AA10+AB10+AC10</f>
        <v>436</v>
      </c>
      <c r="Z10" s="21">
        <v>436</v>
      </c>
      <c r="AA10" s="21">
        <v>0</v>
      </c>
      <c r="AB10" s="21">
        <v>0</v>
      </c>
      <c r="AC10" s="21">
        <v>0</v>
      </c>
      <c r="AD10" s="20">
        <f>Y10</f>
        <v>436</v>
      </c>
      <c r="AE10" s="43"/>
      <c r="AF10" s="43"/>
    </row>
    <row r="11" spans="1:32" ht="34.5" customHeight="1" x14ac:dyDescent="0.25">
      <c r="A11" s="67" t="s">
        <v>7</v>
      </c>
      <c r="B11" s="81" t="s">
        <v>8</v>
      </c>
      <c r="C11" s="22" t="s">
        <v>6</v>
      </c>
      <c r="D11" s="22" t="s">
        <v>84</v>
      </c>
      <c r="E11" s="20">
        <f>F11+G11+H11+I11</f>
        <v>1342</v>
      </c>
      <c r="F11" s="21">
        <v>1342</v>
      </c>
      <c r="G11" s="21">
        <v>0</v>
      </c>
      <c r="H11" s="21">
        <v>0</v>
      </c>
      <c r="I11" s="21">
        <v>0</v>
      </c>
      <c r="J11" s="20">
        <f>K11+L11+M11+N11</f>
        <v>1342</v>
      </c>
      <c r="K11" s="21">
        <v>1342</v>
      </c>
      <c r="L11" s="21">
        <v>0</v>
      </c>
      <c r="M11" s="21">
        <v>0</v>
      </c>
      <c r="N11" s="21">
        <v>0</v>
      </c>
      <c r="O11" s="20">
        <f>P11+Q11+R11+S11</f>
        <v>1396</v>
      </c>
      <c r="P11" s="21">
        <v>1396</v>
      </c>
      <c r="Q11" s="21">
        <v>0</v>
      </c>
      <c r="R11" s="21">
        <v>0</v>
      </c>
      <c r="S11" s="21">
        <v>0</v>
      </c>
      <c r="T11" s="20">
        <f>U11+V11+W11+X11</f>
        <v>1396</v>
      </c>
      <c r="U11" s="21">
        <v>1396</v>
      </c>
      <c r="V11" s="21">
        <v>0</v>
      </c>
      <c r="W11" s="21">
        <v>0</v>
      </c>
      <c r="X11" s="21">
        <v>0</v>
      </c>
      <c r="Y11" s="20">
        <f>Z11+AA11+AB11+AC11</f>
        <v>431</v>
      </c>
      <c r="Z11" s="21">
        <f>1620-1189</f>
        <v>431</v>
      </c>
      <c r="AA11" s="21">
        <v>0</v>
      </c>
      <c r="AB11" s="21">
        <v>0</v>
      </c>
      <c r="AC11" s="21">
        <v>0</v>
      </c>
      <c r="AD11" s="20">
        <f>E11+J11+O11+T11+Y11</f>
        <v>5907</v>
      </c>
      <c r="AE11" s="43"/>
      <c r="AF11" s="43"/>
    </row>
    <row r="12" spans="1:32" ht="34.5" customHeight="1" x14ac:dyDescent="0.25">
      <c r="A12" s="67"/>
      <c r="B12" s="81"/>
      <c r="C12" s="22" t="s">
        <v>184</v>
      </c>
      <c r="D12" s="22">
        <v>2026</v>
      </c>
      <c r="E12" s="20" t="s">
        <v>40</v>
      </c>
      <c r="F12" s="21" t="s">
        <v>40</v>
      </c>
      <c r="G12" s="21" t="s">
        <v>40</v>
      </c>
      <c r="H12" s="21" t="s">
        <v>40</v>
      </c>
      <c r="I12" s="21" t="s">
        <v>40</v>
      </c>
      <c r="J12" s="20" t="s">
        <v>40</v>
      </c>
      <c r="K12" s="21" t="s">
        <v>40</v>
      </c>
      <c r="L12" s="21" t="s">
        <v>40</v>
      </c>
      <c r="M12" s="21" t="s">
        <v>40</v>
      </c>
      <c r="N12" s="21" t="s">
        <v>40</v>
      </c>
      <c r="O12" s="20" t="s">
        <v>40</v>
      </c>
      <c r="P12" s="21" t="s">
        <v>40</v>
      </c>
      <c r="Q12" s="21" t="s">
        <v>40</v>
      </c>
      <c r="R12" s="21" t="s">
        <v>40</v>
      </c>
      <c r="S12" s="21" t="s">
        <v>40</v>
      </c>
      <c r="T12" s="20" t="s">
        <v>40</v>
      </c>
      <c r="U12" s="21" t="s">
        <v>40</v>
      </c>
      <c r="V12" s="21" t="s">
        <v>40</v>
      </c>
      <c r="W12" s="21" t="s">
        <v>40</v>
      </c>
      <c r="X12" s="21" t="s">
        <v>40</v>
      </c>
      <c r="Y12" s="20">
        <f>Z12+AA12+AB12+AC12</f>
        <v>1103</v>
      </c>
      <c r="Z12" s="21">
        <v>1103</v>
      </c>
      <c r="AA12" s="21">
        <v>0</v>
      </c>
      <c r="AB12" s="21">
        <v>0</v>
      </c>
      <c r="AC12" s="21">
        <v>0</v>
      </c>
      <c r="AD12" s="20">
        <f>Y12</f>
        <v>1103</v>
      </c>
      <c r="AE12" s="43"/>
      <c r="AF12" s="43"/>
    </row>
    <row r="13" spans="1:32" ht="75" customHeight="1" x14ac:dyDescent="0.25">
      <c r="A13" s="51" t="s">
        <v>141</v>
      </c>
      <c r="B13" s="52" t="s">
        <v>85</v>
      </c>
      <c r="C13" s="22" t="s">
        <v>6</v>
      </c>
      <c r="D13" s="22" t="s">
        <v>86</v>
      </c>
      <c r="E13" s="31" t="s">
        <v>40</v>
      </c>
      <c r="F13" s="22" t="s">
        <v>40</v>
      </c>
      <c r="G13" s="22" t="s">
        <v>40</v>
      </c>
      <c r="H13" s="22" t="s">
        <v>40</v>
      </c>
      <c r="I13" s="22" t="s">
        <v>40</v>
      </c>
      <c r="J13" s="31" t="s">
        <v>40</v>
      </c>
      <c r="K13" s="22" t="s">
        <v>40</v>
      </c>
      <c r="L13" s="22" t="s">
        <v>40</v>
      </c>
      <c r="M13" s="22" t="s">
        <v>40</v>
      </c>
      <c r="N13" s="22" t="s">
        <v>40</v>
      </c>
      <c r="O13" s="31" t="s">
        <v>40</v>
      </c>
      <c r="P13" s="22" t="s">
        <v>40</v>
      </c>
      <c r="Q13" s="22" t="s">
        <v>40</v>
      </c>
      <c r="R13" s="22" t="s">
        <v>40</v>
      </c>
      <c r="S13" s="22" t="s">
        <v>40</v>
      </c>
      <c r="T13" s="31" t="s">
        <v>40</v>
      </c>
      <c r="U13" s="22" t="s">
        <v>40</v>
      </c>
      <c r="V13" s="22" t="s">
        <v>40</v>
      </c>
      <c r="W13" s="22" t="s">
        <v>40</v>
      </c>
      <c r="X13" s="22" t="s">
        <v>40</v>
      </c>
      <c r="Y13" s="31" t="s">
        <v>40</v>
      </c>
      <c r="Z13" s="22" t="s">
        <v>40</v>
      </c>
      <c r="AA13" s="22" t="s">
        <v>40</v>
      </c>
      <c r="AB13" s="22" t="s">
        <v>40</v>
      </c>
      <c r="AC13" s="22" t="s">
        <v>40</v>
      </c>
      <c r="AD13" s="20" t="s">
        <v>40</v>
      </c>
      <c r="AE13" s="43"/>
      <c r="AF13" s="43"/>
    </row>
    <row r="14" spans="1:32" ht="94.5" x14ac:dyDescent="0.25">
      <c r="A14" s="51" t="s">
        <v>142</v>
      </c>
      <c r="B14" s="52" t="s">
        <v>190</v>
      </c>
      <c r="C14" s="22" t="s">
        <v>6</v>
      </c>
      <c r="D14" s="22" t="s">
        <v>84</v>
      </c>
      <c r="E14" s="31" t="s">
        <v>40</v>
      </c>
      <c r="F14" s="22" t="s">
        <v>40</v>
      </c>
      <c r="G14" s="22" t="s">
        <v>40</v>
      </c>
      <c r="H14" s="22" t="s">
        <v>40</v>
      </c>
      <c r="I14" s="22" t="s">
        <v>40</v>
      </c>
      <c r="J14" s="31" t="s">
        <v>40</v>
      </c>
      <c r="K14" s="22" t="s">
        <v>40</v>
      </c>
      <c r="L14" s="22" t="s">
        <v>40</v>
      </c>
      <c r="M14" s="22" t="s">
        <v>40</v>
      </c>
      <c r="N14" s="22" t="s">
        <v>40</v>
      </c>
      <c r="O14" s="31" t="s">
        <v>40</v>
      </c>
      <c r="P14" s="22" t="s">
        <v>40</v>
      </c>
      <c r="Q14" s="22" t="s">
        <v>40</v>
      </c>
      <c r="R14" s="22" t="s">
        <v>40</v>
      </c>
      <c r="S14" s="22" t="s">
        <v>40</v>
      </c>
      <c r="T14" s="31" t="s">
        <v>40</v>
      </c>
      <c r="U14" s="22" t="s">
        <v>40</v>
      </c>
      <c r="V14" s="22" t="s">
        <v>40</v>
      </c>
      <c r="W14" s="22" t="s">
        <v>40</v>
      </c>
      <c r="X14" s="22" t="s">
        <v>40</v>
      </c>
      <c r="Y14" s="31" t="s">
        <v>40</v>
      </c>
      <c r="Z14" s="22" t="s">
        <v>40</v>
      </c>
      <c r="AA14" s="22" t="s">
        <v>40</v>
      </c>
      <c r="AB14" s="22" t="s">
        <v>40</v>
      </c>
      <c r="AC14" s="22" t="s">
        <v>40</v>
      </c>
      <c r="AD14" s="20" t="s">
        <v>40</v>
      </c>
      <c r="AE14" s="43"/>
      <c r="AF14" s="43"/>
    </row>
    <row r="15" spans="1:32" ht="86.25" customHeight="1" x14ac:dyDescent="0.25">
      <c r="A15" s="67" t="s">
        <v>9</v>
      </c>
      <c r="B15" s="66" t="s">
        <v>87</v>
      </c>
      <c r="C15" s="22" t="s">
        <v>6</v>
      </c>
      <c r="D15" s="22" t="s">
        <v>201</v>
      </c>
      <c r="E15" s="20">
        <f t="shared" ref="E15:E23" si="0">F15+G15+H15+I15</f>
        <v>13797</v>
      </c>
      <c r="F15" s="21">
        <v>7797</v>
      </c>
      <c r="G15" s="21">
        <v>6000</v>
      </c>
      <c r="H15" s="21">
        <v>0</v>
      </c>
      <c r="I15" s="21">
        <v>0</v>
      </c>
      <c r="J15" s="20">
        <f t="shared" ref="J15:J23" si="1">K15+L15+M15+N15</f>
        <v>16000</v>
      </c>
      <c r="K15" s="21">
        <v>8000</v>
      </c>
      <c r="L15" s="21">
        <v>8000</v>
      </c>
      <c r="M15" s="21">
        <v>0</v>
      </c>
      <c r="N15" s="21">
        <v>0</v>
      </c>
      <c r="O15" s="20">
        <f t="shared" ref="O15:O23" si="2">P15+Q15+R15+S15</f>
        <v>47434</v>
      </c>
      <c r="P15" s="21">
        <v>43434</v>
      </c>
      <c r="Q15" s="21">
        <v>4000</v>
      </c>
      <c r="R15" s="21">
        <v>0</v>
      </c>
      <c r="S15" s="21">
        <v>0</v>
      </c>
      <c r="T15" s="20">
        <f>U15+V15+W15+X15</f>
        <v>32000</v>
      </c>
      <c r="U15" s="21">
        <v>6400</v>
      </c>
      <c r="V15" s="21">
        <v>25600</v>
      </c>
      <c r="W15" s="21">
        <v>0</v>
      </c>
      <c r="X15" s="21">
        <v>0</v>
      </c>
      <c r="Y15" s="20">
        <f>Z15+AA15+AB15+AC15</f>
        <v>0</v>
      </c>
      <c r="Z15" s="21">
        <f>6764-6764</f>
        <v>0</v>
      </c>
      <c r="AA15" s="21">
        <v>0</v>
      </c>
      <c r="AB15" s="21">
        <v>0</v>
      </c>
      <c r="AC15" s="21">
        <v>0</v>
      </c>
      <c r="AD15" s="20">
        <f t="shared" ref="AD15:AD40" si="3">E15+J15+O15+T15+Y15</f>
        <v>109231</v>
      </c>
      <c r="AE15" s="43"/>
      <c r="AF15" s="43"/>
    </row>
    <row r="16" spans="1:32" ht="72.75" customHeight="1" x14ac:dyDescent="0.25">
      <c r="A16" s="67"/>
      <c r="B16" s="66"/>
      <c r="C16" s="22" t="s">
        <v>184</v>
      </c>
      <c r="D16" s="22">
        <v>2026</v>
      </c>
      <c r="E16" s="23" t="s">
        <v>40</v>
      </c>
      <c r="F16" s="24" t="s">
        <v>40</v>
      </c>
      <c r="G16" s="24" t="s">
        <v>40</v>
      </c>
      <c r="H16" s="24" t="s">
        <v>40</v>
      </c>
      <c r="I16" s="24" t="s">
        <v>40</v>
      </c>
      <c r="J16" s="23" t="s">
        <v>40</v>
      </c>
      <c r="K16" s="24" t="s">
        <v>40</v>
      </c>
      <c r="L16" s="24" t="s">
        <v>40</v>
      </c>
      <c r="M16" s="24" t="s">
        <v>40</v>
      </c>
      <c r="N16" s="24" t="s">
        <v>40</v>
      </c>
      <c r="O16" s="23" t="s">
        <v>40</v>
      </c>
      <c r="P16" s="24" t="s">
        <v>40</v>
      </c>
      <c r="Q16" s="24" t="s">
        <v>40</v>
      </c>
      <c r="R16" s="24" t="s">
        <v>40</v>
      </c>
      <c r="S16" s="24" t="s">
        <v>40</v>
      </c>
      <c r="T16" s="23" t="s">
        <v>40</v>
      </c>
      <c r="U16" s="24" t="s">
        <v>40</v>
      </c>
      <c r="V16" s="24" t="s">
        <v>40</v>
      </c>
      <c r="W16" s="24" t="s">
        <v>40</v>
      </c>
      <c r="X16" s="24" t="s">
        <v>40</v>
      </c>
      <c r="Y16" s="23">
        <f>Z16+AA16+AB16+AC16</f>
        <v>0</v>
      </c>
      <c r="Z16" s="24">
        <f>3382-3382</f>
        <v>0</v>
      </c>
      <c r="AA16" s="24">
        <v>0</v>
      </c>
      <c r="AB16" s="24">
        <v>0</v>
      </c>
      <c r="AC16" s="24">
        <v>0</v>
      </c>
      <c r="AD16" s="23">
        <f>Y16</f>
        <v>0</v>
      </c>
      <c r="AE16" s="43"/>
      <c r="AF16" s="43"/>
    </row>
    <row r="17" spans="1:32" ht="240" customHeight="1" x14ac:dyDescent="0.25">
      <c r="A17" s="51" t="s">
        <v>143</v>
      </c>
      <c r="B17" s="53" t="s">
        <v>88</v>
      </c>
      <c r="C17" s="22" t="s">
        <v>6</v>
      </c>
      <c r="D17" s="22" t="s">
        <v>89</v>
      </c>
      <c r="E17" s="20">
        <f t="shared" si="0"/>
        <v>328250</v>
      </c>
      <c r="F17" s="21">
        <f>F18+F19</f>
        <v>29304</v>
      </c>
      <c r="G17" s="21">
        <f>G18+G19</f>
        <v>107621</v>
      </c>
      <c r="H17" s="21">
        <f>H18+H19</f>
        <v>191325</v>
      </c>
      <c r="I17" s="21">
        <v>0</v>
      </c>
      <c r="J17" s="20">
        <f t="shared" si="1"/>
        <v>591762</v>
      </c>
      <c r="K17" s="21">
        <f>K18+K19</f>
        <v>66657</v>
      </c>
      <c r="L17" s="21">
        <f>L18+L19</f>
        <v>196367</v>
      </c>
      <c r="M17" s="21">
        <f>M18+M19</f>
        <v>328738</v>
      </c>
      <c r="N17" s="21">
        <v>0</v>
      </c>
      <c r="O17" s="20">
        <f t="shared" si="2"/>
        <v>31485</v>
      </c>
      <c r="P17" s="21">
        <f>P18+P19</f>
        <v>3284</v>
      </c>
      <c r="Q17" s="21">
        <f>Q18+Q19</f>
        <v>10385</v>
      </c>
      <c r="R17" s="21">
        <f>R18+R19</f>
        <v>17816</v>
      </c>
      <c r="S17" s="21">
        <v>0</v>
      </c>
      <c r="T17" s="20">
        <f>U17+V17+W17+X17</f>
        <v>0</v>
      </c>
      <c r="U17" s="21">
        <v>0</v>
      </c>
      <c r="V17" s="21">
        <v>0</v>
      </c>
      <c r="W17" s="21">
        <v>0</v>
      </c>
      <c r="X17" s="21">
        <v>0</v>
      </c>
      <c r="Y17" s="20">
        <f>Z17+AA17+AB17+AC17</f>
        <v>0</v>
      </c>
      <c r="Z17" s="21">
        <v>0</v>
      </c>
      <c r="AA17" s="21">
        <v>0</v>
      </c>
      <c r="AB17" s="21">
        <v>0</v>
      </c>
      <c r="AC17" s="21">
        <v>0</v>
      </c>
      <c r="AD17" s="20">
        <f t="shared" si="3"/>
        <v>951497</v>
      </c>
      <c r="AE17" s="43"/>
      <c r="AF17" s="43"/>
    </row>
    <row r="18" spans="1:32" ht="70.5" customHeight="1" x14ac:dyDescent="0.25">
      <c r="A18" s="51" t="s">
        <v>144</v>
      </c>
      <c r="B18" s="53" t="s">
        <v>90</v>
      </c>
      <c r="C18" s="22" t="s">
        <v>6</v>
      </c>
      <c r="D18" s="22" t="s">
        <v>89</v>
      </c>
      <c r="E18" s="20">
        <f t="shared" si="0"/>
        <v>180028</v>
      </c>
      <c r="F18" s="21">
        <v>16072</v>
      </c>
      <c r="G18" s="21">
        <v>59024</v>
      </c>
      <c r="H18" s="21">
        <v>104932</v>
      </c>
      <c r="I18" s="21">
        <v>0</v>
      </c>
      <c r="J18" s="20">
        <f t="shared" si="1"/>
        <v>333657</v>
      </c>
      <c r="K18" s="21">
        <v>38198</v>
      </c>
      <c r="L18" s="21">
        <v>106366</v>
      </c>
      <c r="M18" s="21">
        <v>189093</v>
      </c>
      <c r="N18" s="21">
        <v>0</v>
      </c>
      <c r="O18" s="20">
        <f t="shared" si="2"/>
        <v>16691</v>
      </c>
      <c r="P18" s="21">
        <v>1772</v>
      </c>
      <c r="Q18" s="21">
        <v>5603</v>
      </c>
      <c r="R18" s="21">
        <v>9316</v>
      </c>
      <c r="S18" s="21">
        <v>0</v>
      </c>
      <c r="T18" s="20">
        <f>U18+V18+W18+X18</f>
        <v>0</v>
      </c>
      <c r="U18" s="21">
        <v>0</v>
      </c>
      <c r="V18" s="21">
        <v>0</v>
      </c>
      <c r="W18" s="21">
        <v>0</v>
      </c>
      <c r="X18" s="21">
        <v>0</v>
      </c>
      <c r="Y18" s="20">
        <f>Z18+AA18+AB18+AC18</f>
        <v>0</v>
      </c>
      <c r="Z18" s="21">
        <v>0</v>
      </c>
      <c r="AA18" s="21">
        <v>0</v>
      </c>
      <c r="AB18" s="21">
        <v>0</v>
      </c>
      <c r="AC18" s="21">
        <v>0</v>
      </c>
      <c r="AD18" s="20">
        <f t="shared" si="3"/>
        <v>530376</v>
      </c>
      <c r="AE18" s="43"/>
      <c r="AF18" s="43"/>
    </row>
    <row r="19" spans="1:32" ht="56.25" customHeight="1" x14ac:dyDescent="0.25">
      <c r="A19" s="51" t="s">
        <v>145</v>
      </c>
      <c r="B19" s="53" t="s">
        <v>91</v>
      </c>
      <c r="C19" s="22" t="s">
        <v>6</v>
      </c>
      <c r="D19" s="22" t="s">
        <v>89</v>
      </c>
      <c r="E19" s="20">
        <f t="shared" si="0"/>
        <v>148222</v>
      </c>
      <c r="F19" s="21">
        <v>13232</v>
      </c>
      <c r="G19" s="21">
        <v>48597</v>
      </c>
      <c r="H19" s="21">
        <v>86393</v>
      </c>
      <c r="I19" s="21">
        <v>0</v>
      </c>
      <c r="J19" s="20">
        <f t="shared" si="1"/>
        <v>258105</v>
      </c>
      <c r="K19" s="21">
        <v>28459</v>
      </c>
      <c r="L19" s="21">
        <v>90001</v>
      </c>
      <c r="M19" s="21">
        <v>139645</v>
      </c>
      <c r="N19" s="21">
        <v>0</v>
      </c>
      <c r="O19" s="20">
        <f t="shared" si="2"/>
        <v>14794</v>
      </c>
      <c r="P19" s="21">
        <v>1512</v>
      </c>
      <c r="Q19" s="21">
        <v>4782</v>
      </c>
      <c r="R19" s="21">
        <v>8500</v>
      </c>
      <c r="S19" s="21">
        <v>0</v>
      </c>
      <c r="T19" s="20">
        <f t="shared" ref="T19:T40" si="4">U19+V19+W19+X19</f>
        <v>0</v>
      </c>
      <c r="U19" s="21">
        <v>0</v>
      </c>
      <c r="V19" s="21">
        <v>0</v>
      </c>
      <c r="W19" s="21">
        <v>0</v>
      </c>
      <c r="X19" s="21">
        <v>0</v>
      </c>
      <c r="Y19" s="20">
        <f t="shared" ref="Y19:Y41" si="5">Z19+AA19+AB19+AC19</f>
        <v>0</v>
      </c>
      <c r="Z19" s="21">
        <v>0</v>
      </c>
      <c r="AA19" s="21">
        <v>0</v>
      </c>
      <c r="AB19" s="21">
        <v>0</v>
      </c>
      <c r="AC19" s="21">
        <v>0</v>
      </c>
      <c r="AD19" s="20">
        <f t="shared" si="3"/>
        <v>421121</v>
      </c>
      <c r="AE19" s="43"/>
      <c r="AF19" s="43"/>
    </row>
    <row r="20" spans="1:32" ht="36" customHeight="1" x14ac:dyDescent="0.25">
      <c r="A20" s="67" t="s">
        <v>10</v>
      </c>
      <c r="B20" s="66" t="s">
        <v>11</v>
      </c>
      <c r="C20" s="22" t="s">
        <v>6</v>
      </c>
      <c r="D20" s="22" t="s">
        <v>84</v>
      </c>
      <c r="E20" s="20">
        <f t="shared" si="0"/>
        <v>480</v>
      </c>
      <c r="F20" s="21">
        <v>480</v>
      </c>
      <c r="G20" s="21">
        <v>0</v>
      </c>
      <c r="H20" s="21">
        <v>0</v>
      </c>
      <c r="I20" s="21">
        <v>0</v>
      </c>
      <c r="J20" s="20">
        <f t="shared" si="1"/>
        <v>478</v>
      </c>
      <c r="K20" s="21">
        <v>478</v>
      </c>
      <c r="L20" s="21">
        <v>0</v>
      </c>
      <c r="M20" s="21">
        <v>0</v>
      </c>
      <c r="N20" s="21">
        <v>0</v>
      </c>
      <c r="O20" s="20">
        <f t="shared" si="2"/>
        <v>1156</v>
      </c>
      <c r="P20" s="21">
        <v>1156</v>
      </c>
      <c r="Q20" s="21">
        <v>0</v>
      </c>
      <c r="R20" s="21">
        <v>0</v>
      </c>
      <c r="S20" s="21">
        <v>0</v>
      </c>
      <c r="T20" s="20">
        <f t="shared" si="4"/>
        <v>1156</v>
      </c>
      <c r="U20" s="21">
        <v>1156</v>
      </c>
      <c r="V20" s="21">
        <v>0</v>
      </c>
      <c r="W20" s="21">
        <v>0</v>
      </c>
      <c r="X20" s="21">
        <v>0</v>
      </c>
      <c r="Y20" s="20">
        <f t="shared" si="5"/>
        <v>378</v>
      </c>
      <c r="Z20" s="21">
        <f>1270-882-10</f>
        <v>378</v>
      </c>
      <c r="AA20" s="21">
        <v>0</v>
      </c>
      <c r="AB20" s="21">
        <v>0</v>
      </c>
      <c r="AC20" s="21">
        <v>0</v>
      </c>
      <c r="AD20" s="20">
        <f t="shared" si="3"/>
        <v>3648</v>
      </c>
      <c r="AE20" s="43"/>
      <c r="AF20" s="43"/>
    </row>
    <row r="21" spans="1:32" ht="39" customHeight="1" x14ac:dyDescent="0.25">
      <c r="A21" s="67"/>
      <c r="B21" s="66"/>
      <c r="C21" s="22" t="s">
        <v>184</v>
      </c>
      <c r="D21" s="22">
        <v>2026</v>
      </c>
      <c r="E21" s="20" t="s">
        <v>40</v>
      </c>
      <c r="F21" s="21" t="s">
        <v>40</v>
      </c>
      <c r="G21" s="21" t="s">
        <v>40</v>
      </c>
      <c r="H21" s="21" t="s">
        <v>40</v>
      </c>
      <c r="I21" s="21" t="s">
        <v>40</v>
      </c>
      <c r="J21" s="20" t="s">
        <v>40</v>
      </c>
      <c r="K21" s="21" t="s">
        <v>40</v>
      </c>
      <c r="L21" s="21" t="s">
        <v>40</v>
      </c>
      <c r="M21" s="21" t="s">
        <v>40</v>
      </c>
      <c r="N21" s="21" t="s">
        <v>40</v>
      </c>
      <c r="O21" s="20" t="s">
        <v>40</v>
      </c>
      <c r="P21" s="21" t="s">
        <v>40</v>
      </c>
      <c r="Q21" s="21" t="s">
        <v>40</v>
      </c>
      <c r="R21" s="21" t="s">
        <v>40</v>
      </c>
      <c r="S21" s="21" t="s">
        <v>40</v>
      </c>
      <c r="T21" s="20" t="s">
        <v>40</v>
      </c>
      <c r="U21" s="21" t="s">
        <v>40</v>
      </c>
      <c r="V21" s="21" t="s">
        <v>40</v>
      </c>
      <c r="W21" s="21" t="s">
        <v>40</v>
      </c>
      <c r="X21" s="21" t="s">
        <v>40</v>
      </c>
      <c r="Y21" s="20">
        <f t="shared" si="5"/>
        <v>882</v>
      </c>
      <c r="Z21" s="21">
        <v>882</v>
      </c>
      <c r="AA21" s="21">
        <v>0</v>
      </c>
      <c r="AB21" s="21">
        <v>0</v>
      </c>
      <c r="AC21" s="21">
        <v>0</v>
      </c>
      <c r="AD21" s="20">
        <f>Y21</f>
        <v>882</v>
      </c>
      <c r="AE21" s="43"/>
      <c r="AF21" s="43"/>
    </row>
    <row r="22" spans="1:32" ht="70.5" customHeight="1" x14ac:dyDescent="0.25">
      <c r="A22" s="51" t="s">
        <v>146</v>
      </c>
      <c r="B22" s="52" t="s">
        <v>92</v>
      </c>
      <c r="C22" s="22" t="s">
        <v>6</v>
      </c>
      <c r="D22" s="22">
        <v>2023</v>
      </c>
      <c r="E22" s="20">
        <f t="shared" si="0"/>
        <v>0</v>
      </c>
      <c r="F22" s="21">
        <v>0</v>
      </c>
      <c r="G22" s="21">
        <v>0</v>
      </c>
      <c r="H22" s="21">
        <v>0</v>
      </c>
      <c r="I22" s="21">
        <v>0</v>
      </c>
      <c r="J22" s="20">
        <f t="shared" si="1"/>
        <v>2836</v>
      </c>
      <c r="K22" s="21">
        <v>2836</v>
      </c>
      <c r="L22" s="21">
        <v>0</v>
      </c>
      <c r="M22" s="21">
        <v>0</v>
      </c>
      <c r="N22" s="21">
        <v>0</v>
      </c>
      <c r="O22" s="20">
        <f t="shared" si="2"/>
        <v>0</v>
      </c>
      <c r="P22" s="21">
        <v>0</v>
      </c>
      <c r="Q22" s="21">
        <v>0</v>
      </c>
      <c r="R22" s="21">
        <v>0</v>
      </c>
      <c r="S22" s="21">
        <v>0</v>
      </c>
      <c r="T22" s="20">
        <f t="shared" si="4"/>
        <v>0</v>
      </c>
      <c r="U22" s="21">
        <v>0</v>
      </c>
      <c r="V22" s="21">
        <v>0</v>
      </c>
      <c r="W22" s="21">
        <v>0</v>
      </c>
      <c r="X22" s="21">
        <v>0</v>
      </c>
      <c r="Y22" s="20">
        <f t="shared" si="5"/>
        <v>0</v>
      </c>
      <c r="Z22" s="21">
        <v>0</v>
      </c>
      <c r="AA22" s="21">
        <v>0</v>
      </c>
      <c r="AB22" s="21">
        <v>0</v>
      </c>
      <c r="AC22" s="21">
        <v>0</v>
      </c>
      <c r="AD22" s="20">
        <f t="shared" si="3"/>
        <v>2836</v>
      </c>
      <c r="AE22" s="43"/>
      <c r="AF22" s="43"/>
    </row>
    <row r="23" spans="1:32" ht="186.75" customHeight="1" x14ac:dyDescent="0.25">
      <c r="A23" s="51" t="s">
        <v>147</v>
      </c>
      <c r="B23" s="52" t="s">
        <v>93</v>
      </c>
      <c r="C23" s="22" t="s">
        <v>6</v>
      </c>
      <c r="D23" s="22">
        <v>2022</v>
      </c>
      <c r="E23" s="20">
        <f t="shared" si="0"/>
        <v>1000</v>
      </c>
      <c r="F23" s="21">
        <v>50</v>
      </c>
      <c r="G23" s="21">
        <v>950</v>
      </c>
      <c r="H23" s="21">
        <v>0</v>
      </c>
      <c r="I23" s="21">
        <v>0</v>
      </c>
      <c r="J23" s="20">
        <f t="shared" si="1"/>
        <v>0</v>
      </c>
      <c r="K23" s="21">
        <v>0</v>
      </c>
      <c r="L23" s="21">
        <v>0</v>
      </c>
      <c r="M23" s="21">
        <v>0</v>
      </c>
      <c r="N23" s="21">
        <v>0</v>
      </c>
      <c r="O23" s="20">
        <f t="shared" si="2"/>
        <v>0</v>
      </c>
      <c r="P23" s="21">
        <v>0</v>
      </c>
      <c r="Q23" s="21">
        <v>0</v>
      </c>
      <c r="R23" s="21">
        <v>0</v>
      </c>
      <c r="S23" s="21">
        <v>0</v>
      </c>
      <c r="T23" s="20">
        <f t="shared" si="4"/>
        <v>0</v>
      </c>
      <c r="U23" s="21">
        <v>0</v>
      </c>
      <c r="V23" s="21">
        <v>0</v>
      </c>
      <c r="W23" s="21">
        <v>0</v>
      </c>
      <c r="X23" s="21">
        <v>0</v>
      </c>
      <c r="Y23" s="20">
        <f t="shared" si="5"/>
        <v>0</v>
      </c>
      <c r="Z23" s="21">
        <v>0</v>
      </c>
      <c r="AA23" s="21">
        <v>0</v>
      </c>
      <c r="AB23" s="21">
        <v>0</v>
      </c>
      <c r="AC23" s="21">
        <v>0</v>
      </c>
      <c r="AD23" s="20">
        <f t="shared" si="3"/>
        <v>1000</v>
      </c>
      <c r="AE23" s="43"/>
      <c r="AF23" s="43"/>
    </row>
    <row r="24" spans="1:32" ht="57" customHeight="1" x14ac:dyDescent="0.25">
      <c r="A24" s="51" t="s">
        <v>148</v>
      </c>
      <c r="B24" s="52" t="s">
        <v>94</v>
      </c>
      <c r="C24" s="22" t="s">
        <v>6</v>
      </c>
      <c r="D24" s="22">
        <v>2022</v>
      </c>
      <c r="E24" s="20">
        <f t="shared" ref="E24:E40" si="6">F24+G24+H24+I24</f>
        <v>103</v>
      </c>
      <c r="F24" s="21">
        <v>103</v>
      </c>
      <c r="G24" s="21">
        <v>0</v>
      </c>
      <c r="H24" s="21">
        <v>0</v>
      </c>
      <c r="I24" s="21">
        <v>0</v>
      </c>
      <c r="J24" s="20">
        <f t="shared" ref="J24:J40" si="7">K24+L24+M24+N24</f>
        <v>0</v>
      </c>
      <c r="K24" s="21">
        <v>0</v>
      </c>
      <c r="L24" s="21">
        <v>0</v>
      </c>
      <c r="M24" s="21">
        <v>0</v>
      </c>
      <c r="N24" s="21">
        <v>0</v>
      </c>
      <c r="O24" s="20">
        <f t="shared" ref="O24:O40" si="8">P24+Q24+R24+S24</f>
        <v>0</v>
      </c>
      <c r="P24" s="21">
        <v>0</v>
      </c>
      <c r="Q24" s="21">
        <v>0</v>
      </c>
      <c r="R24" s="21">
        <v>0</v>
      </c>
      <c r="S24" s="21">
        <v>0</v>
      </c>
      <c r="T24" s="20">
        <f t="shared" si="4"/>
        <v>0</v>
      </c>
      <c r="U24" s="21">
        <v>0</v>
      </c>
      <c r="V24" s="21">
        <v>0</v>
      </c>
      <c r="W24" s="21">
        <v>0</v>
      </c>
      <c r="X24" s="21">
        <v>0</v>
      </c>
      <c r="Y24" s="20">
        <f t="shared" si="5"/>
        <v>0</v>
      </c>
      <c r="Z24" s="21">
        <v>0</v>
      </c>
      <c r="AA24" s="21">
        <v>0</v>
      </c>
      <c r="AB24" s="21">
        <v>0</v>
      </c>
      <c r="AC24" s="21">
        <v>0</v>
      </c>
      <c r="AD24" s="20">
        <f t="shared" si="3"/>
        <v>103</v>
      </c>
      <c r="AE24" s="43"/>
      <c r="AF24" s="43"/>
    </row>
    <row r="25" spans="1:32" ht="168.75" customHeight="1" x14ac:dyDescent="0.25">
      <c r="A25" s="51" t="s">
        <v>149</v>
      </c>
      <c r="B25" s="52" t="s">
        <v>193</v>
      </c>
      <c r="C25" s="22" t="s">
        <v>6</v>
      </c>
      <c r="D25" s="22" t="s">
        <v>89</v>
      </c>
      <c r="E25" s="20">
        <f t="shared" si="6"/>
        <v>2378</v>
      </c>
      <c r="F25" s="21">
        <v>2378</v>
      </c>
      <c r="G25" s="21">
        <v>0</v>
      </c>
      <c r="H25" s="21">
        <v>0</v>
      </c>
      <c r="I25" s="21">
        <v>0</v>
      </c>
      <c r="J25" s="20">
        <f t="shared" si="7"/>
        <v>555</v>
      </c>
      <c r="K25" s="21">
        <v>555</v>
      </c>
      <c r="L25" s="21">
        <v>0</v>
      </c>
      <c r="M25" s="21">
        <v>0</v>
      </c>
      <c r="N25" s="21">
        <v>0</v>
      </c>
      <c r="O25" s="20">
        <f t="shared" si="8"/>
        <v>555</v>
      </c>
      <c r="P25" s="21">
        <v>555</v>
      </c>
      <c r="Q25" s="21">
        <v>0</v>
      </c>
      <c r="R25" s="21">
        <v>0</v>
      </c>
      <c r="S25" s="21">
        <v>0</v>
      </c>
      <c r="T25" s="20">
        <f t="shared" si="4"/>
        <v>0</v>
      </c>
      <c r="U25" s="21">
        <v>0</v>
      </c>
      <c r="V25" s="21">
        <v>0</v>
      </c>
      <c r="W25" s="21">
        <v>0</v>
      </c>
      <c r="X25" s="21">
        <v>0</v>
      </c>
      <c r="Y25" s="20">
        <f t="shared" si="5"/>
        <v>0</v>
      </c>
      <c r="Z25" s="21">
        <v>0</v>
      </c>
      <c r="AA25" s="21">
        <v>0</v>
      </c>
      <c r="AB25" s="21">
        <v>0</v>
      </c>
      <c r="AC25" s="21">
        <v>0</v>
      </c>
      <c r="AD25" s="20">
        <f t="shared" si="3"/>
        <v>3488</v>
      </c>
      <c r="AE25" s="43"/>
      <c r="AF25" s="43"/>
    </row>
    <row r="26" spans="1:32" ht="189.75" customHeight="1" x14ac:dyDescent="0.25">
      <c r="A26" s="51" t="s">
        <v>150</v>
      </c>
      <c r="B26" s="52" t="s">
        <v>192</v>
      </c>
      <c r="C26" s="22" t="s">
        <v>6</v>
      </c>
      <c r="D26" s="22" t="s">
        <v>95</v>
      </c>
      <c r="E26" s="20">
        <f t="shared" si="6"/>
        <v>0</v>
      </c>
      <c r="F26" s="21">
        <v>0</v>
      </c>
      <c r="G26" s="21">
        <v>0</v>
      </c>
      <c r="H26" s="21">
        <v>0</v>
      </c>
      <c r="I26" s="21">
        <v>0</v>
      </c>
      <c r="J26" s="20">
        <f t="shared" si="7"/>
        <v>555</v>
      </c>
      <c r="K26" s="21">
        <v>555</v>
      </c>
      <c r="L26" s="21">
        <v>0</v>
      </c>
      <c r="M26" s="21">
        <v>0</v>
      </c>
      <c r="N26" s="21">
        <v>0</v>
      </c>
      <c r="O26" s="20">
        <f t="shared" si="8"/>
        <v>555</v>
      </c>
      <c r="P26" s="21">
        <v>555</v>
      </c>
      <c r="Q26" s="21">
        <v>0</v>
      </c>
      <c r="R26" s="21">
        <v>0</v>
      </c>
      <c r="S26" s="21">
        <v>0</v>
      </c>
      <c r="T26" s="20">
        <f t="shared" si="4"/>
        <v>0</v>
      </c>
      <c r="U26" s="21">
        <v>0</v>
      </c>
      <c r="V26" s="21">
        <v>0</v>
      </c>
      <c r="W26" s="21">
        <v>0</v>
      </c>
      <c r="X26" s="21">
        <v>0</v>
      </c>
      <c r="Y26" s="20">
        <f t="shared" si="5"/>
        <v>0</v>
      </c>
      <c r="Z26" s="21">
        <v>0</v>
      </c>
      <c r="AA26" s="21">
        <v>0</v>
      </c>
      <c r="AB26" s="21">
        <v>0</v>
      </c>
      <c r="AC26" s="21">
        <v>0</v>
      </c>
      <c r="AD26" s="20">
        <f t="shared" si="3"/>
        <v>1110</v>
      </c>
      <c r="AE26" s="43"/>
      <c r="AF26" s="43"/>
    </row>
    <row r="27" spans="1:32" ht="91.5" customHeight="1" x14ac:dyDescent="0.25">
      <c r="A27" s="51" t="s">
        <v>151</v>
      </c>
      <c r="B27" s="52" t="s">
        <v>96</v>
      </c>
      <c r="C27" s="22" t="s">
        <v>6</v>
      </c>
      <c r="D27" s="22">
        <v>2023</v>
      </c>
      <c r="E27" s="20">
        <f t="shared" si="6"/>
        <v>0</v>
      </c>
      <c r="F27" s="21">
        <v>0</v>
      </c>
      <c r="G27" s="21">
        <v>0</v>
      </c>
      <c r="H27" s="21">
        <v>0</v>
      </c>
      <c r="I27" s="21">
        <v>0</v>
      </c>
      <c r="J27" s="20">
        <f t="shared" si="7"/>
        <v>1032</v>
      </c>
      <c r="K27" s="21">
        <v>1032</v>
      </c>
      <c r="L27" s="21">
        <v>0</v>
      </c>
      <c r="M27" s="21">
        <v>0</v>
      </c>
      <c r="N27" s="21">
        <v>0</v>
      </c>
      <c r="O27" s="20">
        <f t="shared" si="8"/>
        <v>0</v>
      </c>
      <c r="P27" s="21">
        <v>0</v>
      </c>
      <c r="Q27" s="21">
        <v>0</v>
      </c>
      <c r="R27" s="21">
        <v>0</v>
      </c>
      <c r="S27" s="21">
        <v>0</v>
      </c>
      <c r="T27" s="20">
        <f t="shared" si="4"/>
        <v>0</v>
      </c>
      <c r="U27" s="21">
        <v>0</v>
      </c>
      <c r="V27" s="21">
        <v>0</v>
      </c>
      <c r="W27" s="21">
        <v>0</v>
      </c>
      <c r="X27" s="21">
        <v>0</v>
      </c>
      <c r="Y27" s="20">
        <f t="shared" si="5"/>
        <v>0</v>
      </c>
      <c r="Z27" s="21">
        <v>0</v>
      </c>
      <c r="AA27" s="21">
        <v>0</v>
      </c>
      <c r="AB27" s="21">
        <v>0</v>
      </c>
      <c r="AC27" s="21">
        <v>0</v>
      </c>
      <c r="AD27" s="20">
        <f t="shared" si="3"/>
        <v>1032</v>
      </c>
      <c r="AE27" s="43"/>
      <c r="AF27" s="43"/>
    </row>
    <row r="28" spans="1:32" ht="76.5" customHeight="1" x14ac:dyDescent="0.25">
      <c r="A28" s="51" t="s">
        <v>152</v>
      </c>
      <c r="B28" s="53" t="s">
        <v>90</v>
      </c>
      <c r="C28" s="22" t="s">
        <v>6</v>
      </c>
      <c r="D28" s="22">
        <v>2023</v>
      </c>
      <c r="E28" s="20">
        <f t="shared" si="6"/>
        <v>0</v>
      </c>
      <c r="F28" s="21">
        <v>0</v>
      </c>
      <c r="G28" s="21">
        <v>0</v>
      </c>
      <c r="H28" s="21">
        <v>0</v>
      </c>
      <c r="I28" s="21">
        <v>0</v>
      </c>
      <c r="J28" s="20">
        <f t="shared" si="7"/>
        <v>14436</v>
      </c>
      <c r="K28" s="21">
        <v>0</v>
      </c>
      <c r="L28" s="21">
        <v>14436</v>
      </c>
      <c r="M28" s="21">
        <v>0</v>
      </c>
      <c r="N28" s="21">
        <v>0</v>
      </c>
      <c r="O28" s="20">
        <f t="shared" si="8"/>
        <v>0</v>
      </c>
      <c r="P28" s="21">
        <v>0</v>
      </c>
      <c r="Q28" s="21">
        <v>0</v>
      </c>
      <c r="R28" s="21">
        <v>0</v>
      </c>
      <c r="S28" s="21">
        <v>0</v>
      </c>
      <c r="T28" s="20">
        <f t="shared" si="4"/>
        <v>0</v>
      </c>
      <c r="U28" s="21">
        <v>0</v>
      </c>
      <c r="V28" s="21">
        <v>0</v>
      </c>
      <c r="W28" s="21">
        <v>0</v>
      </c>
      <c r="X28" s="21">
        <v>0</v>
      </c>
      <c r="Y28" s="20">
        <f t="shared" si="5"/>
        <v>0</v>
      </c>
      <c r="Z28" s="21">
        <v>0</v>
      </c>
      <c r="AA28" s="21">
        <v>0</v>
      </c>
      <c r="AB28" s="21">
        <v>0</v>
      </c>
      <c r="AC28" s="21">
        <v>0</v>
      </c>
      <c r="AD28" s="20">
        <f t="shared" si="3"/>
        <v>14436</v>
      </c>
      <c r="AE28" s="43"/>
      <c r="AF28" s="43"/>
    </row>
    <row r="29" spans="1:32" ht="76.5" customHeight="1" x14ac:dyDescent="0.25">
      <c r="A29" s="51" t="s">
        <v>153</v>
      </c>
      <c r="B29" s="53" t="s">
        <v>97</v>
      </c>
      <c r="C29" s="22" t="s">
        <v>6</v>
      </c>
      <c r="D29" s="22">
        <v>2024</v>
      </c>
      <c r="E29" s="20">
        <f t="shared" si="6"/>
        <v>0</v>
      </c>
      <c r="F29" s="21">
        <v>0</v>
      </c>
      <c r="G29" s="21">
        <v>0</v>
      </c>
      <c r="H29" s="21">
        <v>0</v>
      </c>
      <c r="I29" s="21">
        <v>0</v>
      </c>
      <c r="J29" s="20">
        <f t="shared" si="7"/>
        <v>0</v>
      </c>
      <c r="K29" s="21">
        <v>0</v>
      </c>
      <c r="L29" s="21">
        <v>0</v>
      </c>
      <c r="M29" s="21">
        <v>0</v>
      </c>
      <c r="N29" s="21">
        <v>0</v>
      </c>
      <c r="O29" s="20">
        <f t="shared" si="8"/>
        <v>4160</v>
      </c>
      <c r="P29" s="21">
        <v>4160</v>
      </c>
      <c r="Q29" s="21">
        <v>0</v>
      </c>
      <c r="R29" s="21">
        <v>0</v>
      </c>
      <c r="S29" s="21">
        <v>0</v>
      </c>
      <c r="T29" s="20">
        <f t="shared" si="4"/>
        <v>0</v>
      </c>
      <c r="U29" s="21">
        <v>0</v>
      </c>
      <c r="V29" s="21">
        <v>0</v>
      </c>
      <c r="W29" s="21">
        <v>0</v>
      </c>
      <c r="X29" s="21">
        <v>0</v>
      </c>
      <c r="Y29" s="20">
        <f t="shared" si="5"/>
        <v>0</v>
      </c>
      <c r="Z29" s="21">
        <v>0</v>
      </c>
      <c r="AA29" s="21">
        <v>0</v>
      </c>
      <c r="AB29" s="21">
        <v>0</v>
      </c>
      <c r="AC29" s="21">
        <v>0</v>
      </c>
      <c r="AD29" s="20">
        <f t="shared" si="3"/>
        <v>4160</v>
      </c>
      <c r="AE29" s="43"/>
      <c r="AF29" s="43"/>
    </row>
    <row r="30" spans="1:32" ht="75" customHeight="1" x14ac:dyDescent="0.25">
      <c r="A30" s="67" t="s">
        <v>154</v>
      </c>
      <c r="B30" s="66" t="s">
        <v>98</v>
      </c>
      <c r="C30" s="22" t="s">
        <v>6</v>
      </c>
      <c r="D30" s="22" t="s">
        <v>202</v>
      </c>
      <c r="E30" s="20">
        <f t="shared" si="6"/>
        <v>0</v>
      </c>
      <c r="F30" s="21">
        <v>0</v>
      </c>
      <c r="G30" s="21">
        <v>0</v>
      </c>
      <c r="H30" s="21">
        <v>0</v>
      </c>
      <c r="I30" s="21">
        <v>0</v>
      </c>
      <c r="J30" s="20">
        <f t="shared" si="7"/>
        <v>0</v>
      </c>
      <c r="K30" s="21">
        <v>0</v>
      </c>
      <c r="L30" s="21">
        <v>0</v>
      </c>
      <c r="M30" s="21">
        <v>0</v>
      </c>
      <c r="N30" s="21">
        <v>0</v>
      </c>
      <c r="O30" s="20">
        <f t="shared" si="8"/>
        <v>11388</v>
      </c>
      <c r="P30" s="21">
        <v>11388</v>
      </c>
      <c r="Q30" s="21">
        <v>0</v>
      </c>
      <c r="R30" s="21">
        <v>0</v>
      </c>
      <c r="S30" s="21">
        <v>0</v>
      </c>
      <c r="T30" s="20">
        <f t="shared" si="4"/>
        <v>548</v>
      </c>
      <c r="U30" s="21">
        <v>548</v>
      </c>
      <c r="V30" s="21">
        <v>0</v>
      </c>
      <c r="W30" s="21">
        <v>0</v>
      </c>
      <c r="X30" s="21">
        <v>0</v>
      </c>
      <c r="Y30" s="20">
        <f t="shared" si="5"/>
        <v>0</v>
      </c>
      <c r="Z30" s="21">
        <f>579-579</f>
        <v>0</v>
      </c>
      <c r="AA30" s="21">
        <v>0</v>
      </c>
      <c r="AB30" s="21">
        <v>0</v>
      </c>
      <c r="AC30" s="21">
        <v>0</v>
      </c>
      <c r="AD30" s="20">
        <f t="shared" si="3"/>
        <v>11936</v>
      </c>
      <c r="AE30" s="43"/>
      <c r="AF30" s="43"/>
    </row>
    <row r="31" spans="1:32" ht="30.75" customHeight="1" x14ac:dyDescent="0.25">
      <c r="A31" s="67"/>
      <c r="B31" s="66"/>
      <c r="C31" s="22" t="s">
        <v>184</v>
      </c>
      <c r="D31" s="22">
        <v>2026</v>
      </c>
      <c r="E31" s="20" t="s">
        <v>40</v>
      </c>
      <c r="F31" s="21" t="s">
        <v>40</v>
      </c>
      <c r="G31" s="21" t="s">
        <v>40</v>
      </c>
      <c r="H31" s="21" t="s">
        <v>40</v>
      </c>
      <c r="I31" s="21" t="s">
        <v>40</v>
      </c>
      <c r="J31" s="20" t="s">
        <v>40</v>
      </c>
      <c r="K31" s="21" t="s">
        <v>40</v>
      </c>
      <c r="L31" s="21" t="s">
        <v>40</v>
      </c>
      <c r="M31" s="21" t="s">
        <v>40</v>
      </c>
      <c r="N31" s="21" t="s">
        <v>40</v>
      </c>
      <c r="O31" s="20" t="s">
        <v>40</v>
      </c>
      <c r="P31" s="21" t="s">
        <v>40</v>
      </c>
      <c r="Q31" s="21" t="s">
        <v>40</v>
      </c>
      <c r="R31" s="21" t="s">
        <v>40</v>
      </c>
      <c r="S31" s="21" t="s">
        <v>40</v>
      </c>
      <c r="T31" s="20" t="s">
        <v>40</v>
      </c>
      <c r="U31" s="21" t="s">
        <v>40</v>
      </c>
      <c r="V31" s="21" t="s">
        <v>40</v>
      </c>
      <c r="W31" s="21" t="s">
        <v>40</v>
      </c>
      <c r="X31" s="21" t="s">
        <v>40</v>
      </c>
      <c r="Y31" s="20">
        <f t="shared" si="5"/>
        <v>579</v>
      </c>
      <c r="Z31" s="21">
        <v>579</v>
      </c>
      <c r="AA31" s="21">
        <v>0</v>
      </c>
      <c r="AB31" s="21">
        <v>0</v>
      </c>
      <c r="AC31" s="21">
        <v>0</v>
      </c>
      <c r="AD31" s="20">
        <f>Y31</f>
        <v>579</v>
      </c>
      <c r="AE31" s="43"/>
      <c r="AF31" s="43"/>
    </row>
    <row r="32" spans="1:32" ht="47.25" customHeight="1" x14ac:dyDescent="0.25">
      <c r="A32" s="67" t="s">
        <v>12</v>
      </c>
      <c r="B32" s="66" t="s">
        <v>100</v>
      </c>
      <c r="C32" s="22" t="s">
        <v>6</v>
      </c>
      <c r="D32" s="22" t="s">
        <v>202</v>
      </c>
      <c r="E32" s="20">
        <f t="shared" si="6"/>
        <v>0</v>
      </c>
      <c r="F32" s="21">
        <v>0</v>
      </c>
      <c r="G32" s="21">
        <v>0</v>
      </c>
      <c r="H32" s="21">
        <v>0</v>
      </c>
      <c r="I32" s="21">
        <v>0</v>
      </c>
      <c r="J32" s="20">
        <f t="shared" si="7"/>
        <v>0</v>
      </c>
      <c r="K32" s="21">
        <v>0</v>
      </c>
      <c r="L32" s="21">
        <v>0</v>
      </c>
      <c r="M32" s="21">
        <v>0</v>
      </c>
      <c r="N32" s="21">
        <v>0</v>
      </c>
      <c r="O32" s="20">
        <f t="shared" si="8"/>
        <v>12888</v>
      </c>
      <c r="P32" s="21">
        <v>12888</v>
      </c>
      <c r="Q32" s="21">
        <v>0</v>
      </c>
      <c r="R32" s="21">
        <v>0</v>
      </c>
      <c r="S32" s="21">
        <v>0</v>
      </c>
      <c r="T32" s="20">
        <f t="shared" si="4"/>
        <v>548</v>
      </c>
      <c r="U32" s="21">
        <v>548</v>
      </c>
      <c r="V32" s="21">
        <v>0</v>
      </c>
      <c r="W32" s="21">
        <v>0</v>
      </c>
      <c r="X32" s="21">
        <v>0</v>
      </c>
      <c r="Y32" s="20">
        <f t="shared" si="5"/>
        <v>0</v>
      </c>
      <c r="Z32" s="21">
        <f>580-580</f>
        <v>0</v>
      </c>
      <c r="AA32" s="21">
        <v>0</v>
      </c>
      <c r="AB32" s="21">
        <v>0</v>
      </c>
      <c r="AC32" s="21">
        <v>0</v>
      </c>
      <c r="AD32" s="20">
        <f t="shared" si="3"/>
        <v>13436</v>
      </c>
      <c r="AE32" s="43"/>
      <c r="AF32" s="43"/>
    </row>
    <row r="33" spans="1:32" ht="75.75" customHeight="1" x14ac:dyDescent="0.25">
      <c r="A33" s="67"/>
      <c r="B33" s="66"/>
      <c r="C33" s="22" t="s">
        <v>184</v>
      </c>
      <c r="D33" s="22">
        <v>2026</v>
      </c>
      <c r="E33" s="20" t="s">
        <v>40</v>
      </c>
      <c r="F33" s="21" t="s">
        <v>40</v>
      </c>
      <c r="G33" s="21" t="s">
        <v>40</v>
      </c>
      <c r="H33" s="21" t="s">
        <v>40</v>
      </c>
      <c r="I33" s="21" t="s">
        <v>40</v>
      </c>
      <c r="J33" s="20" t="s">
        <v>40</v>
      </c>
      <c r="K33" s="21" t="s">
        <v>40</v>
      </c>
      <c r="L33" s="21" t="s">
        <v>40</v>
      </c>
      <c r="M33" s="21" t="s">
        <v>40</v>
      </c>
      <c r="N33" s="21" t="s">
        <v>40</v>
      </c>
      <c r="O33" s="20" t="s">
        <v>40</v>
      </c>
      <c r="P33" s="21" t="s">
        <v>40</v>
      </c>
      <c r="Q33" s="21" t="s">
        <v>40</v>
      </c>
      <c r="R33" s="21" t="s">
        <v>40</v>
      </c>
      <c r="S33" s="21" t="s">
        <v>40</v>
      </c>
      <c r="T33" s="20" t="s">
        <v>40</v>
      </c>
      <c r="U33" s="21" t="s">
        <v>40</v>
      </c>
      <c r="V33" s="21" t="s">
        <v>40</v>
      </c>
      <c r="W33" s="21" t="s">
        <v>40</v>
      </c>
      <c r="X33" s="21" t="s">
        <v>40</v>
      </c>
      <c r="Y33" s="20">
        <f t="shared" si="5"/>
        <v>580</v>
      </c>
      <c r="Z33" s="21">
        <v>580</v>
      </c>
      <c r="AA33" s="21">
        <v>0</v>
      </c>
      <c r="AB33" s="21">
        <v>0</v>
      </c>
      <c r="AC33" s="21">
        <v>0</v>
      </c>
      <c r="AD33" s="20">
        <f>Y33</f>
        <v>580</v>
      </c>
      <c r="AE33" s="43"/>
      <c r="AF33" s="43"/>
    </row>
    <row r="34" spans="1:32" ht="102" customHeight="1" x14ac:dyDescent="0.25">
      <c r="A34" s="67" t="s">
        <v>13</v>
      </c>
      <c r="B34" s="66" t="s">
        <v>101</v>
      </c>
      <c r="C34" s="22" t="s">
        <v>6</v>
      </c>
      <c r="D34" s="22" t="s">
        <v>202</v>
      </c>
      <c r="E34" s="20">
        <f t="shared" si="6"/>
        <v>0</v>
      </c>
      <c r="F34" s="21">
        <v>0</v>
      </c>
      <c r="G34" s="21">
        <v>0</v>
      </c>
      <c r="H34" s="21">
        <v>0</v>
      </c>
      <c r="I34" s="21">
        <v>0</v>
      </c>
      <c r="J34" s="20">
        <f t="shared" si="7"/>
        <v>0</v>
      </c>
      <c r="K34" s="21">
        <v>0</v>
      </c>
      <c r="L34" s="21">
        <v>0</v>
      </c>
      <c r="M34" s="21">
        <v>0</v>
      </c>
      <c r="N34" s="21">
        <v>0</v>
      </c>
      <c r="O34" s="20">
        <f t="shared" si="8"/>
        <v>10188</v>
      </c>
      <c r="P34" s="21">
        <v>10188</v>
      </c>
      <c r="Q34" s="21">
        <v>0</v>
      </c>
      <c r="R34" s="21">
        <v>0</v>
      </c>
      <c r="S34" s="21">
        <v>0</v>
      </c>
      <c r="T34" s="20">
        <f t="shared" si="4"/>
        <v>4237</v>
      </c>
      <c r="U34" s="21">
        <v>4237</v>
      </c>
      <c r="V34" s="21">
        <v>0</v>
      </c>
      <c r="W34" s="21">
        <v>0</v>
      </c>
      <c r="X34" s="21">
        <v>0</v>
      </c>
      <c r="Y34" s="20">
        <f t="shared" si="5"/>
        <v>0</v>
      </c>
      <c r="Z34" s="21">
        <f>4478-4478</f>
        <v>0</v>
      </c>
      <c r="AA34" s="21">
        <v>0</v>
      </c>
      <c r="AB34" s="21">
        <v>0</v>
      </c>
      <c r="AC34" s="21">
        <v>0</v>
      </c>
      <c r="AD34" s="20">
        <f t="shared" si="3"/>
        <v>14425</v>
      </c>
      <c r="AE34" s="43"/>
      <c r="AF34" s="43"/>
    </row>
    <row r="35" spans="1:32" ht="102.75" customHeight="1" x14ac:dyDescent="0.25">
      <c r="A35" s="67"/>
      <c r="B35" s="66"/>
      <c r="C35" s="22" t="s">
        <v>184</v>
      </c>
      <c r="D35" s="22">
        <v>2026</v>
      </c>
      <c r="E35" s="20" t="s">
        <v>40</v>
      </c>
      <c r="F35" s="21" t="s">
        <v>40</v>
      </c>
      <c r="G35" s="21" t="s">
        <v>40</v>
      </c>
      <c r="H35" s="21" t="s">
        <v>40</v>
      </c>
      <c r="I35" s="21" t="s">
        <v>40</v>
      </c>
      <c r="J35" s="20" t="s">
        <v>40</v>
      </c>
      <c r="K35" s="21" t="s">
        <v>40</v>
      </c>
      <c r="L35" s="21" t="s">
        <v>40</v>
      </c>
      <c r="M35" s="21" t="s">
        <v>40</v>
      </c>
      <c r="N35" s="21" t="s">
        <v>40</v>
      </c>
      <c r="O35" s="20" t="s">
        <v>40</v>
      </c>
      <c r="P35" s="21" t="s">
        <v>40</v>
      </c>
      <c r="Q35" s="21" t="s">
        <v>40</v>
      </c>
      <c r="R35" s="21" t="s">
        <v>40</v>
      </c>
      <c r="S35" s="21" t="s">
        <v>40</v>
      </c>
      <c r="T35" s="20" t="s">
        <v>40</v>
      </c>
      <c r="U35" s="21" t="s">
        <v>40</v>
      </c>
      <c r="V35" s="21" t="s">
        <v>40</v>
      </c>
      <c r="W35" s="21" t="s">
        <v>40</v>
      </c>
      <c r="X35" s="21" t="s">
        <v>40</v>
      </c>
      <c r="Y35" s="20">
        <f t="shared" si="5"/>
        <v>4478</v>
      </c>
      <c r="Z35" s="21">
        <v>4478</v>
      </c>
      <c r="AA35" s="21">
        <v>0</v>
      </c>
      <c r="AB35" s="21">
        <v>0</v>
      </c>
      <c r="AC35" s="21">
        <v>0</v>
      </c>
      <c r="AD35" s="20">
        <f>Y35</f>
        <v>4478</v>
      </c>
      <c r="AE35" s="43"/>
      <c r="AF35" s="43"/>
    </row>
    <row r="36" spans="1:32" ht="58.5" customHeight="1" x14ac:dyDescent="0.25">
      <c r="A36" s="51" t="s">
        <v>14</v>
      </c>
      <c r="B36" s="52" t="s">
        <v>91</v>
      </c>
      <c r="C36" s="22" t="s">
        <v>6</v>
      </c>
      <c r="D36" s="22" t="s">
        <v>202</v>
      </c>
      <c r="E36" s="20">
        <f t="shared" si="6"/>
        <v>0</v>
      </c>
      <c r="F36" s="21">
        <v>0</v>
      </c>
      <c r="G36" s="21">
        <v>0</v>
      </c>
      <c r="H36" s="21">
        <v>0</v>
      </c>
      <c r="I36" s="21">
        <v>0</v>
      </c>
      <c r="J36" s="20">
        <f t="shared" si="7"/>
        <v>0</v>
      </c>
      <c r="K36" s="21">
        <v>0</v>
      </c>
      <c r="L36" s="21">
        <v>0</v>
      </c>
      <c r="M36" s="21">
        <v>0</v>
      </c>
      <c r="N36" s="21">
        <v>0</v>
      </c>
      <c r="O36" s="20">
        <f t="shared" si="8"/>
        <v>2126</v>
      </c>
      <c r="P36" s="21">
        <v>2126</v>
      </c>
      <c r="Q36" s="21">
        <v>0</v>
      </c>
      <c r="R36" s="21">
        <v>0</v>
      </c>
      <c r="S36" s="21">
        <v>0</v>
      </c>
      <c r="T36" s="20">
        <f t="shared" si="4"/>
        <v>13737</v>
      </c>
      <c r="U36" s="21">
        <v>13737</v>
      </c>
      <c r="V36" s="21">
        <v>0</v>
      </c>
      <c r="W36" s="21">
        <v>0</v>
      </c>
      <c r="X36" s="21">
        <v>0</v>
      </c>
      <c r="Y36" s="20">
        <f t="shared" si="5"/>
        <v>0</v>
      </c>
      <c r="Z36" s="21">
        <v>0</v>
      </c>
      <c r="AA36" s="21">
        <v>0</v>
      </c>
      <c r="AB36" s="21">
        <v>0</v>
      </c>
      <c r="AC36" s="21">
        <v>0</v>
      </c>
      <c r="AD36" s="20">
        <f t="shared" si="3"/>
        <v>15863</v>
      </c>
      <c r="AE36" s="43"/>
      <c r="AF36" s="43"/>
    </row>
    <row r="37" spans="1:32" ht="76.5" customHeight="1" x14ac:dyDescent="0.25">
      <c r="A37" s="51" t="s">
        <v>155</v>
      </c>
      <c r="B37" s="53" t="s">
        <v>102</v>
      </c>
      <c r="C37" s="22" t="s">
        <v>6</v>
      </c>
      <c r="D37" s="22">
        <v>2024</v>
      </c>
      <c r="E37" s="20">
        <f t="shared" si="6"/>
        <v>0</v>
      </c>
      <c r="F37" s="21">
        <v>0</v>
      </c>
      <c r="G37" s="21">
        <v>0</v>
      </c>
      <c r="H37" s="21">
        <v>0</v>
      </c>
      <c r="I37" s="21">
        <v>0</v>
      </c>
      <c r="J37" s="20">
        <f t="shared" si="7"/>
        <v>0</v>
      </c>
      <c r="K37" s="21">
        <v>0</v>
      </c>
      <c r="L37" s="21">
        <v>0</v>
      </c>
      <c r="M37" s="21">
        <v>0</v>
      </c>
      <c r="N37" s="21">
        <v>0</v>
      </c>
      <c r="O37" s="20">
        <f t="shared" si="8"/>
        <v>494</v>
      </c>
      <c r="P37" s="21">
        <v>494</v>
      </c>
      <c r="Q37" s="21">
        <v>0</v>
      </c>
      <c r="R37" s="21">
        <v>0</v>
      </c>
      <c r="S37" s="21">
        <v>0</v>
      </c>
      <c r="T37" s="20">
        <f t="shared" si="4"/>
        <v>0</v>
      </c>
      <c r="U37" s="21">
        <v>0</v>
      </c>
      <c r="V37" s="21">
        <v>0</v>
      </c>
      <c r="W37" s="21">
        <v>0</v>
      </c>
      <c r="X37" s="21">
        <v>0</v>
      </c>
      <c r="Y37" s="20">
        <f t="shared" si="5"/>
        <v>0</v>
      </c>
      <c r="Z37" s="21">
        <v>0</v>
      </c>
      <c r="AA37" s="21">
        <v>0</v>
      </c>
      <c r="AB37" s="21">
        <v>0</v>
      </c>
      <c r="AC37" s="21">
        <v>0</v>
      </c>
      <c r="AD37" s="20">
        <f t="shared" si="3"/>
        <v>494</v>
      </c>
      <c r="AE37" s="43"/>
      <c r="AF37" s="43"/>
    </row>
    <row r="38" spans="1:32" ht="48" customHeight="1" x14ac:dyDescent="0.25">
      <c r="A38" s="67" t="s">
        <v>156</v>
      </c>
      <c r="B38" s="66" t="s">
        <v>103</v>
      </c>
      <c r="C38" s="22" t="s">
        <v>6</v>
      </c>
      <c r="D38" s="22">
        <v>2025</v>
      </c>
      <c r="E38" s="20">
        <f t="shared" si="6"/>
        <v>0</v>
      </c>
      <c r="F38" s="21">
        <v>0</v>
      </c>
      <c r="G38" s="21">
        <v>0</v>
      </c>
      <c r="H38" s="21">
        <v>0</v>
      </c>
      <c r="I38" s="21">
        <v>0</v>
      </c>
      <c r="J38" s="20">
        <f t="shared" si="7"/>
        <v>0</v>
      </c>
      <c r="K38" s="21">
        <v>0</v>
      </c>
      <c r="L38" s="21">
        <v>0</v>
      </c>
      <c r="M38" s="21">
        <v>0</v>
      </c>
      <c r="N38" s="21">
        <v>0</v>
      </c>
      <c r="O38" s="20">
        <f t="shared" si="8"/>
        <v>0</v>
      </c>
      <c r="P38" s="21">
        <v>0</v>
      </c>
      <c r="Q38" s="21">
        <v>0</v>
      </c>
      <c r="R38" s="21">
        <v>0</v>
      </c>
      <c r="S38" s="21">
        <v>0</v>
      </c>
      <c r="T38" s="20">
        <f t="shared" si="4"/>
        <v>35517</v>
      </c>
      <c r="U38" s="21">
        <v>35517</v>
      </c>
      <c r="V38" s="21">
        <v>0</v>
      </c>
      <c r="W38" s="21">
        <v>0</v>
      </c>
      <c r="X38" s="21">
        <v>0</v>
      </c>
      <c r="Y38" s="20">
        <f t="shared" si="5"/>
        <v>0</v>
      </c>
      <c r="Z38" s="21">
        <f>37543-37543</f>
        <v>0</v>
      </c>
      <c r="AA38" s="21">
        <v>0</v>
      </c>
      <c r="AB38" s="21">
        <v>0</v>
      </c>
      <c r="AC38" s="21">
        <v>0</v>
      </c>
      <c r="AD38" s="20">
        <f t="shared" si="3"/>
        <v>35517</v>
      </c>
      <c r="AE38" s="43"/>
      <c r="AF38" s="43"/>
    </row>
    <row r="39" spans="1:32" ht="42.75" customHeight="1" x14ac:dyDescent="0.25">
      <c r="A39" s="67"/>
      <c r="B39" s="66"/>
      <c r="C39" s="22" t="s">
        <v>184</v>
      </c>
      <c r="D39" s="22">
        <v>2026</v>
      </c>
      <c r="E39" s="20" t="s">
        <v>40</v>
      </c>
      <c r="F39" s="21" t="s">
        <v>40</v>
      </c>
      <c r="G39" s="21" t="s">
        <v>40</v>
      </c>
      <c r="H39" s="21" t="s">
        <v>40</v>
      </c>
      <c r="I39" s="21" t="s">
        <v>40</v>
      </c>
      <c r="J39" s="20" t="s">
        <v>40</v>
      </c>
      <c r="K39" s="21" t="s">
        <v>40</v>
      </c>
      <c r="L39" s="21" t="s">
        <v>40</v>
      </c>
      <c r="M39" s="21" t="s">
        <v>40</v>
      </c>
      <c r="N39" s="21" t="s">
        <v>40</v>
      </c>
      <c r="O39" s="20" t="s">
        <v>40</v>
      </c>
      <c r="P39" s="21" t="s">
        <v>40</v>
      </c>
      <c r="Q39" s="21" t="s">
        <v>40</v>
      </c>
      <c r="R39" s="21" t="s">
        <v>40</v>
      </c>
      <c r="S39" s="21" t="s">
        <v>40</v>
      </c>
      <c r="T39" s="20" t="s">
        <v>40</v>
      </c>
      <c r="U39" s="21" t="s">
        <v>40</v>
      </c>
      <c r="V39" s="21" t="s">
        <v>40</v>
      </c>
      <c r="W39" s="21" t="s">
        <v>40</v>
      </c>
      <c r="X39" s="21" t="s">
        <v>40</v>
      </c>
      <c r="Y39" s="20">
        <f t="shared" si="5"/>
        <v>37543</v>
      </c>
      <c r="Z39" s="21">
        <v>37543</v>
      </c>
      <c r="AA39" s="21">
        <v>0</v>
      </c>
      <c r="AB39" s="21">
        <v>0</v>
      </c>
      <c r="AC39" s="21">
        <v>0</v>
      </c>
      <c r="AD39" s="20">
        <f>Y39</f>
        <v>37543</v>
      </c>
      <c r="AE39" s="43"/>
      <c r="AF39" s="43"/>
    </row>
    <row r="40" spans="1:32" ht="46.5" customHeight="1" x14ac:dyDescent="0.25">
      <c r="A40" s="67" t="s">
        <v>15</v>
      </c>
      <c r="B40" s="66" t="s">
        <v>105</v>
      </c>
      <c r="C40" s="22" t="s">
        <v>6</v>
      </c>
      <c r="D40" s="22">
        <v>2025</v>
      </c>
      <c r="E40" s="20">
        <f t="shared" si="6"/>
        <v>0</v>
      </c>
      <c r="F40" s="21">
        <v>0</v>
      </c>
      <c r="G40" s="21">
        <v>0</v>
      </c>
      <c r="H40" s="21">
        <v>0</v>
      </c>
      <c r="I40" s="21">
        <v>0</v>
      </c>
      <c r="J40" s="20">
        <f t="shared" si="7"/>
        <v>0</v>
      </c>
      <c r="K40" s="21">
        <v>0</v>
      </c>
      <c r="L40" s="21">
        <v>0</v>
      </c>
      <c r="M40" s="21">
        <v>0</v>
      </c>
      <c r="N40" s="21">
        <v>0</v>
      </c>
      <c r="O40" s="20">
        <f t="shared" si="8"/>
        <v>0</v>
      </c>
      <c r="P40" s="21">
        <v>0</v>
      </c>
      <c r="Q40" s="21">
        <v>0</v>
      </c>
      <c r="R40" s="21">
        <v>0</v>
      </c>
      <c r="S40" s="21">
        <v>0</v>
      </c>
      <c r="T40" s="20">
        <f t="shared" si="4"/>
        <v>30279</v>
      </c>
      <c r="U40" s="21">
        <v>30279</v>
      </c>
      <c r="V40" s="21">
        <v>0</v>
      </c>
      <c r="W40" s="21">
        <v>0</v>
      </c>
      <c r="X40" s="21">
        <v>0</v>
      </c>
      <c r="Y40" s="20">
        <f t="shared" si="5"/>
        <v>0</v>
      </c>
      <c r="Z40" s="21">
        <f>32006-9123-22883</f>
        <v>0</v>
      </c>
      <c r="AA40" s="21">
        <v>0</v>
      </c>
      <c r="AB40" s="21">
        <v>0</v>
      </c>
      <c r="AC40" s="21">
        <v>0</v>
      </c>
      <c r="AD40" s="20">
        <f t="shared" si="3"/>
        <v>30279</v>
      </c>
      <c r="AE40" s="43"/>
      <c r="AF40" s="43"/>
    </row>
    <row r="41" spans="1:32" ht="28.5" customHeight="1" x14ac:dyDescent="0.25">
      <c r="A41" s="67"/>
      <c r="B41" s="66"/>
      <c r="C41" s="22" t="s">
        <v>184</v>
      </c>
      <c r="D41" s="22">
        <v>2026</v>
      </c>
      <c r="E41" s="20" t="s">
        <v>40</v>
      </c>
      <c r="F41" s="21" t="s">
        <v>40</v>
      </c>
      <c r="G41" s="21" t="s">
        <v>40</v>
      </c>
      <c r="H41" s="21" t="s">
        <v>40</v>
      </c>
      <c r="I41" s="21" t="s">
        <v>40</v>
      </c>
      <c r="J41" s="20" t="s">
        <v>40</v>
      </c>
      <c r="K41" s="21" t="s">
        <v>40</v>
      </c>
      <c r="L41" s="21" t="s">
        <v>40</v>
      </c>
      <c r="M41" s="21" t="s">
        <v>40</v>
      </c>
      <c r="N41" s="21" t="s">
        <v>40</v>
      </c>
      <c r="O41" s="20" t="s">
        <v>40</v>
      </c>
      <c r="P41" s="21" t="s">
        <v>40</v>
      </c>
      <c r="Q41" s="21" t="s">
        <v>40</v>
      </c>
      <c r="R41" s="21" t="s">
        <v>40</v>
      </c>
      <c r="S41" s="21" t="s">
        <v>40</v>
      </c>
      <c r="T41" s="20" t="s">
        <v>40</v>
      </c>
      <c r="U41" s="21" t="s">
        <v>40</v>
      </c>
      <c r="V41" s="21" t="s">
        <v>40</v>
      </c>
      <c r="W41" s="21" t="s">
        <v>40</v>
      </c>
      <c r="X41" s="21" t="s">
        <v>40</v>
      </c>
      <c r="Y41" s="20">
        <f t="shared" si="5"/>
        <v>9123</v>
      </c>
      <c r="Z41" s="21">
        <v>9123</v>
      </c>
      <c r="AA41" s="21">
        <v>0</v>
      </c>
      <c r="AB41" s="21">
        <v>0</v>
      </c>
      <c r="AC41" s="21">
        <v>0</v>
      </c>
      <c r="AD41" s="20">
        <f>Y41</f>
        <v>9123</v>
      </c>
      <c r="AE41" s="43"/>
      <c r="AF41" s="43"/>
    </row>
    <row r="42" spans="1:32" ht="48" customHeight="1" x14ac:dyDescent="0.25">
      <c r="A42" s="54" t="s">
        <v>16</v>
      </c>
      <c r="B42" s="55" t="s">
        <v>168</v>
      </c>
      <c r="C42" s="22" t="s">
        <v>184</v>
      </c>
      <c r="D42" s="22">
        <v>2026</v>
      </c>
      <c r="E42" s="20" t="s">
        <v>40</v>
      </c>
      <c r="F42" s="21" t="s">
        <v>40</v>
      </c>
      <c r="G42" s="21" t="s">
        <v>40</v>
      </c>
      <c r="H42" s="21" t="s">
        <v>40</v>
      </c>
      <c r="I42" s="21" t="s">
        <v>40</v>
      </c>
      <c r="J42" s="20" t="s">
        <v>40</v>
      </c>
      <c r="K42" s="21" t="s">
        <v>40</v>
      </c>
      <c r="L42" s="21" t="s">
        <v>40</v>
      </c>
      <c r="M42" s="21" t="s">
        <v>40</v>
      </c>
      <c r="N42" s="21" t="s">
        <v>40</v>
      </c>
      <c r="O42" s="20" t="s">
        <v>40</v>
      </c>
      <c r="P42" s="21" t="s">
        <v>40</v>
      </c>
      <c r="Q42" s="21" t="s">
        <v>40</v>
      </c>
      <c r="R42" s="21" t="s">
        <v>40</v>
      </c>
      <c r="S42" s="21" t="s">
        <v>40</v>
      </c>
      <c r="T42" s="20" t="s">
        <v>40</v>
      </c>
      <c r="U42" s="21" t="s">
        <v>40</v>
      </c>
      <c r="V42" s="21" t="s">
        <v>40</v>
      </c>
      <c r="W42" s="21" t="s">
        <v>40</v>
      </c>
      <c r="X42" s="21" t="s">
        <v>40</v>
      </c>
      <c r="Y42" s="20">
        <f t="shared" ref="Y42" si="9">Z42+AA42+AB42+AC42</f>
        <v>949</v>
      </c>
      <c r="Z42" s="21">
        <v>949</v>
      </c>
      <c r="AA42" s="21">
        <v>0</v>
      </c>
      <c r="AB42" s="21">
        <v>0</v>
      </c>
      <c r="AC42" s="21">
        <v>0</v>
      </c>
      <c r="AD42" s="20">
        <f>Y42</f>
        <v>949</v>
      </c>
      <c r="AE42" s="43"/>
      <c r="AF42" s="43"/>
    </row>
    <row r="43" spans="1:32" ht="34.5" customHeight="1" x14ac:dyDescent="0.25">
      <c r="A43" s="85" t="s">
        <v>17</v>
      </c>
      <c r="B43" s="85"/>
      <c r="C43" s="27"/>
      <c r="D43" s="27"/>
      <c r="E43" s="20">
        <f>F43+G43+H43+I43</f>
        <v>347850</v>
      </c>
      <c r="F43" s="21">
        <f t="shared" ref="F43:H43" si="10">F9+F11+F15+F17+F20+F22+F23+F24+F25+F26+F27+F28+F29+F30+F32+F34+F36+F37+F38+F40</f>
        <v>41954</v>
      </c>
      <c r="G43" s="21">
        <f t="shared" si="10"/>
        <v>114571</v>
      </c>
      <c r="H43" s="21">
        <f t="shared" si="10"/>
        <v>191325</v>
      </c>
      <c r="I43" s="21">
        <f>I9+I11+I15+I17+I20+I22+I23+I24+I25+I26+I27+I28+I29+I30+I32+I34+I36+I37+I38+I40</f>
        <v>0</v>
      </c>
      <c r="J43" s="20">
        <f>K43+L43+M43+N43</f>
        <v>629496</v>
      </c>
      <c r="K43" s="21">
        <f>K9+K11+K15+K17+K20+K22+K23+K24+K25+K26+K27+K28+K29+K30+K32+K34+K36+K37+K38+K40</f>
        <v>81955</v>
      </c>
      <c r="L43" s="21">
        <f>L9+L11+L15+L17+L20+L22+L23+L24+L25+L26+L27+L28+L29+L30+L32+L34+L36+L37+L38+L40</f>
        <v>218803</v>
      </c>
      <c r="M43" s="21">
        <f>M9+M11+M15+M17+M20+M22+M23+M24+M25+M26+M27+M28+M29+M30+M32+M34+M36+M37+M38+M40</f>
        <v>328738</v>
      </c>
      <c r="N43" s="21">
        <v>0</v>
      </c>
      <c r="O43" s="20">
        <f>P43+Q43+R43+S43</f>
        <v>124225</v>
      </c>
      <c r="P43" s="21">
        <f>P9+P11+P15+P17+P20+P22+P23+P24+P25+P26+P27+P28+P29+P30+P32+P34+P36+P37+P38+P40</f>
        <v>92024</v>
      </c>
      <c r="Q43" s="21">
        <f>Q9+Q11+Q15+Q17+Q20+Q22+Q23+Q24+Q25+Q26+Q27+Q28+Q29+Q30+Q32+Q34+Q36+Q37+Q38+Q40</f>
        <v>14385</v>
      </c>
      <c r="R43" s="21">
        <f>R9+R11+R15+R17+R20+R22+R23+R24+R25+R26+R27+R28+R29+R30+R32+R34+R36+R37+R38+R40</f>
        <v>17816</v>
      </c>
      <c r="S43" s="21">
        <f>S9+S11+S15+S17+S20+S22+S23+S24+S25+S26+S27+S28+S29+S30+S32+S34+S36+S37+S38+S40</f>
        <v>0</v>
      </c>
      <c r="T43" s="20">
        <f>U43+V43+W43+X43</f>
        <v>119918</v>
      </c>
      <c r="U43" s="21">
        <f>U9+U11+U15+U17+U20+U22+U23+U24+U25+U26+U27+U28+U29+U30+U32+U34+U36+U37+U38+U40</f>
        <v>94318</v>
      </c>
      <c r="V43" s="21">
        <f>V9+V11+V15+V17+V20+V22+V23+V24+V25+V26+V27+V28+V29+V30+V32+V34+V36+V37+V38+V40</f>
        <v>25600</v>
      </c>
      <c r="W43" s="21">
        <f>W9+W11+W15+W17+W20+W22+W23+W24+W25+W26+W27+W28+W29+W30+W32+W34+W36+W37+W38+W40</f>
        <v>0</v>
      </c>
      <c r="X43" s="21">
        <f>X9+X11+X15+X17+X20+X22+X23+X24+X25+X26+X27+X28+X29+X30+X32+X34+X36+X37+X38+X40</f>
        <v>0</v>
      </c>
      <c r="Y43" s="20">
        <f>Z43+AA43+AB43+AC43</f>
        <v>56546</v>
      </c>
      <c r="Z43" s="21">
        <f>Z9+Z11+Z15+Z17+Z20+Z22+Z23+Z24+Z25+Z26+Z27+Z28+Z29+Z30+Z32+Z34+Z36+Z37+Z38+Z40+Z42+Z10+Z12+Z16+Z21+Z31+Z33+Z35+Z39+Z41</f>
        <v>56546</v>
      </c>
      <c r="AA43" s="21">
        <f t="shared" ref="Z43:AB43" si="11">AA9+AA11+AA15+AA17+AA20+AA22+AA23+AA24+AA25+AA26+AA27+AA28+AA29+AA30+AA32+AA34+AA36+AA37+AA38+AA40+AA42+AA10+AA12+AA16+AA21+AA31+AA33+AA35+AA39+AA41</f>
        <v>0</v>
      </c>
      <c r="AB43" s="21">
        <f t="shared" si="11"/>
        <v>0</v>
      </c>
      <c r="AC43" s="21">
        <f>AC9+AC11+AC15+AC17+AC20+AC22+AC23+AC24+AC25+AC26+AC27+AC28+AC29+AC30+AC32+AC34+AC36+AC37+AC38+AC40+AC42+AC10+AC12+AC16+AC21+AC31+AC33+AC35+AC39+AC41</f>
        <v>0</v>
      </c>
      <c r="AD43" s="20">
        <f>E43+J43+O43+T43+Y43</f>
        <v>1278035</v>
      </c>
      <c r="AE43" s="25">
        <f>E43+J43+O43+T43+Y43</f>
        <v>1278035</v>
      </c>
      <c r="AF43" s="25">
        <f>AD9+AD10+AD11+AD12+AD15+AD17+AD18+AD19+AD20+AD21+AD22+AD23+AD24+AD25+AD26+AD27+AD28+AD29+AD30+AD31+AD32+AD33+AD34+AD35+AD36+AD37+AD38+AD39+AD40+AD41+AD42-AD18-AD19</f>
        <v>1278035</v>
      </c>
    </row>
    <row r="44" spans="1:32" ht="34.5" customHeight="1" x14ac:dyDescent="0.25">
      <c r="A44" s="78" t="s">
        <v>185</v>
      </c>
      <c r="B44" s="78"/>
      <c r="C44" s="22" t="s">
        <v>6</v>
      </c>
      <c r="D44" s="22" t="s">
        <v>186</v>
      </c>
      <c r="E44" s="20">
        <f>F44+G44+H44+I44</f>
        <v>347850</v>
      </c>
      <c r="F44" s="21">
        <f>F43</f>
        <v>41954</v>
      </c>
      <c r="G44" s="21">
        <f t="shared" ref="G44:I44" si="12">G43</f>
        <v>114571</v>
      </c>
      <c r="H44" s="21">
        <f t="shared" si="12"/>
        <v>191325</v>
      </c>
      <c r="I44" s="21">
        <f t="shared" si="12"/>
        <v>0</v>
      </c>
      <c r="J44" s="20">
        <f>K44+L44+M44+N44</f>
        <v>629496</v>
      </c>
      <c r="K44" s="21">
        <f>K43</f>
        <v>81955</v>
      </c>
      <c r="L44" s="21">
        <f t="shared" ref="L44:N44" si="13">L43</f>
        <v>218803</v>
      </c>
      <c r="M44" s="21">
        <f t="shared" si="13"/>
        <v>328738</v>
      </c>
      <c r="N44" s="21">
        <f t="shared" si="13"/>
        <v>0</v>
      </c>
      <c r="O44" s="20">
        <f>P44+Q44+R44+S44</f>
        <v>124225</v>
      </c>
      <c r="P44" s="21">
        <f>P43</f>
        <v>92024</v>
      </c>
      <c r="Q44" s="21">
        <f t="shared" ref="Q44:S44" si="14">Q43</f>
        <v>14385</v>
      </c>
      <c r="R44" s="21">
        <f t="shared" si="14"/>
        <v>17816</v>
      </c>
      <c r="S44" s="21">
        <f t="shared" si="14"/>
        <v>0</v>
      </c>
      <c r="T44" s="20">
        <f>U44+V44+W44+X44</f>
        <v>119918</v>
      </c>
      <c r="U44" s="21">
        <f>U43</f>
        <v>94318</v>
      </c>
      <c r="V44" s="21">
        <f t="shared" ref="V44:X44" si="15">V43</f>
        <v>25600</v>
      </c>
      <c r="W44" s="21">
        <f t="shared" si="15"/>
        <v>0</v>
      </c>
      <c r="X44" s="21">
        <f t="shared" si="15"/>
        <v>0</v>
      </c>
      <c r="Y44" s="20">
        <f>Z44+AA44+AB44+AC44</f>
        <v>873</v>
      </c>
      <c r="Z44" s="21">
        <f>Z9+Z11+Z15+Z20+Z17+Z18+Z19+Z22+Z23+Z24+Z25+Z26+Z27+Z28+Z29+Z30+Z32+Z34+Z36+Z37+Z38+Z40</f>
        <v>873</v>
      </c>
      <c r="AA44" s="21">
        <f>AA9+AA11+AA15+AA20+AA17+AA18+AA19+AA22+AA23+AA24+AA25+AA26+AA27+AA28+AA29+AA30+AA32+AA34+AA36+AA37+AA38+AA40+AA42</f>
        <v>0</v>
      </c>
      <c r="AB44" s="21">
        <f>AB9+AB11+AB15+AB20+AB17+AB18+AB19+AB22+AB23+AB24+AB25+AB26+AB27+AB28+AB29+AB30+AB32+AB34+AB36+AB37+AB38+AB40+AB42</f>
        <v>0</v>
      </c>
      <c r="AC44" s="21">
        <f>AC9+AC11+AC15+AC20+AC17+AC18+AC19+AC22+AC23+AC24+AC25+AC26+AC27+AC28+AC29+AC30+AC32+AC34+AC36+AC37+AC38+AC40+AC42</f>
        <v>0</v>
      </c>
      <c r="AD44" s="20">
        <f>E44+J44+O44+T44+Y44</f>
        <v>1222362</v>
      </c>
      <c r="AE44" s="56"/>
      <c r="AF44" s="56"/>
    </row>
    <row r="45" spans="1:32" ht="34.5" customHeight="1" x14ac:dyDescent="0.25">
      <c r="A45" s="85"/>
      <c r="B45" s="85"/>
      <c r="C45" s="22" t="s">
        <v>184</v>
      </c>
      <c r="D45" s="22">
        <v>2026</v>
      </c>
      <c r="E45" s="20" t="s">
        <v>40</v>
      </c>
      <c r="F45" s="21" t="s">
        <v>40</v>
      </c>
      <c r="G45" s="21" t="s">
        <v>40</v>
      </c>
      <c r="H45" s="21" t="s">
        <v>40</v>
      </c>
      <c r="I45" s="21" t="s">
        <v>40</v>
      </c>
      <c r="J45" s="20" t="s">
        <v>40</v>
      </c>
      <c r="K45" s="21" t="s">
        <v>40</v>
      </c>
      <c r="L45" s="21" t="s">
        <v>40</v>
      </c>
      <c r="M45" s="21" t="s">
        <v>40</v>
      </c>
      <c r="N45" s="21" t="s">
        <v>40</v>
      </c>
      <c r="O45" s="20" t="s">
        <v>40</v>
      </c>
      <c r="P45" s="21" t="s">
        <v>40</v>
      </c>
      <c r="Q45" s="21" t="s">
        <v>40</v>
      </c>
      <c r="R45" s="21" t="s">
        <v>40</v>
      </c>
      <c r="S45" s="21" t="s">
        <v>40</v>
      </c>
      <c r="T45" s="20" t="s">
        <v>40</v>
      </c>
      <c r="U45" s="21" t="s">
        <v>40</v>
      </c>
      <c r="V45" s="21" t="s">
        <v>40</v>
      </c>
      <c r="W45" s="21" t="s">
        <v>40</v>
      </c>
      <c r="X45" s="21" t="s">
        <v>40</v>
      </c>
      <c r="Y45" s="20">
        <f t="shared" ref="Y45" si="16">Z45+AA45+AB45+AC45</f>
        <v>55673</v>
      </c>
      <c r="Z45" s="21">
        <f>Z10+Z12+Z16+Z21+Z31+Z33+Z35+Z39+Z41+Z42</f>
        <v>55673</v>
      </c>
      <c r="AA45" s="21">
        <f t="shared" ref="Z45:AB45" si="17">AA10+AA12+AA16+AA21+AA31+AA33+AA35+AA39+AA41</f>
        <v>0</v>
      </c>
      <c r="AB45" s="21">
        <f t="shared" si="17"/>
        <v>0</v>
      </c>
      <c r="AC45" s="21">
        <f>AC10+AC12+AC16+AC21+AC31+AC33+AC35+AC39+AC41</f>
        <v>0</v>
      </c>
      <c r="AD45" s="20">
        <f>Y45</f>
        <v>55673</v>
      </c>
      <c r="AE45" s="56"/>
      <c r="AF45" s="56"/>
    </row>
    <row r="46" spans="1:32" ht="57" customHeight="1" x14ac:dyDescent="0.25">
      <c r="A46" s="74" t="s">
        <v>189</v>
      </c>
      <c r="B46" s="75"/>
      <c r="C46" s="75"/>
      <c r="D46" s="75"/>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73"/>
      <c r="AE46" s="43"/>
      <c r="AF46" s="43"/>
    </row>
    <row r="47" spans="1:32" ht="141" customHeight="1" x14ac:dyDescent="0.25">
      <c r="A47" s="51" t="s">
        <v>18</v>
      </c>
      <c r="B47" s="53" t="s">
        <v>106</v>
      </c>
      <c r="C47" s="22" t="s">
        <v>6</v>
      </c>
      <c r="D47" s="22" t="s">
        <v>107</v>
      </c>
      <c r="E47" s="20">
        <f>F47+G47+H47+I47</f>
        <v>446</v>
      </c>
      <c r="F47" s="21">
        <v>446</v>
      </c>
      <c r="G47" s="21">
        <v>0</v>
      </c>
      <c r="H47" s="21">
        <v>0</v>
      </c>
      <c r="I47" s="21">
        <v>0</v>
      </c>
      <c r="J47" s="20">
        <f>K47+L47+M47+N47</f>
        <v>4246</v>
      </c>
      <c r="K47" s="21">
        <v>4246</v>
      </c>
      <c r="L47" s="21">
        <v>0</v>
      </c>
      <c r="M47" s="21">
        <v>0</v>
      </c>
      <c r="N47" s="21">
        <v>0</v>
      </c>
      <c r="O47" s="20">
        <f>P47+Q47+R47+S47</f>
        <v>0</v>
      </c>
      <c r="P47" s="21">
        <v>0</v>
      </c>
      <c r="Q47" s="21">
        <v>0</v>
      </c>
      <c r="R47" s="21">
        <v>0</v>
      </c>
      <c r="S47" s="21">
        <v>0</v>
      </c>
      <c r="T47" s="20">
        <f>U47+V47+W47+X47</f>
        <v>0</v>
      </c>
      <c r="U47" s="21">
        <v>0</v>
      </c>
      <c r="V47" s="21">
        <v>0</v>
      </c>
      <c r="W47" s="21">
        <v>0</v>
      </c>
      <c r="X47" s="21">
        <v>0</v>
      </c>
      <c r="Y47" s="20">
        <f>Z47+AA47+AB47+AC47</f>
        <v>0</v>
      </c>
      <c r="Z47" s="21">
        <v>0</v>
      </c>
      <c r="AA47" s="21">
        <v>0</v>
      </c>
      <c r="AB47" s="21">
        <v>0</v>
      </c>
      <c r="AC47" s="21">
        <v>0</v>
      </c>
      <c r="AD47" s="20">
        <f>E47+J47+O47+T47+Y47</f>
        <v>4692</v>
      </c>
      <c r="AE47" s="43"/>
      <c r="AF47" s="43"/>
    </row>
    <row r="48" spans="1:32" ht="143.25" customHeight="1" x14ac:dyDescent="0.25">
      <c r="A48" s="51" t="s">
        <v>19</v>
      </c>
      <c r="B48" s="53" t="s">
        <v>67</v>
      </c>
      <c r="C48" s="22" t="s">
        <v>6</v>
      </c>
      <c r="D48" s="22" t="s">
        <v>203</v>
      </c>
      <c r="E48" s="20">
        <f t="shared" ref="E48:E52" si="18">F48+G48+H48+I48</f>
        <v>0</v>
      </c>
      <c r="F48" s="21">
        <v>0</v>
      </c>
      <c r="G48" s="21">
        <v>0</v>
      </c>
      <c r="H48" s="21">
        <v>0</v>
      </c>
      <c r="I48" s="21">
        <v>0</v>
      </c>
      <c r="J48" s="20">
        <f>K48+L48+M48+N48</f>
        <v>140</v>
      </c>
      <c r="K48" s="21">
        <v>140</v>
      </c>
      <c r="L48" s="21">
        <v>0</v>
      </c>
      <c r="M48" s="21">
        <v>0</v>
      </c>
      <c r="N48" s="21">
        <v>0</v>
      </c>
      <c r="O48" s="20">
        <f t="shared" ref="O48:O52" si="19">P48+Q48+R48+S48</f>
        <v>0</v>
      </c>
      <c r="P48" s="21">
        <v>0</v>
      </c>
      <c r="Q48" s="21">
        <v>0</v>
      </c>
      <c r="R48" s="21">
        <v>0</v>
      </c>
      <c r="S48" s="21">
        <v>0</v>
      </c>
      <c r="T48" s="20">
        <f t="shared" ref="T48:T52" si="20">U48+V48+W48+X48</f>
        <v>432</v>
      </c>
      <c r="U48" s="21">
        <v>432</v>
      </c>
      <c r="V48" s="21">
        <v>0</v>
      </c>
      <c r="W48" s="21">
        <v>0</v>
      </c>
      <c r="X48" s="21">
        <v>0</v>
      </c>
      <c r="Y48" s="20">
        <f t="shared" ref="Y48:Y52" si="21">Z48+AA48+AB48+AC48</f>
        <v>0</v>
      </c>
      <c r="Z48" s="21">
        <v>0</v>
      </c>
      <c r="AA48" s="21">
        <v>0</v>
      </c>
      <c r="AB48" s="21">
        <v>0</v>
      </c>
      <c r="AC48" s="21">
        <v>0</v>
      </c>
      <c r="AD48" s="20">
        <f t="shared" ref="AD48:AD52" si="22">E48+J48+O48+T48+Y48</f>
        <v>572</v>
      </c>
      <c r="AE48" s="43"/>
      <c r="AF48" s="43"/>
    </row>
    <row r="49" spans="1:32" ht="90.75" customHeight="1" x14ac:dyDescent="0.25">
      <c r="A49" s="51" t="s">
        <v>20</v>
      </c>
      <c r="B49" s="52" t="s">
        <v>108</v>
      </c>
      <c r="C49" s="22" t="s">
        <v>6</v>
      </c>
      <c r="D49" s="22">
        <v>2024</v>
      </c>
      <c r="E49" s="20">
        <f t="shared" si="18"/>
        <v>0</v>
      </c>
      <c r="F49" s="21">
        <v>0</v>
      </c>
      <c r="G49" s="21">
        <v>0</v>
      </c>
      <c r="H49" s="21">
        <v>0</v>
      </c>
      <c r="I49" s="21">
        <v>0</v>
      </c>
      <c r="J49" s="20">
        <f t="shared" ref="J49:J52" si="23">K49+L49+M49+N49</f>
        <v>0</v>
      </c>
      <c r="K49" s="21">
        <v>0</v>
      </c>
      <c r="L49" s="21">
        <v>0</v>
      </c>
      <c r="M49" s="21">
        <v>0</v>
      </c>
      <c r="N49" s="21">
        <v>0</v>
      </c>
      <c r="O49" s="20">
        <f t="shared" si="19"/>
        <v>8918</v>
      </c>
      <c r="P49" s="21">
        <v>8918</v>
      </c>
      <c r="Q49" s="21">
        <v>0</v>
      </c>
      <c r="R49" s="21">
        <v>0</v>
      </c>
      <c r="S49" s="21">
        <v>0</v>
      </c>
      <c r="T49" s="20">
        <f t="shared" si="20"/>
        <v>0</v>
      </c>
      <c r="U49" s="21">
        <v>0</v>
      </c>
      <c r="V49" s="21">
        <v>0</v>
      </c>
      <c r="W49" s="21">
        <v>0</v>
      </c>
      <c r="X49" s="21">
        <v>0</v>
      </c>
      <c r="Y49" s="20">
        <f t="shared" si="21"/>
        <v>0</v>
      </c>
      <c r="Z49" s="21">
        <v>0</v>
      </c>
      <c r="AA49" s="21">
        <v>0</v>
      </c>
      <c r="AB49" s="21">
        <v>0</v>
      </c>
      <c r="AC49" s="21">
        <v>0</v>
      </c>
      <c r="AD49" s="20">
        <f t="shared" si="22"/>
        <v>8918</v>
      </c>
      <c r="AE49" s="43"/>
      <c r="AF49" s="43"/>
    </row>
    <row r="50" spans="1:32" ht="48.75" customHeight="1" x14ac:dyDescent="0.25">
      <c r="A50" s="67" t="s">
        <v>21</v>
      </c>
      <c r="B50" s="66" t="s">
        <v>109</v>
      </c>
      <c r="C50" s="22" t="s">
        <v>6</v>
      </c>
      <c r="D50" s="22" t="s">
        <v>99</v>
      </c>
      <c r="E50" s="20">
        <f t="shared" si="18"/>
        <v>0</v>
      </c>
      <c r="F50" s="21">
        <v>0</v>
      </c>
      <c r="G50" s="21">
        <v>0</v>
      </c>
      <c r="H50" s="21">
        <v>0</v>
      </c>
      <c r="I50" s="21">
        <v>0</v>
      </c>
      <c r="J50" s="20">
        <f t="shared" si="23"/>
        <v>0</v>
      </c>
      <c r="K50" s="21">
        <v>0</v>
      </c>
      <c r="L50" s="21">
        <v>0</v>
      </c>
      <c r="M50" s="21">
        <v>0</v>
      </c>
      <c r="N50" s="21">
        <v>0</v>
      </c>
      <c r="O50" s="20">
        <f t="shared" si="19"/>
        <v>4955</v>
      </c>
      <c r="P50" s="21">
        <v>4955</v>
      </c>
      <c r="Q50" s="21">
        <v>0</v>
      </c>
      <c r="R50" s="21">
        <v>0</v>
      </c>
      <c r="S50" s="21">
        <v>0</v>
      </c>
      <c r="T50" s="20">
        <f t="shared" si="20"/>
        <v>5005</v>
      </c>
      <c r="U50" s="21">
        <v>5005</v>
      </c>
      <c r="V50" s="21">
        <v>0</v>
      </c>
      <c r="W50" s="21">
        <v>0</v>
      </c>
      <c r="X50" s="21">
        <v>0</v>
      </c>
      <c r="Y50" s="20">
        <f t="shared" si="21"/>
        <v>1736</v>
      </c>
      <c r="Z50" s="21">
        <f>5208-3472</f>
        <v>1736</v>
      </c>
      <c r="AA50" s="21">
        <v>0</v>
      </c>
      <c r="AB50" s="21">
        <v>0</v>
      </c>
      <c r="AC50" s="21">
        <v>0</v>
      </c>
      <c r="AD50" s="20">
        <f>E50+J50+O50+T50+Y50</f>
        <v>11696</v>
      </c>
      <c r="AE50" s="43"/>
      <c r="AF50" s="43"/>
    </row>
    <row r="51" spans="1:32" ht="60" customHeight="1" x14ac:dyDescent="0.25">
      <c r="A51" s="67"/>
      <c r="B51" s="66"/>
      <c r="C51" s="22" t="s">
        <v>184</v>
      </c>
      <c r="D51" s="22">
        <v>2026</v>
      </c>
      <c r="E51" s="20" t="s">
        <v>40</v>
      </c>
      <c r="F51" s="21" t="s">
        <v>40</v>
      </c>
      <c r="G51" s="21" t="s">
        <v>40</v>
      </c>
      <c r="H51" s="21" t="s">
        <v>40</v>
      </c>
      <c r="I51" s="21" t="s">
        <v>40</v>
      </c>
      <c r="J51" s="20" t="s">
        <v>40</v>
      </c>
      <c r="K51" s="21" t="s">
        <v>40</v>
      </c>
      <c r="L51" s="21" t="s">
        <v>40</v>
      </c>
      <c r="M51" s="21" t="s">
        <v>40</v>
      </c>
      <c r="N51" s="21" t="s">
        <v>40</v>
      </c>
      <c r="O51" s="20" t="s">
        <v>40</v>
      </c>
      <c r="P51" s="21" t="s">
        <v>40</v>
      </c>
      <c r="Q51" s="21" t="s">
        <v>40</v>
      </c>
      <c r="R51" s="21" t="s">
        <v>40</v>
      </c>
      <c r="S51" s="21" t="s">
        <v>40</v>
      </c>
      <c r="T51" s="20" t="s">
        <v>40</v>
      </c>
      <c r="U51" s="21" t="s">
        <v>40</v>
      </c>
      <c r="V51" s="21" t="s">
        <v>40</v>
      </c>
      <c r="W51" s="21" t="s">
        <v>40</v>
      </c>
      <c r="X51" s="21" t="s">
        <v>40</v>
      </c>
      <c r="Y51" s="20">
        <f t="shared" si="21"/>
        <v>3472</v>
      </c>
      <c r="Z51" s="21">
        <v>3472</v>
      </c>
      <c r="AA51" s="21">
        <v>0</v>
      </c>
      <c r="AB51" s="21">
        <v>0</v>
      </c>
      <c r="AC51" s="21">
        <v>0</v>
      </c>
      <c r="AD51" s="20">
        <f>Y51</f>
        <v>3472</v>
      </c>
      <c r="AE51" s="43"/>
      <c r="AF51" s="43"/>
    </row>
    <row r="52" spans="1:32" ht="140.25" customHeight="1" x14ac:dyDescent="0.25">
      <c r="A52" s="51" t="s">
        <v>22</v>
      </c>
      <c r="B52" s="53" t="s">
        <v>110</v>
      </c>
      <c r="C52" s="22" t="s">
        <v>6</v>
      </c>
      <c r="D52" s="22">
        <v>2024</v>
      </c>
      <c r="E52" s="20">
        <f t="shared" si="18"/>
        <v>0</v>
      </c>
      <c r="F52" s="21">
        <v>0</v>
      </c>
      <c r="G52" s="21">
        <v>0</v>
      </c>
      <c r="H52" s="21">
        <v>0</v>
      </c>
      <c r="I52" s="21">
        <v>0</v>
      </c>
      <c r="J52" s="20">
        <f t="shared" si="23"/>
        <v>0</v>
      </c>
      <c r="K52" s="21">
        <v>0</v>
      </c>
      <c r="L52" s="21">
        <v>0</v>
      </c>
      <c r="M52" s="21">
        <v>0</v>
      </c>
      <c r="N52" s="21">
        <v>0</v>
      </c>
      <c r="O52" s="20">
        <f t="shared" si="19"/>
        <v>95</v>
      </c>
      <c r="P52" s="21">
        <v>95</v>
      </c>
      <c r="Q52" s="21">
        <v>0</v>
      </c>
      <c r="R52" s="21">
        <v>0</v>
      </c>
      <c r="S52" s="21">
        <v>0</v>
      </c>
      <c r="T52" s="20">
        <f t="shared" si="20"/>
        <v>0</v>
      </c>
      <c r="U52" s="21">
        <v>0</v>
      </c>
      <c r="V52" s="21">
        <v>0</v>
      </c>
      <c r="W52" s="21">
        <v>0</v>
      </c>
      <c r="X52" s="21">
        <v>0</v>
      </c>
      <c r="Y52" s="20">
        <f t="shared" si="21"/>
        <v>0</v>
      </c>
      <c r="Z52" s="21">
        <v>0</v>
      </c>
      <c r="AA52" s="21">
        <v>0</v>
      </c>
      <c r="AB52" s="21">
        <v>0</v>
      </c>
      <c r="AC52" s="21">
        <v>0</v>
      </c>
      <c r="AD52" s="20">
        <f t="shared" si="22"/>
        <v>95</v>
      </c>
      <c r="AE52" s="43"/>
      <c r="AF52" s="43"/>
    </row>
    <row r="53" spans="1:32" ht="29.25" customHeight="1" x14ac:dyDescent="0.25">
      <c r="A53" s="65" t="s">
        <v>23</v>
      </c>
      <c r="B53" s="65"/>
      <c r="C53" s="29"/>
      <c r="D53" s="29"/>
      <c r="E53" s="20">
        <f>F53+G53+H53+I53</f>
        <v>446</v>
      </c>
      <c r="F53" s="21">
        <f>F47+F48+F49+F50+F52</f>
        <v>446</v>
      </c>
      <c r="G53" s="21">
        <f t="shared" ref="G53:I53" si="24">G47+G48+G49+G50+G52</f>
        <v>0</v>
      </c>
      <c r="H53" s="21">
        <f t="shared" si="24"/>
        <v>0</v>
      </c>
      <c r="I53" s="21">
        <f t="shared" si="24"/>
        <v>0</v>
      </c>
      <c r="J53" s="20">
        <v>4386</v>
      </c>
      <c r="K53" s="21">
        <f>K47+K48+K49+K50+K52</f>
        <v>4386</v>
      </c>
      <c r="L53" s="21">
        <f t="shared" ref="L53:N53" si="25">L47+L48+L49+L50+L52</f>
        <v>0</v>
      </c>
      <c r="M53" s="21">
        <f t="shared" si="25"/>
        <v>0</v>
      </c>
      <c r="N53" s="21">
        <f t="shared" si="25"/>
        <v>0</v>
      </c>
      <c r="O53" s="20">
        <f>P53+Q53+R53+S53</f>
        <v>13968</v>
      </c>
      <c r="P53" s="21">
        <f>P47+P48+P49+P50+P52</f>
        <v>13968</v>
      </c>
      <c r="Q53" s="21">
        <f t="shared" ref="Q53:S53" si="26">Q47+Q48+Q49+Q50+Q52</f>
        <v>0</v>
      </c>
      <c r="R53" s="21">
        <f t="shared" si="26"/>
        <v>0</v>
      </c>
      <c r="S53" s="21">
        <f t="shared" si="26"/>
        <v>0</v>
      </c>
      <c r="T53" s="20">
        <v>5437</v>
      </c>
      <c r="U53" s="21">
        <f>U47+U48+U49+U50+U52</f>
        <v>5437</v>
      </c>
      <c r="V53" s="21">
        <f t="shared" ref="V53:X53" si="27">V47+V48+V49+V50+V52</f>
        <v>0</v>
      </c>
      <c r="W53" s="21">
        <f t="shared" si="27"/>
        <v>0</v>
      </c>
      <c r="X53" s="21">
        <f t="shared" si="27"/>
        <v>0</v>
      </c>
      <c r="Y53" s="20">
        <f>Z53+AA53+AB53+AC53</f>
        <v>5208</v>
      </c>
      <c r="Z53" s="21">
        <f>Z47+Z48+Z49+Z50+Z52+Z51</f>
        <v>5208</v>
      </c>
      <c r="AA53" s="21">
        <f t="shared" ref="AA53:AC53" si="28">AA47+AA48+AA49+AA50+AA52+AA51</f>
        <v>0</v>
      </c>
      <c r="AB53" s="21">
        <f t="shared" si="28"/>
        <v>0</v>
      </c>
      <c r="AC53" s="21">
        <f t="shared" si="28"/>
        <v>0</v>
      </c>
      <c r="AD53" s="20">
        <f>E53+J53+O53+T53+Y53</f>
        <v>29445</v>
      </c>
      <c r="AE53" s="25">
        <f>AD47+AD48+AD49+AD50+AD52</f>
        <v>25973</v>
      </c>
      <c r="AF53" s="25">
        <f>AD47+AD48+AD49+AD50+AD52</f>
        <v>25973</v>
      </c>
    </row>
    <row r="54" spans="1:32" ht="34.5" customHeight="1" x14ac:dyDescent="0.25">
      <c r="A54" s="68" t="s">
        <v>185</v>
      </c>
      <c r="B54" s="68"/>
      <c r="C54" s="22" t="s">
        <v>115</v>
      </c>
      <c r="D54" s="22">
        <v>2022</v>
      </c>
      <c r="E54" s="20">
        <f>F54+G54+H54+I54</f>
        <v>446</v>
      </c>
      <c r="F54" s="21">
        <f>F53</f>
        <v>446</v>
      </c>
      <c r="G54" s="21">
        <f t="shared" ref="G54" si="29">G53</f>
        <v>0</v>
      </c>
      <c r="H54" s="21">
        <f t="shared" ref="H54" si="30">H53</f>
        <v>0</v>
      </c>
      <c r="I54" s="21">
        <f t="shared" ref="I54" si="31">I53</f>
        <v>0</v>
      </c>
      <c r="J54" s="20">
        <f>K54+L54+M54+N54</f>
        <v>0</v>
      </c>
      <c r="K54" s="21">
        <v>0</v>
      </c>
      <c r="L54" s="21">
        <f t="shared" ref="L54" si="32">L53</f>
        <v>0</v>
      </c>
      <c r="M54" s="21">
        <f t="shared" ref="M54" si="33">M53</f>
        <v>0</v>
      </c>
      <c r="N54" s="21">
        <f t="shared" ref="N54" si="34">N53</f>
        <v>0</v>
      </c>
      <c r="O54" s="20">
        <f>P54+Q54+R54+S54</f>
        <v>0</v>
      </c>
      <c r="P54" s="21">
        <v>0</v>
      </c>
      <c r="Q54" s="21">
        <f t="shared" ref="Q54" si="35">Q53</f>
        <v>0</v>
      </c>
      <c r="R54" s="21">
        <f t="shared" ref="R54" si="36">R53</f>
        <v>0</v>
      </c>
      <c r="S54" s="21">
        <f t="shared" ref="S54" si="37">S53</f>
        <v>0</v>
      </c>
      <c r="T54" s="20">
        <f>U54+V54+W54+X54</f>
        <v>0</v>
      </c>
      <c r="U54" s="21">
        <v>0</v>
      </c>
      <c r="V54" s="21">
        <f t="shared" ref="V54" si="38">V53</f>
        <v>0</v>
      </c>
      <c r="W54" s="21">
        <f t="shared" ref="W54" si="39">W53</f>
        <v>0</v>
      </c>
      <c r="X54" s="21">
        <f t="shared" ref="X54" si="40">X53</f>
        <v>0</v>
      </c>
      <c r="Y54" s="20">
        <f t="shared" ref="Y54:Y56" si="41">Z54+AA54+AB54+AC54</f>
        <v>0</v>
      </c>
      <c r="Z54" s="21">
        <v>0</v>
      </c>
      <c r="AA54" s="21">
        <v>0</v>
      </c>
      <c r="AB54" s="21">
        <v>0</v>
      </c>
      <c r="AC54" s="21">
        <v>0</v>
      </c>
      <c r="AD54" s="20">
        <f>E54+J54+O54+T54+Y54</f>
        <v>446</v>
      </c>
      <c r="AE54" s="56"/>
      <c r="AF54" s="56"/>
    </row>
    <row r="55" spans="1:32" ht="34.5" customHeight="1" x14ac:dyDescent="0.25">
      <c r="A55" s="72"/>
      <c r="B55" s="73"/>
      <c r="C55" s="22" t="s">
        <v>6</v>
      </c>
      <c r="D55" s="22" t="s">
        <v>188</v>
      </c>
      <c r="E55" s="20">
        <f>F55+G55+H55+I55</f>
        <v>0</v>
      </c>
      <c r="F55" s="21">
        <v>0</v>
      </c>
      <c r="G55" s="21">
        <v>0</v>
      </c>
      <c r="H55" s="21">
        <v>0</v>
      </c>
      <c r="I55" s="21">
        <v>0</v>
      </c>
      <c r="J55" s="20">
        <f>K55+L55+M55+N55</f>
        <v>4386</v>
      </c>
      <c r="K55" s="21">
        <f>K53</f>
        <v>4386</v>
      </c>
      <c r="L55" s="21">
        <v>0</v>
      </c>
      <c r="M55" s="21">
        <v>0</v>
      </c>
      <c r="N55" s="21">
        <v>0</v>
      </c>
      <c r="O55" s="20">
        <f>P55+Q55+R55+S55</f>
        <v>13968</v>
      </c>
      <c r="P55" s="21">
        <f>P53</f>
        <v>13968</v>
      </c>
      <c r="Q55" s="21">
        <f t="shared" ref="Q55:S55" si="42">Q53</f>
        <v>0</v>
      </c>
      <c r="R55" s="21">
        <f t="shared" si="42"/>
        <v>0</v>
      </c>
      <c r="S55" s="21">
        <f t="shared" si="42"/>
        <v>0</v>
      </c>
      <c r="T55" s="20">
        <f>U55+V55+W55+X55</f>
        <v>5437</v>
      </c>
      <c r="U55" s="21">
        <f>U53</f>
        <v>5437</v>
      </c>
      <c r="V55" s="21">
        <f t="shared" ref="V55:X55" si="43">V53</f>
        <v>0</v>
      </c>
      <c r="W55" s="21">
        <f t="shared" si="43"/>
        <v>0</v>
      </c>
      <c r="X55" s="21">
        <f t="shared" si="43"/>
        <v>0</v>
      </c>
      <c r="Y55" s="20">
        <f t="shared" si="41"/>
        <v>1736</v>
      </c>
      <c r="Z55" s="21">
        <f>Z50</f>
        <v>1736</v>
      </c>
      <c r="AA55" s="21">
        <f>AA50</f>
        <v>0</v>
      </c>
      <c r="AB55" s="21">
        <f>AB50</f>
        <v>0</v>
      </c>
      <c r="AC55" s="21">
        <f>AC50</f>
        <v>0</v>
      </c>
      <c r="AD55" s="20">
        <f>E55+J55+O55+T55+Y55</f>
        <v>25527</v>
      </c>
      <c r="AE55" s="56"/>
      <c r="AF55" s="56"/>
    </row>
    <row r="56" spans="1:32" ht="34.5" customHeight="1" x14ac:dyDescent="0.25">
      <c r="A56" s="65"/>
      <c r="B56" s="65"/>
      <c r="C56" s="22" t="s">
        <v>184</v>
      </c>
      <c r="D56" s="22">
        <v>2026</v>
      </c>
      <c r="E56" s="20" t="s">
        <v>40</v>
      </c>
      <c r="F56" s="21" t="s">
        <v>40</v>
      </c>
      <c r="G56" s="21" t="s">
        <v>40</v>
      </c>
      <c r="H56" s="21" t="s">
        <v>40</v>
      </c>
      <c r="I56" s="21" t="s">
        <v>40</v>
      </c>
      <c r="J56" s="20" t="s">
        <v>40</v>
      </c>
      <c r="K56" s="21" t="s">
        <v>40</v>
      </c>
      <c r="L56" s="21" t="s">
        <v>40</v>
      </c>
      <c r="M56" s="21" t="s">
        <v>40</v>
      </c>
      <c r="N56" s="21" t="s">
        <v>40</v>
      </c>
      <c r="O56" s="20" t="s">
        <v>40</v>
      </c>
      <c r="P56" s="21" t="s">
        <v>40</v>
      </c>
      <c r="Q56" s="21" t="s">
        <v>40</v>
      </c>
      <c r="R56" s="21" t="s">
        <v>40</v>
      </c>
      <c r="S56" s="21" t="s">
        <v>40</v>
      </c>
      <c r="T56" s="20" t="s">
        <v>40</v>
      </c>
      <c r="U56" s="21" t="s">
        <v>40</v>
      </c>
      <c r="V56" s="21" t="s">
        <v>40</v>
      </c>
      <c r="W56" s="21" t="s">
        <v>40</v>
      </c>
      <c r="X56" s="21" t="s">
        <v>40</v>
      </c>
      <c r="Y56" s="20">
        <f t="shared" si="41"/>
        <v>3472</v>
      </c>
      <c r="Z56" s="21">
        <f>Z51</f>
        <v>3472</v>
      </c>
      <c r="AA56" s="21">
        <f t="shared" ref="AA56:AC56" si="44">AA51</f>
        <v>0</v>
      </c>
      <c r="AB56" s="21">
        <f t="shared" si="44"/>
        <v>0</v>
      </c>
      <c r="AC56" s="21">
        <f t="shared" si="44"/>
        <v>0</v>
      </c>
      <c r="AD56" s="20">
        <f>Y56</f>
        <v>3472</v>
      </c>
      <c r="AE56" s="56"/>
      <c r="AF56" s="56"/>
    </row>
    <row r="57" spans="1:32" ht="62.25" customHeight="1" x14ac:dyDescent="0.25">
      <c r="A57" s="74" t="s">
        <v>59</v>
      </c>
      <c r="B57" s="75"/>
      <c r="C57" s="75"/>
      <c r="D57" s="75"/>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73"/>
      <c r="AE57" s="43"/>
      <c r="AF57" s="43"/>
    </row>
    <row r="58" spans="1:32" ht="33" customHeight="1" x14ac:dyDescent="0.25">
      <c r="A58" s="67" t="s">
        <v>24</v>
      </c>
      <c r="B58" s="66" t="s">
        <v>25</v>
      </c>
      <c r="C58" s="22" t="s">
        <v>6</v>
      </c>
      <c r="D58" s="22" t="s">
        <v>84</v>
      </c>
      <c r="E58" s="20">
        <f>F58+G58+H58+I58</f>
        <v>3199</v>
      </c>
      <c r="F58" s="21">
        <v>3199</v>
      </c>
      <c r="G58" s="21">
        <v>0</v>
      </c>
      <c r="H58" s="21">
        <v>0</v>
      </c>
      <c r="I58" s="21">
        <v>0</v>
      </c>
      <c r="J58" s="20">
        <f>K58+L58+M58+N58</f>
        <v>3379</v>
      </c>
      <c r="K58" s="21">
        <v>3379</v>
      </c>
      <c r="L58" s="21">
        <v>0</v>
      </c>
      <c r="M58" s="21">
        <v>0</v>
      </c>
      <c r="N58" s="21">
        <v>0</v>
      </c>
      <c r="O58" s="20">
        <f>P58+Q58+R58+S58</f>
        <v>3752</v>
      </c>
      <c r="P58" s="21">
        <v>3752</v>
      </c>
      <c r="Q58" s="21">
        <v>0</v>
      </c>
      <c r="R58" s="21">
        <v>0</v>
      </c>
      <c r="S58" s="21">
        <v>0</v>
      </c>
      <c r="T58" s="20">
        <f>U58+V58+W58+X58</f>
        <v>4210</v>
      </c>
      <c r="U58" s="21">
        <v>4210</v>
      </c>
      <c r="V58" s="21">
        <v>0</v>
      </c>
      <c r="W58" s="21">
        <v>0</v>
      </c>
      <c r="X58" s="21">
        <v>0</v>
      </c>
      <c r="Y58" s="20">
        <f>Z58+AA58+AB58+AC58</f>
        <v>2136</v>
      </c>
      <c r="Z58" s="21">
        <f>4370-2234</f>
        <v>2136</v>
      </c>
      <c r="AA58" s="21">
        <v>0</v>
      </c>
      <c r="AB58" s="21">
        <v>0</v>
      </c>
      <c r="AC58" s="21">
        <v>0</v>
      </c>
      <c r="AD58" s="20">
        <f>E58+J58+O58+T58+Y58</f>
        <v>16676</v>
      </c>
      <c r="AE58" s="43"/>
      <c r="AF58" s="43"/>
    </row>
    <row r="59" spans="1:32" ht="30" customHeight="1" x14ac:dyDescent="0.25">
      <c r="A59" s="67"/>
      <c r="B59" s="66"/>
      <c r="C59" s="22" t="s">
        <v>184</v>
      </c>
      <c r="D59" s="22">
        <v>2026</v>
      </c>
      <c r="E59" s="20" t="s">
        <v>40</v>
      </c>
      <c r="F59" s="21" t="s">
        <v>40</v>
      </c>
      <c r="G59" s="21" t="s">
        <v>40</v>
      </c>
      <c r="H59" s="21" t="s">
        <v>40</v>
      </c>
      <c r="I59" s="21" t="s">
        <v>40</v>
      </c>
      <c r="J59" s="20" t="s">
        <v>40</v>
      </c>
      <c r="K59" s="21" t="s">
        <v>40</v>
      </c>
      <c r="L59" s="21" t="s">
        <v>40</v>
      </c>
      <c r="M59" s="21" t="s">
        <v>40</v>
      </c>
      <c r="N59" s="21" t="s">
        <v>40</v>
      </c>
      <c r="O59" s="20" t="s">
        <v>40</v>
      </c>
      <c r="P59" s="21" t="s">
        <v>40</v>
      </c>
      <c r="Q59" s="21" t="s">
        <v>40</v>
      </c>
      <c r="R59" s="21" t="s">
        <v>40</v>
      </c>
      <c r="S59" s="21" t="s">
        <v>40</v>
      </c>
      <c r="T59" s="20" t="s">
        <v>40</v>
      </c>
      <c r="U59" s="21" t="s">
        <v>40</v>
      </c>
      <c r="V59" s="21" t="s">
        <v>40</v>
      </c>
      <c r="W59" s="21" t="s">
        <v>40</v>
      </c>
      <c r="X59" s="21" t="s">
        <v>40</v>
      </c>
      <c r="Y59" s="20">
        <f>Z59+AA59+AB59+AC59</f>
        <v>2184</v>
      </c>
      <c r="Z59" s="21">
        <v>2184</v>
      </c>
      <c r="AA59" s="21">
        <v>0</v>
      </c>
      <c r="AB59" s="21">
        <v>0</v>
      </c>
      <c r="AC59" s="21">
        <v>0</v>
      </c>
      <c r="AD59" s="20">
        <f>Y59</f>
        <v>2184</v>
      </c>
      <c r="AE59" s="43"/>
      <c r="AF59" s="43"/>
    </row>
    <row r="60" spans="1:32" ht="33.75" customHeight="1" x14ac:dyDescent="0.25">
      <c r="A60" s="67" t="s">
        <v>26</v>
      </c>
      <c r="B60" s="66" t="s">
        <v>27</v>
      </c>
      <c r="C60" s="22" t="s">
        <v>6</v>
      </c>
      <c r="D60" s="22" t="s">
        <v>84</v>
      </c>
      <c r="E60" s="20">
        <f t="shared" ref="E60:E63" si="45">F60+G60+H60+I60</f>
        <v>3200</v>
      </c>
      <c r="F60" s="21">
        <v>3200</v>
      </c>
      <c r="G60" s="21">
        <v>0</v>
      </c>
      <c r="H60" s="21">
        <v>0</v>
      </c>
      <c r="I60" s="21">
        <v>0</v>
      </c>
      <c r="J60" s="20">
        <f t="shared" ref="J60:J63" si="46">K60+L60+M60+N60</f>
        <v>3396</v>
      </c>
      <c r="K60" s="21">
        <v>3396</v>
      </c>
      <c r="L60" s="21">
        <v>0</v>
      </c>
      <c r="M60" s="21">
        <v>0</v>
      </c>
      <c r="N60" s="21">
        <v>0</v>
      </c>
      <c r="O60" s="20">
        <f t="shared" ref="O60:O63" si="47">P60+Q60+R60+S60</f>
        <v>4511</v>
      </c>
      <c r="P60" s="21">
        <v>4511</v>
      </c>
      <c r="Q60" s="21">
        <v>0</v>
      </c>
      <c r="R60" s="21">
        <v>0</v>
      </c>
      <c r="S60" s="21">
        <v>0</v>
      </c>
      <c r="T60" s="20">
        <f t="shared" ref="T60:T63" si="48">U60+V60+W60+X60</f>
        <v>6074</v>
      </c>
      <c r="U60" s="21">
        <v>6074</v>
      </c>
      <c r="V60" s="21">
        <v>0</v>
      </c>
      <c r="W60" s="21">
        <v>0</v>
      </c>
      <c r="X60" s="21">
        <v>0</v>
      </c>
      <c r="Y60" s="20">
        <f t="shared" ref="Y60:Y63" si="49">Z60+AA60+AB60+AC60</f>
        <v>992</v>
      </c>
      <c r="Z60" s="21">
        <f>6743-5751</f>
        <v>992</v>
      </c>
      <c r="AA60" s="21">
        <v>0</v>
      </c>
      <c r="AB60" s="21">
        <v>0</v>
      </c>
      <c r="AC60" s="21">
        <v>0</v>
      </c>
      <c r="AD60" s="20">
        <f>E60+J60+O60+T60+Y60</f>
        <v>18173</v>
      </c>
      <c r="AE60" s="43"/>
      <c r="AF60" s="43"/>
    </row>
    <row r="61" spans="1:32" ht="32.25" customHeight="1" x14ac:dyDescent="0.25">
      <c r="A61" s="67"/>
      <c r="B61" s="66"/>
      <c r="C61" s="22" t="s">
        <v>184</v>
      </c>
      <c r="D61" s="22">
        <v>2026</v>
      </c>
      <c r="E61" s="20" t="s">
        <v>40</v>
      </c>
      <c r="F61" s="21" t="s">
        <v>40</v>
      </c>
      <c r="G61" s="21" t="s">
        <v>40</v>
      </c>
      <c r="H61" s="21" t="s">
        <v>40</v>
      </c>
      <c r="I61" s="21" t="s">
        <v>40</v>
      </c>
      <c r="J61" s="20" t="s">
        <v>40</v>
      </c>
      <c r="K61" s="21" t="s">
        <v>40</v>
      </c>
      <c r="L61" s="21" t="s">
        <v>40</v>
      </c>
      <c r="M61" s="21" t="s">
        <v>40</v>
      </c>
      <c r="N61" s="21" t="s">
        <v>40</v>
      </c>
      <c r="O61" s="20" t="s">
        <v>40</v>
      </c>
      <c r="P61" s="21" t="s">
        <v>40</v>
      </c>
      <c r="Q61" s="21" t="s">
        <v>40</v>
      </c>
      <c r="R61" s="21" t="s">
        <v>40</v>
      </c>
      <c r="S61" s="21" t="s">
        <v>40</v>
      </c>
      <c r="T61" s="20" t="s">
        <v>40</v>
      </c>
      <c r="U61" s="21" t="s">
        <v>40</v>
      </c>
      <c r="V61" s="21" t="s">
        <v>40</v>
      </c>
      <c r="W61" s="21" t="s">
        <v>40</v>
      </c>
      <c r="X61" s="21" t="s">
        <v>40</v>
      </c>
      <c r="Y61" s="20">
        <f t="shared" si="49"/>
        <v>5331</v>
      </c>
      <c r="Z61" s="21">
        <v>5331</v>
      </c>
      <c r="AA61" s="21">
        <v>0</v>
      </c>
      <c r="AB61" s="21">
        <v>0</v>
      </c>
      <c r="AC61" s="21">
        <v>0</v>
      </c>
      <c r="AD61" s="20">
        <f>Y61</f>
        <v>5331</v>
      </c>
      <c r="AE61" s="43"/>
      <c r="AF61" s="43"/>
    </row>
    <row r="62" spans="1:32" ht="189.75" customHeight="1" x14ac:dyDescent="0.25">
      <c r="A62" s="51" t="s">
        <v>157</v>
      </c>
      <c r="B62" s="52" t="s">
        <v>111</v>
      </c>
      <c r="C62" s="22" t="s">
        <v>6</v>
      </c>
      <c r="D62" s="22">
        <v>2022</v>
      </c>
      <c r="E62" s="20">
        <f t="shared" si="45"/>
        <v>139</v>
      </c>
      <c r="F62" s="21">
        <v>0</v>
      </c>
      <c r="G62" s="21">
        <v>139</v>
      </c>
      <c r="H62" s="21">
        <v>0</v>
      </c>
      <c r="I62" s="21">
        <v>0</v>
      </c>
      <c r="J62" s="20">
        <f t="shared" si="46"/>
        <v>0</v>
      </c>
      <c r="K62" s="21">
        <v>0</v>
      </c>
      <c r="L62" s="21">
        <v>0</v>
      </c>
      <c r="M62" s="21">
        <v>0</v>
      </c>
      <c r="N62" s="21">
        <v>0</v>
      </c>
      <c r="O62" s="20">
        <f t="shared" si="47"/>
        <v>0</v>
      </c>
      <c r="P62" s="21">
        <v>0</v>
      </c>
      <c r="Q62" s="21">
        <v>0</v>
      </c>
      <c r="R62" s="21">
        <v>0</v>
      </c>
      <c r="S62" s="21">
        <v>0</v>
      </c>
      <c r="T62" s="20">
        <f t="shared" si="48"/>
        <v>0</v>
      </c>
      <c r="U62" s="21">
        <v>0</v>
      </c>
      <c r="V62" s="21">
        <v>0</v>
      </c>
      <c r="W62" s="21">
        <v>0</v>
      </c>
      <c r="X62" s="21">
        <v>0</v>
      </c>
      <c r="Y62" s="20">
        <f t="shared" si="49"/>
        <v>0</v>
      </c>
      <c r="Z62" s="21">
        <v>0</v>
      </c>
      <c r="AA62" s="21">
        <v>0</v>
      </c>
      <c r="AB62" s="21">
        <v>0</v>
      </c>
      <c r="AC62" s="21">
        <v>0</v>
      </c>
      <c r="AD62" s="20">
        <f t="shared" ref="AD62:AD63" si="50">E62+J62+O62+T62+Y62</f>
        <v>139</v>
      </c>
      <c r="AE62" s="43"/>
      <c r="AF62" s="43"/>
    </row>
    <row r="63" spans="1:32" ht="127.5" customHeight="1" x14ac:dyDescent="0.25">
      <c r="A63" s="51" t="s">
        <v>158</v>
      </c>
      <c r="B63" s="52" t="s">
        <v>112</v>
      </c>
      <c r="C63" s="22" t="s">
        <v>6</v>
      </c>
      <c r="D63" s="22">
        <v>2025</v>
      </c>
      <c r="E63" s="20">
        <f t="shared" si="45"/>
        <v>0</v>
      </c>
      <c r="F63" s="21">
        <v>0</v>
      </c>
      <c r="G63" s="21">
        <v>0</v>
      </c>
      <c r="H63" s="21">
        <v>0</v>
      </c>
      <c r="I63" s="21">
        <v>0</v>
      </c>
      <c r="J63" s="20">
        <f t="shared" si="46"/>
        <v>0</v>
      </c>
      <c r="K63" s="21">
        <v>0</v>
      </c>
      <c r="L63" s="21">
        <v>0</v>
      </c>
      <c r="M63" s="21">
        <v>0</v>
      </c>
      <c r="N63" s="21">
        <v>0</v>
      </c>
      <c r="O63" s="20">
        <f t="shared" si="47"/>
        <v>0</v>
      </c>
      <c r="P63" s="21">
        <v>0</v>
      </c>
      <c r="Q63" s="21">
        <v>0</v>
      </c>
      <c r="R63" s="21">
        <v>0</v>
      </c>
      <c r="S63" s="21">
        <v>0</v>
      </c>
      <c r="T63" s="20">
        <f t="shared" si="48"/>
        <v>582</v>
      </c>
      <c r="U63" s="21">
        <v>582</v>
      </c>
      <c r="V63" s="21">
        <v>0</v>
      </c>
      <c r="W63" s="21">
        <v>0</v>
      </c>
      <c r="X63" s="21">
        <v>0</v>
      </c>
      <c r="Y63" s="20">
        <f t="shared" si="49"/>
        <v>0</v>
      </c>
      <c r="Z63" s="21">
        <v>0</v>
      </c>
      <c r="AA63" s="21">
        <v>0</v>
      </c>
      <c r="AB63" s="21">
        <v>0</v>
      </c>
      <c r="AC63" s="21">
        <v>0</v>
      </c>
      <c r="AD63" s="20">
        <f t="shared" si="50"/>
        <v>582</v>
      </c>
      <c r="AE63" s="43"/>
      <c r="AF63" s="43"/>
    </row>
    <row r="64" spans="1:32" ht="25.5" customHeight="1" x14ac:dyDescent="0.25">
      <c r="A64" s="69" t="s">
        <v>71</v>
      </c>
      <c r="B64" s="69"/>
      <c r="C64" s="27"/>
      <c r="D64" s="27"/>
      <c r="E64" s="20">
        <f>F64+G64+H64+I64</f>
        <v>6538</v>
      </c>
      <c r="F64" s="21">
        <f>F58+F60+F62+F63</f>
        <v>6399</v>
      </c>
      <c r="G64" s="21">
        <f t="shared" ref="G64:I64" si="51">G58+G60+G62+G63</f>
        <v>139</v>
      </c>
      <c r="H64" s="21">
        <f t="shared" si="51"/>
        <v>0</v>
      </c>
      <c r="I64" s="21">
        <f t="shared" si="51"/>
        <v>0</v>
      </c>
      <c r="J64" s="20">
        <f>K64+L64+M64+N64</f>
        <v>6775</v>
      </c>
      <c r="K64" s="21">
        <f>K58+K60+K62+K63</f>
        <v>6775</v>
      </c>
      <c r="L64" s="21">
        <f t="shared" ref="L64:N64" si="52">L58+L60+L62+L63</f>
        <v>0</v>
      </c>
      <c r="M64" s="21">
        <f t="shared" si="52"/>
        <v>0</v>
      </c>
      <c r="N64" s="21">
        <f t="shared" si="52"/>
        <v>0</v>
      </c>
      <c r="O64" s="20">
        <f>P64+Q64+R64+S64</f>
        <v>8263</v>
      </c>
      <c r="P64" s="21">
        <f>P58+P60+P62+P63</f>
        <v>8263</v>
      </c>
      <c r="Q64" s="21">
        <v>0</v>
      </c>
      <c r="R64" s="21">
        <v>0</v>
      </c>
      <c r="S64" s="21">
        <v>0</v>
      </c>
      <c r="T64" s="20">
        <f>U64+V64+W64+X64</f>
        <v>10866</v>
      </c>
      <c r="U64" s="21">
        <f>U58+U60+U62+U63</f>
        <v>10866</v>
      </c>
      <c r="V64" s="21">
        <v>0</v>
      </c>
      <c r="W64" s="21">
        <v>0</v>
      </c>
      <c r="X64" s="21">
        <v>0</v>
      </c>
      <c r="Y64" s="20">
        <f>Z64+AA64+AB64+AC64</f>
        <v>10643</v>
      </c>
      <c r="Z64" s="21">
        <f>Z58+Z60+Z62+Z63+Z59+Z61</f>
        <v>10643</v>
      </c>
      <c r="AA64" s="21">
        <f t="shared" ref="AA64:AC64" si="53">AA58+AA60+AA62+AA63+AA59+AA61</f>
        <v>0</v>
      </c>
      <c r="AB64" s="21">
        <f t="shared" si="53"/>
        <v>0</v>
      </c>
      <c r="AC64" s="21">
        <f t="shared" si="53"/>
        <v>0</v>
      </c>
      <c r="AD64" s="20">
        <f>E64+J64+O64+T64+Y64</f>
        <v>43085</v>
      </c>
      <c r="AE64" s="25">
        <f>E64+J64+O64+T64+Y64</f>
        <v>43085</v>
      </c>
      <c r="AF64" s="25">
        <f>AD58+AD59+AD60+AD61+AD62+AD63</f>
        <v>43085</v>
      </c>
    </row>
    <row r="65" spans="1:33" ht="34.5" customHeight="1" x14ac:dyDescent="0.25">
      <c r="A65" s="68" t="s">
        <v>185</v>
      </c>
      <c r="B65" s="68"/>
      <c r="C65" s="22" t="s">
        <v>6</v>
      </c>
      <c r="D65" s="22" t="s">
        <v>186</v>
      </c>
      <c r="E65" s="20">
        <f>F65+G65+H65+I65</f>
        <v>6538</v>
      </c>
      <c r="F65" s="21">
        <f>F64</f>
        <v>6399</v>
      </c>
      <c r="G65" s="21">
        <f t="shared" ref="G65" si="54">G64</f>
        <v>139</v>
      </c>
      <c r="H65" s="21">
        <f t="shared" ref="H65" si="55">H64</f>
        <v>0</v>
      </c>
      <c r="I65" s="21">
        <f t="shared" ref="I65" si="56">I64</f>
        <v>0</v>
      </c>
      <c r="J65" s="20">
        <f>K65+L65+M65+N65</f>
        <v>6775</v>
      </c>
      <c r="K65" s="21">
        <f>K64</f>
        <v>6775</v>
      </c>
      <c r="L65" s="21">
        <f t="shared" ref="L65" si="57">L64</f>
        <v>0</v>
      </c>
      <c r="M65" s="21">
        <f t="shared" ref="M65" si="58">M64</f>
        <v>0</v>
      </c>
      <c r="N65" s="21">
        <f t="shared" ref="N65" si="59">N64</f>
        <v>0</v>
      </c>
      <c r="O65" s="20">
        <f>P65+Q65+R65+S65</f>
        <v>8263</v>
      </c>
      <c r="P65" s="21">
        <f>P64</f>
        <v>8263</v>
      </c>
      <c r="Q65" s="21">
        <f t="shared" ref="Q65" si="60">Q64</f>
        <v>0</v>
      </c>
      <c r="R65" s="21">
        <f t="shared" ref="R65" si="61">R64</f>
        <v>0</v>
      </c>
      <c r="S65" s="21">
        <f t="shared" ref="S65" si="62">S64</f>
        <v>0</v>
      </c>
      <c r="T65" s="20">
        <f>U65+V65+W65+X65</f>
        <v>10866</v>
      </c>
      <c r="U65" s="21">
        <f>U64</f>
        <v>10866</v>
      </c>
      <c r="V65" s="21">
        <f t="shared" ref="V65" si="63">V64</f>
        <v>0</v>
      </c>
      <c r="W65" s="21">
        <f t="shared" ref="W65" si="64">W64</f>
        <v>0</v>
      </c>
      <c r="X65" s="21">
        <f t="shared" ref="X65" si="65">X64</f>
        <v>0</v>
      </c>
      <c r="Y65" s="20">
        <f>Z65+AA65+AB65+AC65</f>
        <v>3128</v>
      </c>
      <c r="Z65" s="21">
        <f>Z58+Z60+Z62+Z63</f>
        <v>3128</v>
      </c>
      <c r="AA65" s="21">
        <f t="shared" ref="AA65:AC65" si="66">AA58+AA60+AA62+AA63</f>
        <v>0</v>
      </c>
      <c r="AB65" s="21">
        <f t="shared" si="66"/>
        <v>0</v>
      </c>
      <c r="AC65" s="21">
        <f t="shared" si="66"/>
        <v>0</v>
      </c>
      <c r="AD65" s="20">
        <f>E65+J65+O65+T65+Y65</f>
        <v>35570</v>
      </c>
      <c r="AE65" s="56"/>
      <c r="AF65" s="56"/>
    </row>
    <row r="66" spans="1:33" ht="34.5" customHeight="1" x14ac:dyDescent="0.25">
      <c r="A66" s="65"/>
      <c r="B66" s="65"/>
      <c r="C66" s="22" t="s">
        <v>184</v>
      </c>
      <c r="D66" s="22">
        <v>2026</v>
      </c>
      <c r="E66" s="20" t="s">
        <v>40</v>
      </c>
      <c r="F66" s="21" t="s">
        <v>40</v>
      </c>
      <c r="G66" s="21" t="s">
        <v>40</v>
      </c>
      <c r="H66" s="21" t="s">
        <v>40</v>
      </c>
      <c r="I66" s="21" t="s">
        <v>40</v>
      </c>
      <c r="J66" s="20" t="s">
        <v>40</v>
      </c>
      <c r="K66" s="21" t="s">
        <v>40</v>
      </c>
      <c r="L66" s="21" t="s">
        <v>40</v>
      </c>
      <c r="M66" s="21" t="s">
        <v>40</v>
      </c>
      <c r="N66" s="21" t="s">
        <v>40</v>
      </c>
      <c r="O66" s="20" t="s">
        <v>40</v>
      </c>
      <c r="P66" s="21" t="s">
        <v>40</v>
      </c>
      <c r="Q66" s="21" t="s">
        <v>40</v>
      </c>
      <c r="R66" s="21" t="s">
        <v>40</v>
      </c>
      <c r="S66" s="21" t="s">
        <v>40</v>
      </c>
      <c r="T66" s="20" t="s">
        <v>40</v>
      </c>
      <c r="U66" s="21" t="s">
        <v>40</v>
      </c>
      <c r="V66" s="21" t="s">
        <v>40</v>
      </c>
      <c r="W66" s="21" t="s">
        <v>40</v>
      </c>
      <c r="X66" s="21" t="s">
        <v>40</v>
      </c>
      <c r="Y66" s="20">
        <f t="shared" ref="Y66" si="67">Z66+AA66+AB66+AC66</f>
        <v>7515</v>
      </c>
      <c r="Z66" s="21">
        <f>Z59+Z61</f>
        <v>7515</v>
      </c>
      <c r="AA66" s="21">
        <f t="shared" ref="AA66:AC66" si="68">AA59+AA61</f>
        <v>0</v>
      </c>
      <c r="AB66" s="21">
        <f t="shared" si="68"/>
        <v>0</v>
      </c>
      <c r="AC66" s="21">
        <f t="shared" si="68"/>
        <v>0</v>
      </c>
      <c r="AD66" s="20">
        <f>Y66</f>
        <v>7515</v>
      </c>
      <c r="AE66" s="56"/>
      <c r="AF66" s="56"/>
    </row>
    <row r="67" spans="1:33" ht="36" customHeight="1" x14ac:dyDescent="0.25">
      <c r="A67" s="74" t="s">
        <v>113</v>
      </c>
      <c r="B67" s="75"/>
      <c r="C67" s="75"/>
      <c r="D67" s="75"/>
      <c r="E67" s="87"/>
      <c r="F67" s="87"/>
      <c r="G67" s="87"/>
      <c r="H67" s="87"/>
      <c r="I67" s="87"/>
      <c r="J67" s="87"/>
      <c r="K67" s="87"/>
      <c r="L67" s="87"/>
      <c r="M67" s="87"/>
      <c r="N67" s="87"/>
      <c r="O67" s="87"/>
      <c r="P67" s="87"/>
      <c r="Q67" s="87"/>
      <c r="R67" s="87"/>
      <c r="S67" s="87"/>
      <c r="T67" s="87"/>
      <c r="U67" s="87"/>
      <c r="V67" s="87"/>
      <c r="W67" s="87"/>
      <c r="X67" s="87"/>
      <c r="Y67" s="87"/>
      <c r="Z67" s="87"/>
      <c r="AA67" s="87"/>
      <c r="AB67" s="87"/>
      <c r="AC67" s="87"/>
      <c r="AD67" s="73"/>
      <c r="AE67" s="43"/>
      <c r="AF67" s="43"/>
    </row>
    <row r="68" spans="1:33" ht="126.75" customHeight="1" x14ac:dyDescent="0.25">
      <c r="A68" s="51" t="s">
        <v>72</v>
      </c>
      <c r="B68" s="52" t="s">
        <v>114</v>
      </c>
      <c r="C68" s="22" t="s">
        <v>6</v>
      </c>
      <c r="D68" s="22" t="s">
        <v>84</v>
      </c>
      <c r="E68" s="22" t="s">
        <v>40</v>
      </c>
      <c r="F68" s="22" t="s">
        <v>40</v>
      </c>
      <c r="G68" s="22" t="s">
        <v>40</v>
      </c>
      <c r="H68" s="22" t="s">
        <v>40</v>
      </c>
      <c r="I68" s="22" t="s">
        <v>40</v>
      </c>
      <c r="J68" s="22" t="s">
        <v>40</v>
      </c>
      <c r="K68" s="22" t="s">
        <v>40</v>
      </c>
      <c r="L68" s="22" t="s">
        <v>40</v>
      </c>
      <c r="M68" s="22" t="s">
        <v>40</v>
      </c>
      <c r="N68" s="22" t="s">
        <v>40</v>
      </c>
      <c r="O68" s="22" t="s">
        <v>40</v>
      </c>
      <c r="P68" s="22" t="s">
        <v>40</v>
      </c>
      <c r="Q68" s="22" t="s">
        <v>40</v>
      </c>
      <c r="R68" s="22" t="s">
        <v>40</v>
      </c>
      <c r="S68" s="22" t="s">
        <v>40</v>
      </c>
      <c r="T68" s="22" t="s">
        <v>40</v>
      </c>
      <c r="U68" s="22" t="s">
        <v>40</v>
      </c>
      <c r="V68" s="22" t="s">
        <v>40</v>
      </c>
      <c r="W68" s="22" t="s">
        <v>40</v>
      </c>
      <c r="X68" s="22" t="s">
        <v>40</v>
      </c>
      <c r="Y68" s="22" t="s">
        <v>40</v>
      </c>
      <c r="Z68" s="22" t="s">
        <v>40</v>
      </c>
      <c r="AA68" s="22" t="s">
        <v>40</v>
      </c>
      <c r="AB68" s="22" t="s">
        <v>40</v>
      </c>
      <c r="AC68" s="22" t="s">
        <v>40</v>
      </c>
      <c r="AD68" s="22" t="s">
        <v>40</v>
      </c>
      <c r="AE68" s="43"/>
      <c r="AF68" s="43"/>
    </row>
    <row r="69" spans="1:33" ht="96" customHeight="1" x14ac:dyDescent="0.25">
      <c r="A69" s="51" t="s">
        <v>159</v>
      </c>
      <c r="B69" s="52" t="s">
        <v>191</v>
      </c>
      <c r="C69" s="22" t="s">
        <v>184</v>
      </c>
      <c r="D69" s="22" t="s">
        <v>84</v>
      </c>
      <c r="E69" s="22" t="s">
        <v>40</v>
      </c>
      <c r="F69" s="22" t="s">
        <v>40</v>
      </c>
      <c r="G69" s="22" t="s">
        <v>40</v>
      </c>
      <c r="H69" s="22" t="s">
        <v>40</v>
      </c>
      <c r="I69" s="22" t="s">
        <v>40</v>
      </c>
      <c r="J69" s="22" t="s">
        <v>40</v>
      </c>
      <c r="K69" s="22" t="s">
        <v>40</v>
      </c>
      <c r="L69" s="22" t="s">
        <v>40</v>
      </c>
      <c r="M69" s="22" t="s">
        <v>40</v>
      </c>
      <c r="N69" s="22" t="s">
        <v>40</v>
      </c>
      <c r="O69" s="22" t="s">
        <v>40</v>
      </c>
      <c r="P69" s="22" t="s">
        <v>40</v>
      </c>
      <c r="Q69" s="22" t="s">
        <v>40</v>
      </c>
      <c r="R69" s="22" t="s">
        <v>40</v>
      </c>
      <c r="S69" s="22" t="s">
        <v>40</v>
      </c>
      <c r="T69" s="22" t="s">
        <v>40</v>
      </c>
      <c r="U69" s="22" t="s">
        <v>40</v>
      </c>
      <c r="V69" s="22" t="s">
        <v>40</v>
      </c>
      <c r="W69" s="22" t="s">
        <v>40</v>
      </c>
      <c r="X69" s="22" t="s">
        <v>40</v>
      </c>
      <c r="Y69" s="22" t="s">
        <v>40</v>
      </c>
      <c r="Z69" s="22" t="s">
        <v>40</v>
      </c>
      <c r="AA69" s="22" t="s">
        <v>40</v>
      </c>
      <c r="AB69" s="22" t="s">
        <v>40</v>
      </c>
      <c r="AC69" s="22" t="s">
        <v>40</v>
      </c>
      <c r="AD69" s="22" t="s">
        <v>40</v>
      </c>
      <c r="AE69" s="43"/>
      <c r="AF69" s="43"/>
    </row>
    <row r="70" spans="1:33" ht="28.5" customHeight="1" x14ac:dyDescent="0.25">
      <c r="A70" s="57"/>
      <c r="B70" s="39" t="s">
        <v>73</v>
      </c>
      <c r="C70" s="47"/>
      <c r="D70" s="47"/>
      <c r="E70" s="31" t="s">
        <v>40</v>
      </c>
      <c r="F70" s="31" t="s">
        <v>40</v>
      </c>
      <c r="G70" s="31" t="s">
        <v>40</v>
      </c>
      <c r="H70" s="31" t="s">
        <v>40</v>
      </c>
      <c r="I70" s="31" t="s">
        <v>40</v>
      </c>
      <c r="J70" s="31" t="s">
        <v>40</v>
      </c>
      <c r="K70" s="31" t="s">
        <v>40</v>
      </c>
      <c r="L70" s="31" t="s">
        <v>40</v>
      </c>
      <c r="M70" s="31" t="s">
        <v>40</v>
      </c>
      <c r="N70" s="31" t="s">
        <v>40</v>
      </c>
      <c r="O70" s="31" t="s">
        <v>40</v>
      </c>
      <c r="P70" s="31" t="s">
        <v>40</v>
      </c>
      <c r="Q70" s="31" t="s">
        <v>40</v>
      </c>
      <c r="R70" s="31" t="s">
        <v>40</v>
      </c>
      <c r="S70" s="31" t="s">
        <v>40</v>
      </c>
      <c r="T70" s="31" t="s">
        <v>40</v>
      </c>
      <c r="U70" s="31" t="s">
        <v>40</v>
      </c>
      <c r="V70" s="31" t="s">
        <v>40</v>
      </c>
      <c r="W70" s="31" t="s">
        <v>40</v>
      </c>
      <c r="X70" s="31" t="s">
        <v>40</v>
      </c>
      <c r="Y70" s="31" t="s">
        <v>40</v>
      </c>
      <c r="Z70" s="31" t="s">
        <v>40</v>
      </c>
      <c r="AA70" s="31" t="s">
        <v>40</v>
      </c>
      <c r="AB70" s="31" t="s">
        <v>40</v>
      </c>
      <c r="AC70" s="31" t="s">
        <v>40</v>
      </c>
      <c r="AD70" s="31" t="s">
        <v>40</v>
      </c>
      <c r="AE70" s="43"/>
      <c r="AF70" s="43"/>
    </row>
    <row r="71" spans="1:33" ht="30.75" customHeight="1" x14ac:dyDescent="0.25">
      <c r="A71" s="74" t="s">
        <v>195</v>
      </c>
      <c r="B71" s="75"/>
      <c r="C71" s="75"/>
      <c r="D71" s="91"/>
      <c r="E71" s="72"/>
      <c r="F71" s="87"/>
      <c r="G71" s="87"/>
      <c r="H71" s="87"/>
      <c r="I71" s="87"/>
      <c r="J71" s="87"/>
      <c r="K71" s="87"/>
      <c r="L71" s="87"/>
      <c r="M71" s="87"/>
      <c r="N71" s="87"/>
      <c r="O71" s="87"/>
      <c r="P71" s="87"/>
      <c r="Q71" s="87"/>
      <c r="R71" s="87"/>
      <c r="S71" s="87"/>
      <c r="T71" s="87"/>
      <c r="U71" s="87"/>
      <c r="V71" s="87"/>
      <c r="W71" s="87"/>
      <c r="X71" s="87"/>
      <c r="Y71" s="87"/>
      <c r="Z71" s="87"/>
      <c r="AA71" s="87"/>
      <c r="AB71" s="87"/>
      <c r="AC71" s="87"/>
      <c r="AD71" s="73"/>
      <c r="AE71" s="43"/>
      <c r="AF71" s="43"/>
    </row>
    <row r="72" spans="1:33" ht="128.25" customHeight="1" x14ac:dyDescent="0.25">
      <c r="A72" s="70" t="s">
        <v>160</v>
      </c>
      <c r="B72" s="52" t="s">
        <v>196</v>
      </c>
      <c r="C72" s="76" t="s">
        <v>115</v>
      </c>
      <c r="D72" s="22">
        <v>2022</v>
      </c>
      <c r="E72" s="20">
        <f>F72+G72+H72+I72</f>
        <v>6556</v>
      </c>
      <c r="F72" s="21">
        <v>6556</v>
      </c>
      <c r="G72" s="21">
        <v>0</v>
      </c>
      <c r="H72" s="21">
        <v>0</v>
      </c>
      <c r="I72" s="21">
        <v>0</v>
      </c>
      <c r="J72" s="20">
        <f>K72+L72+M72+N72</f>
        <v>0</v>
      </c>
      <c r="K72" s="21">
        <v>0</v>
      </c>
      <c r="L72" s="21">
        <v>0</v>
      </c>
      <c r="M72" s="21">
        <v>0</v>
      </c>
      <c r="N72" s="21">
        <v>0</v>
      </c>
      <c r="O72" s="20">
        <f>P72+Q72+R72+S72</f>
        <v>0</v>
      </c>
      <c r="P72" s="21">
        <v>0</v>
      </c>
      <c r="Q72" s="21">
        <v>0</v>
      </c>
      <c r="R72" s="21">
        <v>0</v>
      </c>
      <c r="S72" s="21">
        <v>0</v>
      </c>
      <c r="T72" s="20">
        <f>U72+V72+W72+X72</f>
        <v>0</v>
      </c>
      <c r="U72" s="21">
        <v>0</v>
      </c>
      <c r="V72" s="21">
        <v>0</v>
      </c>
      <c r="W72" s="21">
        <v>0</v>
      </c>
      <c r="X72" s="21">
        <v>0</v>
      </c>
      <c r="Y72" s="20">
        <f>Z72+AA72+AB72+AC72</f>
        <v>0</v>
      </c>
      <c r="Z72" s="21">
        <v>0</v>
      </c>
      <c r="AA72" s="21">
        <v>0</v>
      </c>
      <c r="AB72" s="21">
        <v>0</v>
      </c>
      <c r="AC72" s="21">
        <v>0</v>
      </c>
      <c r="AD72" s="20">
        <f>E72+J72+O72+T72+Y72</f>
        <v>6556</v>
      </c>
      <c r="AE72" s="43"/>
      <c r="AF72" s="43"/>
    </row>
    <row r="73" spans="1:33" ht="23.25" customHeight="1" x14ac:dyDescent="0.25">
      <c r="A73" s="71"/>
      <c r="B73" s="58" t="s">
        <v>200</v>
      </c>
      <c r="C73" s="77"/>
      <c r="D73" s="22">
        <v>2025</v>
      </c>
      <c r="E73" s="20">
        <f>F73+G73+H73+I73</f>
        <v>0</v>
      </c>
      <c r="F73" s="21">
        <v>0</v>
      </c>
      <c r="G73" s="21">
        <v>0</v>
      </c>
      <c r="H73" s="21">
        <v>0</v>
      </c>
      <c r="I73" s="21">
        <v>0</v>
      </c>
      <c r="J73" s="20">
        <f t="shared" ref="J73:J75" si="69">K73+L73+M73+N73</f>
        <v>0</v>
      </c>
      <c r="K73" s="21">
        <v>0</v>
      </c>
      <c r="L73" s="21">
        <v>0</v>
      </c>
      <c r="M73" s="21">
        <v>0</v>
      </c>
      <c r="N73" s="21">
        <v>0</v>
      </c>
      <c r="O73" s="20">
        <f>P73+Q73+R73+S73</f>
        <v>0</v>
      </c>
      <c r="P73" s="21">
        <v>0</v>
      </c>
      <c r="Q73" s="21">
        <v>0</v>
      </c>
      <c r="R73" s="21">
        <v>0</v>
      </c>
      <c r="S73" s="21">
        <v>0</v>
      </c>
      <c r="T73" s="20">
        <f t="shared" ref="T73:T75" si="70">U73+V73+W73+X73</f>
        <v>28227</v>
      </c>
      <c r="U73" s="21">
        <v>28227</v>
      </c>
      <c r="V73" s="21">
        <v>0</v>
      </c>
      <c r="W73" s="21">
        <v>0</v>
      </c>
      <c r="X73" s="21">
        <v>0</v>
      </c>
      <c r="Y73" s="20">
        <f t="shared" ref="Y73:Y75" si="71">Z73+AA73+AB73+AC73</f>
        <v>0</v>
      </c>
      <c r="Z73" s="21">
        <v>0</v>
      </c>
      <c r="AA73" s="21">
        <v>0</v>
      </c>
      <c r="AB73" s="21">
        <v>0</v>
      </c>
      <c r="AC73" s="21">
        <v>0</v>
      </c>
      <c r="AD73" s="20">
        <f t="shared" ref="AD73:AD74" si="72">E73+J73+O73+T73+Y73</f>
        <v>28227</v>
      </c>
      <c r="AE73" s="43"/>
      <c r="AF73" s="43"/>
    </row>
    <row r="74" spans="1:33" ht="39.75" customHeight="1" x14ac:dyDescent="0.25">
      <c r="A74" s="28"/>
      <c r="B74" s="28" t="s">
        <v>163</v>
      </c>
      <c r="C74" s="28"/>
      <c r="D74" s="28"/>
      <c r="E74" s="20">
        <f>F74+G74+H74+I74</f>
        <v>6556</v>
      </c>
      <c r="F74" s="21">
        <f>F72+F73</f>
        <v>6556</v>
      </c>
      <c r="G74" s="21">
        <f t="shared" ref="G74:I74" si="73">G72+G73</f>
        <v>0</v>
      </c>
      <c r="H74" s="21">
        <f t="shared" si="73"/>
        <v>0</v>
      </c>
      <c r="I74" s="21">
        <f t="shared" si="73"/>
        <v>0</v>
      </c>
      <c r="J74" s="20">
        <f t="shared" si="69"/>
        <v>0</v>
      </c>
      <c r="K74" s="21">
        <f>K72+K73</f>
        <v>0</v>
      </c>
      <c r="L74" s="21">
        <f>L72+L73</f>
        <v>0</v>
      </c>
      <c r="M74" s="21">
        <f t="shared" ref="M74:N74" si="74">M72+M73</f>
        <v>0</v>
      </c>
      <c r="N74" s="21">
        <f t="shared" si="74"/>
        <v>0</v>
      </c>
      <c r="O74" s="20">
        <f>P74+Q74+R74+S74</f>
        <v>0</v>
      </c>
      <c r="P74" s="21">
        <f>P72+P73</f>
        <v>0</v>
      </c>
      <c r="Q74" s="21">
        <f t="shared" ref="Q74:S74" si="75">Q72+Q73</f>
        <v>0</v>
      </c>
      <c r="R74" s="21">
        <f t="shared" si="75"/>
        <v>0</v>
      </c>
      <c r="S74" s="21">
        <f t="shared" si="75"/>
        <v>0</v>
      </c>
      <c r="T74" s="20">
        <f>U74+V74+W74+X74</f>
        <v>0</v>
      </c>
      <c r="U74" s="21">
        <f>U72</f>
        <v>0</v>
      </c>
      <c r="V74" s="21">
        <f t="shared" ref="V74:X74" si="76">V72</f>
        <v>0</v>
      </c>
      <c r="W74" s="21">
        <f t="shared" si="76"/>
        <v>0</v>
      </c>
      <c r="X74" s="21">
        <f t="shared" si="76"/>
        <v>0</v>
      </c>
      <c r="Y74" s="20">
        <f t="shared" si="71"/>
        <v>0</v>
      </c>
      <c r="Z74" s="21">
        <v>0</v>
      </c>
      <c r="AA74" s="21">
        <v>0</v>
      </c>
      <c r="AB74" s="21">
        <v>0</v>
      </c>
      <c r="AC74" s="21">
        <v>0</v>
      </c>
      <c r="AD74" s="20">
        <f t="shared" si="72"/>
        <v>6556</v>
      </c>
      <c r="AE74" s="43"/>
      <c r="AF74" s="43"/>
    </row>
    <row r="75" spans="1:33" ht="41.25" customHeight="1" x14ac:dyDescent="0.25">
      <c r="A75" s="33"/>
      <c r="B75" s="59" t="s">
        <v>199</v>
      </c>
      <c r="C75" s="28"/>
      <c r="D75" s="30"/>
      <c r="E75" s="20">
        <f>F75+G75+H75+I75</f>
        <v>0</v>
      </c>
      <c r="F75" s="21">
        <v>0</v>
      </c>
      <c r="G75" s="21">
        <v>0</v>
      </c>
      <c r="H75" s="21">
        <v>0</v>
      </c>
      <c r="I75" s="21">
        <v>0</v>
      </c>
      <c r="J75" s="20">
        <f t="shared" si="69"/>
        <v>0</v>
      </c>
      <c r="K75" s="21">
        <v>0</v>
      </c>
      <c r="L75" s="21">
        <v>0</v>
      </c>
      <c r="M75" s="21">
        <v>0</v>
      </c>
      <c r="N75" s="21">
        <v>0</v>
      </c>
      <c r="O75" s="20">
        <f>P75+Q75+R75+S75</f>
        <v>0</v>
      </c>
      <c r="P75" s="21">
        <v>0</v>
      </c>
      <c r="Q75" s="21">
        <v>0</v>
      </c>
      <c r="R75" s="21">
        <v>0</v>
      </c>
      <c r="S75" s="21">
        <v>0</v>
      </c>
      <c r="T75" s="20">
        <f t="shared" si="70"/>
        <v>28227</v>
      </c>
      <c r="U75" s="21">
        <f>U73</f>
        <v>28227</v>
      </c>
      <c r="V75" s="21">
        <f t="shared" ref="V75:X75" si="77">V73</f>
        <v>0</v>
      </c>
      <c r="W75" s="21">
        <f t="shared" si="77"/>
        <v>0</v>
      </c>
      <c r="X75" s="21">
        <f t="shared" si="77"/>
        <v>0</v>
      </c>
      <c r="Y75" s="20">
        <f t="shared" si="71"/>
        <v>0</v>
      </c>
      <c r="Z75" s="21">
        <v>0</v>
      </c>
      <c r="AA75" s="21">
        <v>0</v>
      </c>
      <c r="AB75" s="21">
        <v>0</v>
      </c>
      <c r="AC75" s="21">
        <v>0</v>
      </c>
      <c r="AD75" s="20">
        <f>E75+J75+O75+T75+Y75</f>
        <v>28227</v>
      </c>
      <c r="AE75" s="43"/>
      <c r="AF75" s="43"/>
    </row>
    <row r="76" spans="1:33" ht="54" customHeight="1" x14ac:dyDescent="0.25">
      <c r="A76" s="74" t="s">
        <v>197</v>
      </c>
      <c r="B76" s="75"/>
      <c r="C76" s="75"/>
      <c r="D76" s="75"/>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73"/>
      <c r="AE76" s="43"/>
      <c r="AF76" s="43"/>
    </row>
    <row r="77" spans="1:33" ht="76.5" customHeight="1" x14ac:dyDescent="0.25">
      <c r="A77" s="51" t="s">
        <v>161</v>
      </c>
      <c r="B77" s="52" t="s">
        <v>116</v>
      </c>
      <c r="C77" s="22" t="s">
        <v>6</v>
      </c>
      <c r="D77" s="22">
        <v>2023</v>
      </c>
      <c r="E77" s="20">
        <v>0</v>
      </c>
      <c r="F77" s="21">
        <v>0</v>
      </c>
      <c r="G77" s="21">
        <v>0</v>
      </c>
      <c r="H77" s="21">
        <v>0</v>
      </c>
      <c r="I77" s="21">
        <v>0</v>
      </c>
      <c r="J77" s="20">
        <f>K77+L77+M77+N77</f>
        <v>99</v>
      </c>
      <c r="K77" s="21">
        <v>99</v>
      </c>
      <c r="L77" s="21">
        <v>0</v>
      </c>
      <c r="M77" s="21">
        <v>0</v>
      </c>
      <c r="N77" s="21">
        <v>0</v>
      </c>
      <c r="O77" s="20">
        <v>0</v>
      </c>
      <c r="P77" s="21">
        <v>0</v>
      </c>
      <c r="Q77" s="21">
        <v>0</v>
      </c>
      <c r="R77" s="21">
        <v>0</v>
      </c>
      <c r="S77" s="21">
        <v>0</v>
      </c>
      <c r="T77" s="20">
        <f t="shared" ref="T77:T79" si="78">U77+V77+W77+X77</f>
        <v>0</v>
      </c>
      <c r="U77" s="21">
        <v>0</v>
      </c>
      <c r="V77" s="21">
        <v>0</v>
      </c>
      <c r="W77" s="21">
        <v>0</v>
      </c>
      <c r="X77" s="21">
        <v>0</v>
      </c>
      <c r="Y77" s="20">
        <v>0</v>
      </c>
      <c r="Z77" s="21">
        <v>0</v>
      </c>
      <c r="AA77" s="21">
        <v>0</v>
      </c>
      <c r="AB77" s="21">
        <v>0</v>
      </c>
      <c r="AC77" s="21">
        <v>0</v>
      </c>
      <c r="AD77" s="20">
        <f t="shared" ref="AD77:AD78" si="79">E77+J77+O77+T77+Y77</f>
        <v>99</v>
      </c>
      <c r="AE77" s="43"/>
      <c r="AF77" s="43"/>
    </row>
    <row r="78" spans="1:33" ht="78.75" x14ac:dyDescent="0.25">
      <c r="A78" s="51" t="s">
        <v>162</v>
      </c>
      <c r="B78" s="52" t="s">
        <v>117</v>
      </c>
      <c r="C78" s="22" t="s">
        <v>6</v>
      </c>
      <c r="D78" s="22" t="s">
        <v>164</v>
      </c>
      <c r="E78" s="20">
        <v>0</v>
      </c>
      <c r="F78" s="21">
        <v>0</v>
      </c>
      <c r="G78" s="21">
        <v>0</v>
      </c>
      <c r="H78" s="21">
        <v>0</v>
      </c>
      <c r="I78" s="21">
        <v>0</v>
      </c>
      <c r="J78" s="20">
        <f t="shared" ref="J78:J79" si="80">K78+L78+M78+N78</f>
        <v>0</v>
      </c>
      <c r="K78" s="21">
        <v>0</v>
      </c>
      <c r="L78" s="21">
        <v>0</v>
      </c>
      <c r="M78" s="21">
        <v>0</v>
      </c>
      <c r="N78" s="21">
        <v>0</v>
      </c>
      <c r="O78" s="20">
        <f>P78+Q78+R78+S78</f>
        <v>136</v>
      </c>
      <c r="P78" s="21">
        <v>136</v>
      </c>
      <c r="Q78" s="21">
        <v>0</v>
      </c>
      <c r="R78" s="21">
        <v>0</v>
      </c>
      <c r="S78" s="21">
        <v>0</v>
      </c>
      <c r="T78" s="20">
        <f t="shared" si="78"/>
        <v>96</v>
      </c>
      <c r="U78" s="21">
        <v>96</v>
      </c>
      <c r="V78" s="21">
        <v>0</v>
      </c>
      <c r="W78" s="21">
        <v>0</v>
      </c>
      <c r="X78" s="21">
        <v>0</v>
      </c>
      <c r="Y78" s="20">
        <v>0</v>
      </c>
      <c r="Z78" s="21">
        <v>0</v>
      </c>
      <c r="AA78" s="21">
        <v>0</v>
      </c>
      <c r="AB78" s="21">
        <v>0</v>
      </c>
      <c r="AC78" s="21">
        <v>0</v>
      </c>
      <c r="AD78" s="20">
        <f t="shared" si="79"/>
        <v>232</v>
      </c>
      <c r="AE78" s="43"/>
      <c r="AF78" s="43"/>
    </row>
    <row r="79" spans="1:33" ht="33" customHeight="1" x14ac:dyDescent="0.25">
      <c r="A79" s="65" t="s">
        <v>118</v>
      </c>
      <c r="B79" s="65"/>
      <c r="C79" s="28"/>
      <c r="D79" s="28"/>
      <c r="E79" s="20">
        <v>0</v>
      </c>
      <c r="F79" s="21">
        <v>0</v>
      </c>
      <c r="G79" s="21">
        <v>0</v>
      </c>
      <c r="H79" s="21">
        <v>0</v>
      </c>
      <c r="I79" s="21">
        <v>0</v>
      </c>
      <c r="J79" s="20">
        <f t="shared" si="80"/>
        <v>99</v>
      </c>
      <c r="K79" s="21">
        <f>K77+K78</f>
        <v>99</v>
      </c>
      <c r="L79" s="21">
        <f t="shared" ref="L79:N79" si="81">L77+L78</f>
        <v>0</v>
      </c>
      <c r="M79" s="21">
        <f t="shared" si="81"/>
        <v>0</v>
      </c>
      <c r="N79" s="21">
        <f t="shared" si="81"/>
        <v>0</v>
      </c>
      <c r="O79" s="20">
        <f t="shared" ref="O79" si="82">P79+Q79+R79+S79</f>
        <v>136</v>
      </c>
      <c r="P79" s="21">
        <f>P77+P78</f>
        <v>136</v>
      </c>
      <c r="Q79" s="21">
        <f t="shared" ref="Q79:S79" si="83">Q77+Q78</f>
        <v>0</v>
      </c>
      <c r="R79" s="21">
        <f t="shared" si="83"/>
        <v>0</v>
      </c>
      <c r="S79" s="21">
        <f t="shared" si="83"/>
        <v>0</v>
      </c>
      <c r="T79" s="20">
        <f t="shared" si="78"/>
        <v>96</v>
      </c>
      <c r="U79" s="21">
        <f>U77+U78</f>
        <v>96</v>
      </c>
      <c r="V79" s="21">
        <v>0</v>
      </c>
      <c r="W79" s="21">
        <v>0</v>
      </c>
      <c r="X79" s="21">
        <v>0</v>
      </c>
      <c r="Y79" s="20">
        <v>0</v>
      </c>
      <c r="Z79" s="21">
        <v>0</v>
      </c>
      <c r="AA79" s="21">
        <v>0</v>
      </c>
      <c r="AB79" s="21">
        <v>0</v>
      </c>
      <c r="AC79" s="21">
        <v>0</v>
      </c>
      <c r="AD79" s="20">
        <f>E79+J79+O79+T79+Y79</f>
        <v>331</v>
      </c>
      <c r="AE79" s="25">
        <f>AD77+AD78</f>
        <v>331</v>
      </c>
      <c r="AF79" s="25">
        <f>E79+J79+O79+T79+Y79</f>
        <v>331</v>
      </c>
      <c r="AG79" s="10"/>
    </row>
    <row r="80" spans="1:33" ht="31.5" customHeight="1" x14ac:dyDescent="0.25">
      <c r="A80" s="74" t="s">
        <v>205</v>
      </c>
      <c r="B80" s="75"/>
      <c r="C80" s="75"/>
      <c r="D80" s="75"/>
      <c r="E80" s="87"/>
      <c r="F80" s="87"/>
      <c r="G80" s="87"/>
      <c r="H80" s="87"/>
      <c r="I80" s="87"/>
      <c r="J80" s="87"/>
      <c r="K80" s="87"/>
      <c r="L80" s="87"/>
      <c r="M80" s="87"/>
      <c r="N80" s="87"/>
      <c r="O80" s="87"/>
      <c r="P80" s="87"/>
      <c r="Q80" s="87"/>
      <c r="R80" s="87"/>
      <c r="S80" s="87"/>
      <c r="T80" s="87"/>
      <c r="U80" s="87"/>
      <c r="V80" s="87"/>
      <c r="W80" s="87"/>
      <c r="X80" s="87"/>
      <c r="Y80" s="87"/>
      <c r="Z80" s="87"/>
      <c r="AA80" s="87"/>
      <c r="AB80" s="87"/>
      <c r="AC80" s="87"/>
      <c r="AD80" s="73"/>
      <c r="AE80" s="25"/>
      <c r="AF80" s="25"/>
      <c r="AG80" s="10"/>
    </row>
    <row r="81" spans="1:33" ht="32.25" customHeight="1" x14ac:dyDescent="0.25">
      <c r="A81" s="67" t="s">
        <v>28</v>
      </c>
      <c r="B81" s="66" t="s">
        <v>29</v>
      </c>
      <c r="C81" s="22" t="s">
        <v>6</v>
      </c>
      <c r="D81" s="22" t="s">
        <v>104</v>
      </c>
      <c r="E81" s="20">
        <f>F81+G81+H81+I81</f>
        <v>0</v>
      </c>
      <c r="F81" s="21">
        <v>0</v>
      </c>
      <c r="G81" s="21">
        <v>0</v>
      </c>
      <c r="H81" s="21">
        <v>0</v>
      </c>
      <c r="I81" s="21">
        <v>0</v>
      </c>
      <c r="J81" s="20">
        <f>K81+L81+M81+N81</f>
        <v>0</v>
      </c>
      <c r="K81" s="21">
        <v>0</v>
      </c>
      <c r="L81" s="21">
        <v>0</v>
      </c>
      <c r="M81" s="21">
        <v>0</v>
      </c>
      <c r="N81" s="21">
        <v>0</v>
      </c>
      <c r="O81" s="20">
        <f>P81+Q81+R81+S81</f>
        <v>0</v>
      </c>
      <c r="P81" s="21">
        <v>0</v>
      </c>
      <c r="Q81" s="21">
        <v>0</v>
      </c>
      <c r="R81" s="21">
        <v>0</v>
      </c>
      <c r="S81" s="21">
        <v>0</v>
      </c>
      <c r="T81" s="20">
        <f>U81+V81+W81+X81</f>
        <v>14838</v>
      </c>
      <c r="U81" s="21">
        <v>7019</v>
      </c>
      <c r="V81" s="21">
        <v>7819</v>
      </c>
      <c r="W81" s="21">
        <v>0</v>
      </c>
      <c r="X81" s="21">
        <v>0</v>
      </c>
      <c r="Y81" s="20">
        <f>Z81+AA81+AB81+AC81</f>
        <v>5135</v>
      </c>
      <c r="Z81" s="21">
        <f>6428-2554-425</f>
        <v>3449</v>
      </c>
      <c r="AA81" s="21">
        <f>9403-5992-1725</f>
        <v>1686</v>
      </c>
      <c r="AB81" s="21">
        <v>0</v>
      </c>
      <c r="AC81" s="21">
        <v>0</v>
      </c>
      <c r="AD81" s="20">
        <f>E81+J81+O81+T81+Y81</f>
        <v>19973</v>
      </c>
      <c r="AE81" s="25"/>
      <c r="AF81" s="25"/>
      <c r="AG81" s="10"/>
    </row>
    <row r="82" spans="1:33" ht="29.25" customHeight="1" x14ac:dyDescent="0.25">
      <c r="A82" s="67"/>
      <c r="B82" s="66"/>
      <c r="C82" s="22" t="s">
        <v>184</v>
      </c>
      <c r="D82" s="22">
        <v>2026</v>
      </c>
      <c r="E82" s="20" t="s">
        <v>40</v>
      </c>
      <c r="F82" s="21" t="s">
        <v>40</v>
      </c>
      <c r="G82" s="21" t="s">
        <v>40</v>
      </c>
      <c r="H82" s="21" t="s">
        <v>40</v>
      </c>
      <c r="I82" s="21" t="s">
        <v>40</v>
      </c>
      <c r="J82" s="20" t="s">
        <v>40</v>
      </c>
      <c r="K82" s="21" t="s">
        <v>40</v>
      </c>
      <c r="L82" s="21" t="s">
        <v>40</v>
      </c>
      <c r="M82" s="21" t="s">
        <v>40</v>
      </c>
      <c r="N82" s="21" t="s">
        <v>40</v>
      </c>
      <c r="O82" s="20" t="s">
        <v>40</v>
      </c>
      <c r="P82" s="21" t="s">
        <v>40</v>
      </c>
      <c r="Q82" s="21" t="s">
        <v>40</v>
      </c>
      <c r="R82" s="21" t="s">
        <v>40</v>
      </c>
      <c r="S82" s="21" t="s">
        <v>40</v>
      </c>
      <c r="T82" s="20" t="s">
        <v>40</v>
      </c>
      <c r="U82" s="21" t="s">
        <v>40</v>
      </c>
      <c r="V82" s="21" t="s">
        <v>40</v>
      </c>
      <c r="W82" s="21" t="s">
        <v>40</v>
      </c>
      <c r="X82" s="21" t="s">
        <v>40</v>
      </c>
      <c r="Y82" s="20">
        <f>Z82+AA82+AB82+AC82</f>
        <v>10696</v>
      </c>
      <c r="Z82" s="21">
        <f>2554+425</f>
        <v>2979</v>
      </c>
      <c r="AA82" s="21">
        <f>5992+1725</f>
        <v>7717</v>
      </c>
      <c r="AB82" s="21">
        <v>0</v>
      </c>
      <c r="AC82" s="21">
        <v>0</v>
      </c>
      <c r="AD82" s="20">
        <f>Y82</f>
        <v>10696</v>
      </c>
      <c r="AE82" s="25"/>
      <c r="AF82" s="25"/>
      <c r="AG82" s="10"/>
    </row>
    <row r="83" spans="1:33" ht="33" customHeight="1" x14ac:dyDescent="0.25">
      <c r="A83" s="65" t="s">
        <v>30</v>
      </c>
      <c r="B83" s="65"/>
      <c r="C83" s="27"/>
      <c r="D83" s="27"/>
      <c r="E83" s="20">
        <f>F83+G83+H83+I83</f>
        <v>0</v>
      </c>
      <c r="F83" s="21">
        <f>F81</f>
        <v>0</v>
      </c>
      <c r="G83" s="21">
        <f t="shared" ref="G83:I83" si="84">G81</f>
        <v>0</v>
      </c>
      <c r="H83" s="21">
        <f t="shared" si="84"/>
        <v>0</v>
      </c>
      <c r="I83" s="21">
        <f t="shared" si="84"/>
        <v>0</v>
      </c>
      <c r="J83" s="20">
        <f>K83+L83+M83+N83</f>
        <v>0</v>
      </c>
      <c r="K83" s="21">
        <f>K81</f>
        <v>0</v>
      </c>
      <c r="L83" s="21">
        <f t="shared" ref="L83:N83" si="85">L81</f>
        <v>0</v>
      </c>
      <c r="M83" s="21">
        <f t="shared" si="85"/>
        <v>0</v>
      </c>
      <c r="N83" s="21">
        <f t="shared" si="85"/>
        <v>0</v>
      </c>
      <c r="O83" s="20">
        <f>P83+Q83+R83+S83</f>
        <v>0</v>
      </c>
      <c r="P83" s="21">
        <f>P81</f>
        <v>0</v>
      </c>
      <c r="Q83" s="21">
        <f t="shared" ref="Q83:S83" si="86">Q81</f>
        <v>0</v>
      </c>
      <c r="R83" s="21">
        <f t="shared" si="86"/>
        <v>0</v>
      </c>
      <c r="S83" s="21">
        <f t="shared" si="86"/>
        <v>0</v>
      </c>
      <c r="T83" s="20">
        <f>U83+V83+W83+X83</f>
        <v>14838</v>
      </c>
      <c r="U83" s="21">
        <f>U81</f>
        <v>7019</v>
      </c>
      <c r="V83" s="21">
        <f t="shared" ref="V83:X83" si="87">V81</f>
        <v>7819</v>
      </c>
      <c r="W83" s="21">
        <f t="shared" si="87"/>
        <v>0</v>
      </c>
      <c r="X83" s="21">
        <f t="shared" si="87"/>
        <v>0</v>
      </c>
      <c r="Y83" s="20">
        <f>Z83+AA83+AB83+AC83</f>
        <v>15831</v>
      </c>
      <c r="Z83" s="21">
        <f>Z81+Z82</f>
        <v>6428</v>
      </c>
      <c r="AA83" s="21">
        <f>AA81+AA82</f>
        <v>9403</v>
      </c>
      <c r="AB83" s="21">
        <f t="shared" ref="AB83:AC83" si="88">AB81</f>
        <v>0</v>
      </c>
      <c r="AC83" s="21">
        <f t="shared" si="88"/>
        <v>0</v>
      </c>
      <c r="AD83" s="20">
        <f>E83+J83+O83+T83+Y83</f>
        <v>30669</v>
      </c>
      <c r="AE83" s="25">
        <f>E83+J83+O83+T83+Y83</f>
        <v>30669</v>
      </c>
      <c r="AF83" s="25">
        <f>AD81+AD82</f>
        <v>30669</v>
      </c>
      <c r="AG83" s="10"/>
    </row>
    <row r="84" spans="1:33" ht="34.5" customHeight="1" x14ac:dyDescent="0.25">
      <c r="A84" s="68" t="s">
        <v>185</v>
      </c>
      <c r="B84" s="68"/>
      <c r="C84" s="22" t="s">
        <v>6</v>
      </c>
      <c r="D84" s="22" t="s">
        <v>186</v>
      </c>
      <c r="E84" s="20">
        <f>F84+G84+H84+I84</f>
        <v>0</v>
      </c>
      <c r="F84" s="21">
        <f>F83</f>
        <v>0</v>
      </c>
      <c r="G84" s="21">
        <f t="shared" ref="G84" si="89">G83</f>
        <v>0</v>
      </c>
      <c r="H84" s="21">
        <f t="shared" ref="H84" si="90">H83</f>
        <v>0</v>
      </c>
      <c r="I84" s="21">
        <f t="shared" ref="I84" si="91">I83</f>
        <v>0</v>
      </c>
      <c r="J84" s="20">
        <f>K84+L84+M84+N84</f>
        <v>0</v>
      </c>
      <c r="K84" s="21">
        <f>K83</f>
        <v>0</v>
      </c>
      <c r="L84" s="21">
        <f t="shared" ref="L84" si="92">L83</f>
        <v>0</v>
      </c>
      <c r="M84" s="21">
        <f t="shared" ref="M84" si="93">M83</f>
        <v>0</v>
      </c>
      <c r="N84" s="21">
        <f t="shared" ref="N84" si="94">N83</f>
        <v>0</v>
      </c>
      <c r="O84" s="20">
        <f>P84+Q84+R84+S84</f>
        <v>0</v>
      </c>
      <c r="P84" s="21">
        <f>P83</f>
        <v>0</v>
      </c>
      <c r="Q84" s="21">
        <f t="shared" ref="Q84" si="95">Q83</f>
        <v>0</v>
      </c>
      <c r="R84" s="21">
        <f t="shared" ref="R84" si="96">R83</f>
        <v>0</v>
      </c>
      <c r="S84" s="21">
        <f t="shared" ref="S84" si="97">S83</f>
        <v>0</v>
      </c>
      <c r="T84" s="20">
        <f>U84+V84+W84+X84</f>
        <v>14838</v>
      </c>
      <c r="U84" s="21">
        <f>U83</f>
        <v>7019</v>
      </c>
      <c r="V84" s="21">
        <f t="shared" ref="V84" si="98">V83</f>
        <v>7819</v>
      </c>
      <c r="W84" s="21">
        <f t="shared" ref="W84" si="99">W83</f>
        <v>0</v>
      </c>
      <c r="X84" s="21">
        <f t="shared" ref="X84" si="100">X83</f>
        <v>0</v>
      </c>
      <c r="Y84" s="20">
        <f>Z84+AA84+AB84+AC84</f>
        <v>5135</v>
      </c>
      <c r="Z84" s="21">
        <f>Z81</f>
        <v>3449</v>
      </c>
      <c r="AA84" s="21">
        <f>AA81</f>
        <v>1686</v>
      </c>
      <c r="AB84" s="21">
        <f t="shared" ref="AB84:AC84" si="101">AB81</f>
        <v>0</v>
      </c>
      <c r="AC84" s="21">
        <f t="shared" si="101"/>
        <v>0</v>
      </c>
      <c r="AD84" s="20">
        <f>E84+J84+O84+T84+Y84</f>
        <v>19973</v>
      </c>
      <c r="AE84" s="25"/>
      <c r="AF84" s="25"/>
      <c r="AG84" s="10"/>
    </row>
    <row r="85" spans="1:33" ht="34.5" customHeight="1" x14ac:dyDescent="0.25">
      <c r="A85" s="65"/>
      <c r="B85" s="65"/>
      <c r="C85" s="22" t="s">
        <v>184</v>
      </c>
      <c r="D85" s="22">
        <v>2026</v>
      </c>
      <c r="E85" s="20" t="s">
        <v>40</v>
      </c>
      <c r="F85" s="21" t="s">
        <v>40</v>
      </c>
      <c r="G85" s="21" t="s">
        <v>40</v>
      </c>
      <c r="H85" s="21" t="s">
        <v>40</v>
      </c>
      <c r="I85" s="21" t="s">
        <v>40</v>
      </c>
      <c r="J85" s="20" t="s">
        <v>40</v>
      </c>
      <c r="K85" s="21" t="s">
        <v>40</v>
      </c>
      <c r="L85" s="21" t="s">
        <v>40</v>
      </c>
      <c r="M85" s="21" t="s">
        <v>40</v>
      </c>
      <c r="N85" s="21" t="s">
        <v>40</v>
      </c>
      <c r="O85" s="20" t="s">
        <v>40</v>
      </c>
      <c r="P85" s="21" t="s">
        <v>40</v>
      </c>
      <c r="Q85" s="21" t="s">
        <v>40</v>
      </c>
      <c r="R85" s="21" t="s">
        <v>40</v>
      </c>
      <c r="S85" s="21" t="s">
        <v>40</v>
      </c>
      <c r="T85" s="20" t="s">
        <v>40</v>
      </c>
      <c r="U85" s="21" t="s">
        <v>40</v>
      </c>
      <c r="V85" s="21" t="s">
        <v>40</v>
      </c>
      <c r="W85" s="21" t="s">
        <v>40</v>
      </c>
      <c r="X85" s="21" t="s">
        <v>40</v>
      </c>
      <c r="Y85" s="20">
        <f t="shared" ref="Y85" si="102">Z85+AA85+AB85+AC85</f>
        <v>10696</v>
      </c>
      <c r="Z85" s="21">
        <f>Z82</f>
        <v>2979</v>
      </c>
      <c r="AA85" s="21">
        <f t="shared" ref="AA85:AC85" si="103">AA82</f>
        <v>7717</v>
      </c>
      <c r="AB85" s="21">
        <f t="shared" si="103"/>
        <v>0</v>
      </c>
      <c r="AC85" s="21">
        <f t="shared" si="103"/>
        <v>0</v>
      </c>
      <c r="AD85" s="20">
        <f>Y85</f>
        <v>10696</v>
      </c>
      <c r="AE85" s="25"/>
      <c r="AF85" s="25"/>
      <c r="AG85" s="10"/>
    </row>
    <row r="86" spans="1:33" ht="45" customHeight="1" x14ac:dyDescent="0.25">
      <c r="A86" s="68" t="s">
        <v>165</v>
      </c>
      <c r="B86" s="68"/>
      <c r="C86" s="29"/>
      <c r="D86" s="29"/>
      <c r="E86" s="20">
        <f>F86+G86+H86+I86</f>
        <v>361390</v>
      </c>
      <c r="F86" s="21">
        <f>F43+F53+F64+F74+F79+F83</f>
        <v>55355</v>
      </c>
      <c r="G86" s="21">
        <f>G43+G53+G64+G74+G79+G83</f>
        <v>114710</v>
      </c>
      <c r="H86" s="21">
        <f>H43+H53+H64+H74+H79+H83</f>
        <v>191325</v>
      </c>
      <c r="I86" s="21">
        <f>I43+I53+I64+I74+I79+I83</f>
        <v>0</v>
      </c>
      <c r="J86" s="20">
        <f>K86+L86+M86+N86</f>
        <v>640756</v>
      </c>
      <c r="K86" s="21">
        <f>K43+K53+K64+K74+K79+K83</f>
        <v>93215</v>
      </c>
      <c r="L86" s="21">
        <f>L43+L53+L64+L74+L79+L83</f>
        <v>218803</v>
      </c>
      <c r="M86" s="21">
        <f>M43+M53+M64+M74+M79+M83</f>
        <v>328738</v>
      </c>
      <c r="N86" s="21">
        <f>N43+N53+N64+N74+N79+N83</f>
        <v>0</v>
      </c>
      <c r="O86" s="20">
        <f>P86+Q86+R86+S86</f>
        <v>146592</v>
      </c>
      <c r="P86" s="21">
        <f>P43+P53+P64+P74+P79+P83</f>
        <v>114391</v>
      </c>
      <c r="Q86" s="21">
        <f>Q43+Q53+Q64+Q74+Q79+Q83</f>
        <v>14385</v>
      </c>
      <c r="R86" s="21">
        <f>R43+R53+R64+R74+R79+R83</f>
        <v>17816</v>
      </c>
      <c r="S86" s="21">
        <f>S43+S53+S64+S74+S79+S83</f>
        <v>0</v>
      </c>
      <c r="T86" s="20">
        <f>U86+V86+W86+X86</f>
        <v>151155</v>
      </c>
      <c r="U86" s="21">
        <f>U43+U53+U64+U74+U79+U83</f>
        <v>117736</v>
      </c>
      <c r="V86" s="21">
        <f>V43+V53+V64+V74+V79+V83</f>
        <v>33419</v>
      </c>
      <c r="W86" s="21">
        <f>W43+W53+W64+W74+W79+W83</f>
        <v>0</v>
      </c>
      <c r="X86" s="21">
        <f>X43+X53+X64+X74+X79+X83</f>
        <v>0</v>
      </c>
      <c r="Y86" s="20">
        <f>Z86+AA86+AB86+AC86</f>
        <v>88228</v>
      </c>
      <c r="Z86" s="21">
        <f>Z43+Z53+Z64+Z74+Z79+Z83</f>
        <v>78825</v>
      </c>
      <c r="AA86" s="21">
        <f>AA43+AA53+AA64+AA74+AA79+AA83</f>
        <v>9403</v>
      </c>
      <c r="AB86" s="21">
        <f>AB43+AB53+AB64+AB74+AB79+AB83</f>
        <v>0</v>
      </c>
      <c r="AC86" s="21">
        <f>AC43+AC53+AC64+AC74+AC79+AC83</f>
        <v>0</v>
      </c>
      <c r="AD86" s="20">
        <f>E86+J86+O86+T86+Y86</f>
        <v>1388121</v>
      </c>
      <c r="AE86" s="25"/>
      <c r="AF86" s="25"/>
      <c r="AG86" s="10"/>
    </row>
    <row r="87" spans="1:33" ht="34.5" customHeight="1" x14ac:dyDescent="0.25">
      <c r="A87" s="68" t="s">
        <v>185</v>
      </c>
      <c r="B87" s="68"/>
      <c r="C87" s="22" t="s">
        <v>6</v>
      </c>
      <c r="D87" s="22" t="s">
        <v>186</v>
      </c>
      <c r="E87" s="20">
        <f>F87+G87+H87+I87</f>
        <v>354388</v>
      </c>
      <c r="F87" s="21">
        <f>F86-F74-F53</f>
        <v>48353</v>
      </c>
      <c r="G87" s="21">
        <f t="shared" ref="G87:I87" si="104">G86</f>
        <v>114710</v>
      </c>
      <c r="H87" s="21">
        <f t="shared" si="104"/>
        <v>191325</v>
      </c>
      <c r="I87" s="21">
        <f t="shared" si="104"/>
        <v>0</v>
      </c>
      <c r="J87" s="20">
        <f>K87+L87+M87+N87</f>
        <v>640756</v>
      </c>
      <c r="K87" s="21">
        <f>K86</f>
        <v>93215</v>
      </c>
      <c r="L87" s="21">
        <f t="shared" ref="L87:N87" si="105">L86</f>
        <v>218803</v>
      </c>
      <c r="M87" s="21">
        <f t="shared" si="105"/>
        <v>328738</v>
      </c>
      <c r="N87" s="21">
        <f t="shared" si="105"/>
        <v>0</v>
      </c>
      <c r="O87" s="20">
        <f>P87+Q87+R87+S87</f>
        <v>146592</v>
      </c>
      <c r="P87" s="21">
        <f>P86</f>
        <v>114391</v>
      </c>
      <c r="Q87" s="21">
        <f t="shared" ref="Q87:S87" si="106">Q86</f>
        <v>14385</v>
      </c>
      <c r="R87" s="21">
        <f t="shared" si="106"/>
        <v>17816</v>
      </c>
      <c r="S87" s="21">
        <f t="shared" si="106"/>
        <v>0</v>
      </c>
      <c r="T87" s="20">
        <f>U87+V87+W87+X87</f>
        <v>151155</v>
      </c>
      <c r="U87" s="21">
        <f>U86</f>
        <v>117736</v>
      </c>
      <c r="V87" s="21">
        <f t="shared" ref="V87:X87" si="107">V86</f>
        <v>33419</v>
      </c>
      <c r="W87" s="21">
        <f t="shared" si="107"/>
        <v>0</v>
      </c>
      <c r="X87" s="21">
        <f t="shared" si="107"/>
        <v>0</v>
      </c>
      <c r="Y87" s="20">
        <f>Z87+AA87+AB87+AC87</f>
        <v>10872</v>
      </c>
      <c r="Z87" s="21">
        <f>Z44+Z55+Z65+Z84</f>
        <v>9186</v>
      </c>
      <c r="AA87" s="21">
        <f>AA84</f>
        <v>1686</v>
      </c>
      <c r="AB87" s="21">
        <f t="shared" ref="AB87:AC87" si="108">AB80</f>
        <v>0</v>
      </c>
      <c r="AC87" s="21">
        <f t="shared" si="108"/>
        <v>0</v>
      </c>
      <c r="AD87" s="20">
        <f>E87+J87+O87+T87+Y87</f>
        <v>1303763</v>
      </c>
      <c r="AE87" s="25"/>
      <c r="AF87" s="25">
        <f>AD40+AD50+AD79</f>
        <v>42306</v>
      </c>
      <c r="AG87" s="10"/>
    </row>
    <row r="88" spans="1:33" ht="34.5" customHeight="1" x14ac:dyDescent="0.25">
      <c r="A88" s="72"/>
      <c r="B88" s="73"/>
      <c r="C88" s="22" t="s">
        <v>115</v>
      </c>
      <c r="D88" s="22" t="s">
        <v>187</v>
      </c>
      <c r="E88" s="20">
        <f>F88+G88+H88+I88</f>
        <v>7002</v>
      </c>
      <c r="F88" s="21">
        <f>F74+F54</f>
        <v>7002</v>
      </c>
      <c r="G88" s="21">
        <v>0</v>
      </c>
      <c r="H88" s="21">
        <v>0</v>
      </c>
      <c r="I88" s="21">
        <v>0</v>
      </c>
      <c r="J88" s="20">
        <f>K88+L88+M88+N88</f>
        <v>0</v>
      </c>
      <c r="K88" s="21">
        <v>0</v>
      </c>
      <c r="L88" s="21">
        <v>0</v>
      </c>
      <c r="M88" s="21">
        <v>0</v>
      </c>
      <c r="N88" s="21">
        <v>0</v>
      </c>
      <c r="O88" s="20">
        <f>P88+Q88+R88+S88</f>
        <v>0</v>
      </c>
      <c r="P88" s="21">
        <v>0</v>
      </c>
      <c r="Q88" s="21">
        <v>0</v>
      </c>
      <c r="R88" s="21">
        <v>0</v>
      </c>
      <c r="S88" s="21">
        <v>0</v>
      </c>
      <c r="T88" s="20">
        <f>U88+V88+W88+X88</f>
        <v>0</v>
      </c>
      <c r="U88" s="21">
        <v>0</v>
      </c>
      <c r="V88" s="21">
        <v>0</v>
      </c>
      <c r="W88" s="21">
        <v>0</v>
      </c>
      <c r="X88" s="21">
        <v>0</v>
      </c>
      <c r="Y88" s="20">
        <f>Z88+AA88+AB88+AC88</f>
        <v>0</v>
      </c>
      <c r="Z88" s="21">
        <v>0</v>
      </c>
      <c r="AA88" s="21">
        <v>0</v>
      </c>
      <c r="AB88" s="21">
        <v>0</v>
      </c>
      <c r="AC88" s="21">
        <v>0</v>
      </c>
      <c r="AD88" s="20">
        <f>E88+J88+O88+T88+Y88</f>
        <v>7002</v>
      </c>
      <c r="AE88" s="25"/>
      <c r="AF88" s="25"/>
      <c r="AG88" s="10"/>
    </row>
    <row r="89" spans="1:33" ht="34.5" customHeight="1" x14ac:dyDescent="0.25">
      <c r="A89" s="65"/>
      <c r="B89" s="65"/>
      <c r="C89" s="22" t="s">
        <v>184</v>
      </c>
      <c r="D89" s="22">
        <v>2026</v>
      </c>
      <c r="E89" s="20" t="s">
        <v>40</v>
      </c>
      <c r="F89" s="21" t="s">
        <v>40</v>
      </c>
      <c r="G89" s="21" t="s">
        <v>40</v>
      </c>
      <c r="H89" s="21" t="s">
        <v>40</v>
      </c>
      <c r="I89" s="21" t="s">
        <v>40</v>
      </c>
      <c r="J89" s="20" t="s">
        <v>40</v>
      </c>
      <c r="K89" s="21" t="s">
        <v>40</v>
      </c>
      <c r="L89" s="21" t="s">
        <v>40</v>
      </c>
      <c r="M89" s="21" t="s">
        <v>40</v>
      </c>
      <c r="N89" s="21" t="s">
        <v>40</v>
      </c>
      <c r="O89" s="20" t="s">
        <v>40</v>
      </c>
      <c r="P89" s="21" t="s">
        <v>40</v>
      </c>
      <c r="Q89" s="21" t="s">
        <v>40</v>
      </c>
      <c r="R89" s="21" t="s">
        <v>40</v>
      </c>
      <c r="S89" s="21" t="s">
        <v>40</v>
      </c>
      <c r="T89" s="20" t="s">
        <v>40</v>
      </c>
      <c r="U89" s="21" t="s">
        <v>40</v>
      </c>
      <c r="V89" s="21" t="s">
        <v>40</v>
      </c>
      <c r="W89" s="21" t="s">
        <v>40</v>
      </c>
      <c r="X89" s="21" t="s">
        <v>40</v>
      </c>
      <c r="Y89" s="20">
        <f>Z89+AA89+AB89+AC89</f>
        <v>77356</v>
      </c>
      <c r="Z89" s="21">
        <f>Z45+Z56+Z66+Z85</f>
        <v>69639</v>
      </c>
      <c r="AA89" s="21">
        <f>AA85</f>
        <v>7717</v>
      </c>
      <c r="AB89" s="21">
        <f>AB79+AB50+AB40</f>
        <v>0</v>
      </c>
      <c r="AC89" s="21">
        <f>AC79+AC50+AC40</f>
        <v>0</v>
      </c>
      <c r="AD89" s="20">
        <f>Y89</f>
        <v>77356</v>
      </c>
      <c r="AE89" s="25"/>
      <c r="AF89" s="25"/>
      <c r="AG89" s="10"/>
    </row>
    <row r="90" spans="1:33" ht="45" customHeight="1" x14ac:dyDescent="0.25">
      <c r="A90" s="79" t="s">
        <v>166</v>
      </c>
      <c r="B90" s="79"/>
      <c r="C90" s="29"/>
      <c r="D90" s="29"/>
      <c r="E90" s="20">
        <f>F90+G90+H90+I90</f>
        <v>0</v>
      </c>
      <c r="F90" s="21">
        <v>0</v>
      </c>
      <c r="G90" s="21">
        <v>0</v>
      </c>
      <c r="H90" s="21">
        <v>0</v>
      </c>
      <c r="I90" s="21">
        <v>0</v>
      </c>
      <c r="J90" s="20">
        <f>K90+L90+M90+N90</f>
        <v>0</v>
      </c>
      <c r="K90" s="21">
        <v>0</v>
      </c>
      <c r="L90" s="21">
        <v>0</v>
      </c>
      <c r="M90" s="21">
        <v>0</v>
      </c>
      <c r="N90" s="21">
        <v>0</v>
      </c>
      <c r="O90" s="20">
        <f>P90+Q90+R90+S90</f>
        <v>0</v>
      </c>
      <c r="P90" s="21">
        <v>0</v>
      </c>
      <c r="Q90" s="21">
        <v>0</v>
      </c>
      <c r="R90" s="21">
        <v>0</v>
      </c>
      <c r="S90" s="21">
        <v>0</v>
      </c>
      <c r="T90" s="20">
        <f>U90+V90+W90+X90</f>
        <v>28227</v>
      </c>
      <c r="U90" s="21">
        <f>U75</f>
        <v>28227</v>
      </c>
      <c r="V90" s="21">
        <v>0</v>
      </c>
      <c r="W90" s="21">
        <v>0</v>
      </c>
      <c r="X90" s="21">
        <v>0</v>
      </c>
      <c r="Y90" s="20">
        <f>Z90+AA90+AB90+AC90</f>
        <v>0</v>
      </c>
      <c r="Z90" s="21">
        <v>0</v>
      </c>
      <c r="AA90" s="21">
        <v>0</v>
      </c>
      <c r="AB90" s="21">
        <v>0</v>
      </c>
      <c r="AC90" s="21">
        <v>0</v>
      </c>
      <c r="AD90" s="20">
        <f>E90+J90+O90+T90+Y90</f>
        <v>28227</v>
      </c>
      <c r="AE90" s="25"/>
      <c r="AF90" s="25"/>
      <c r="AG90" s="10"/>
    </row>
    <row r="91" spans="1:33" ht="45" customHeight="1" x14ac:dyDescent="0.25">
      <c r="A91" s="68" t="s">
        <v>167</v>
      </c>
      <c r="B91" s="68"/>
      <c r="C91" s="29"/>
      <c r="D91" s="29"/>
      <c r="E91" s="20">
        <f t="shared" ref="E91:AD91" si="109">E86+E90</f>
        <v>361390</v>
      </c>
      <c r="F91" s="21">
        <f t="shared" si="109"/>
        <v>55355</v>
      </c>
      <c r="G91" s="21">
        <f t="shared" si="109"/>
        <v>114710</v>
      </c>
      <c r="H91" s="21">
        <f t="shared" si="109"/>
        <v>191325</v>
      </c>
      <c r="I91" s="21">
        <f t="shared" si="109"/>
        <v>0</v>
      </c>
      <c r="J91" s="20">
        <f t="shared" si="109"/>
        <v>640756</v>
      </c>
      <c r="K91" s="21">
        <f t="shared" si="109"/>
        <v>93215</v>
      </c>
      <c r="L91" s="21">
        <f t="shared" si="109"/>
        <v>218803</v>
      </c>
      <c r="M91" s="21">
        <f t="shared" si="109"/>
        <v>328738</v>
      </c>
      <c r="N91" s="21">
        <f t="shared" si="109"/>
        <v>0</v>
      </c>
      <c r="O91" s="20">
        <f t="shared" si="109"/>
        <v>146592</v>
      </c>
      <c r="P91" s="21">
        <f t="shared" si="109"/>
        <v>114391</v>
      </c>
      <c r="Q91" s="21">
        <f t="shared" si="109"/>
        <v>14385</v>
      </c>
      <c r="R91" s="21">
        <f t="shared" si="109"/>
        <v>17816</v>
      </c>
      <c r="S91" s="21">
        <f t="shared" si="109"/>
        <v>0</v>
      </c>
      <c r="T91" s="20">
        <f t="shared" si="109"/>
        <v>179382</v>
      </c>
      <c r="U91" s="21">
        <f t="shared" si="109"/>
        <v>145963</v>
      </c>
      <c r="V91" s="21">
        <f t="shared" si="109"/>
        <v>33419</v>
      </c>
      <c r="W91" s="21">
        <f t="shared" si="109"/>
        <v>0</v>
      </c>
      <c r="X91" s="21">
        <f t="shared" si="109"/>
        <v>0</v>
      </c>
      <c r="Y91" s="20">
        <f t="shared" si="109"/>
        <v>88228</v>
      </c>
      <c r="Z91" s="21">
        <f t="shared" si="109"/>
        <v>78825</v>
      </c>
      <c r="AA91" s="21">
        <f t="shared" si="109"/>
        <v>9403</v>
      </c>
      <c r="AB91" s="21">
        <f t="shared" si="109"/>
        <v>0</v>
      </c>
      <c r="AC91" s="21">
        <f t="shared" si="109"/>
        <v>0</v>
      </c>
      <c r="AD91" s="20">
        <f t="shared" si="109"/>
        <v>1416348</v>
      </c>
      <c r="AE91" s="25">
        <f>E91+J91+O91+T91+Y91</f>
        <v>1416348</v>
      </c>
      <c r="AF91" s="25">
        <f>AD43+AD53+AD64+AD74+AD79+AD83+AD90</f>
        <v>1416348</v>
      </c>
      <c r="AG91" s="10"/>
    </row>
    <row r="92" spans="1:33" ht="45" customHeight="1" x14ac:dyDescent="0.25">
      <c r="A92" s="7"/>
      <c r="B92" s="7"/>
      <c r="C92" s="8"/>
      <c r="D92" s="8"/>
      <c r="E92" s="9"/>
      <c r="F92" s="9"/>
      <c r="G92" s="9"/>
      <c r="H92" s="9"/>
      <c r="I92" s="9"/>
      <c r="J92" s="9"/>
      <c r="K92" s="9"/>
      <c r="L92" s="9"/>
      <c r="M92" s="9"/>
      <c r="N92" s="9"/>
      <c r="O92" s="9"/>
      <c r="P92" s="9"/>
      <c r="Q92" s="9"/>
      <c r="R92" s="9"/>
      <c r="S92" s="9"/>
      <c r="T92" s="9"/>
      <c r="U92" s="9"/>
      <c r="V92" s="9"/>
      <c r="W92" s="9"/>
      <c r="X92" s="9"/>
      <c r="Y92" s="9"/>
      <c r="Z92" s="9"/>
      <c r="AA92" s="9"/>
      <c r="AB92" s="9"/>
      <c r="AC92" s="9"/>
      <c r="AD92" s="9"/>
      <c r="AE92" s="6"/>
      <c r="AF92" s="6"/>
    </row>
    <row r="95" spans="1:33" x14ac:dyDescent="0.25">
      <c r="Y95" s="11" t="s">
        <v>178</v>
      </c>
      <c r="Z95" s="12">
        <f>E86+J86+O86+T86+Y86</f>
        <v>1388121</v>
      </c>
      <c r="AA95" s="13">
        <f>Z96+Z97+Z98</f>
        <v>1388121</v>
      </c>
    </row>
    <row r="96" spans="1:33" ht="15.75" x14ac:dyDescent="0.25">
      <c r="Y96" s="11" t="s">
        <v>174</v>
      </c>
      <c r="Z96" s="14">
        <f>F86+K86+P86+U86+Z86</f>
        <v>459522</v>
      </c>
      <c r="AA96" s="13"/>
    </row>
    <row r="97" spans="25:27" ht="15.75" x14ac:dyDescent="0.25">
      <c r="Y97" s="11" t="s">
        <v>175</v>
      </c>
      <c r="Z97" s="14">
        <f>G86+L86+Q86+V86+AA86</f>
        <v>390720</v>
      </c>
      <c r="AA97" s="13"/>
    </row>
    <row r="98" spans="25:27" ht="15.75" x14ac:dyDescent="0.25">
      <c r="Y98" s="11" t="s">
        <v>176</v>
      </c>
      <c r="Z98" s="14">
        <f>H86+M86+R86</f>
        <v>537879</v>
      </c>
      <c r="AA98" s="13"/>
    </row>
    <row r="99" spans="25:27" ht="15.75" x14ac:dyDescent="0.25">
      <c r="Y99" s="11" t="s">
        <v>177</v>
      </c>
      <c r="Z99" s="14">
        <f>I86+N86+S86+X86+AC86</f>
        <v>0</v>
      </c>
      <c r="AA99" s="13"/>
    </row>
    <row r="100" spans="25:27" ht="15.75" x14ac:dyDescent="0.25">
      <c r="Y100" s="11"/>
      <c r="Z100" s="14"/>
      <c r="AA100" s="13"/>
    </row>
    <row r="101" spans="25:27" x14ac:dyDescent="0.25">
      <c r="Y101" s="11" t="s">
        <v>179</v>
      </c>
      <c r="Z101" s="13">
        <f>E91+J91+O91+T91+Y91</f>
        <v>1416348</v>
      </c>
      <c r="AA101" s="13">
        <f>Z102+Z103+Z104</f>
        <v>1416348</v>
      </c>
    </row>
    <row r="102" spans="25:27" ht="15.75" x14ac:dyDescent="0.25">
      <c r="Y102" s="11" t="s">
        <v>174</v>
      </c>
      <c r="Z102" s="14">
        <f>F91+K91+P91+U91+Z91</f>
        <v>487749</v>
      </c>
      <c r="AA102" s="14"/>
    </row>
    <row r="103" spans="25:27" ht="15.75" x14ac:dyDescent="0.25">
      <c r="Y103" s="11" t="s">
        <v>175</v>
      </c>
      <c r="Z103" s="14">
        <f>G91+L91+Q91+V91+AA91</f>
        <v>390720</v>
      </c>
      <c r="AA103" s="14"/>
    </row>
    <row r="104" spans="25:27" ht="15.75" x14ac:dyDescent="0.25">
      <c r="Y104" s="11" t="s">
        <v>180</v>
      </c>
      <c r="Z104" s="14">
        <f>H91+M91+R91</f>
        <v>537879</v>
      </c>
      <c r="AA104" s="14"/>
    </row>
    <row r="105" spans="25:27" ht="15.75" x14ac:dyDescent="0.25">
      <c r="Y105" s="11" t="s">
        <v>181</v>
      </c>
      <c r="Z105" s="14">
        <v>0</v>
      </c>
      <c r="AA105" s="14"/>
    </row>
  </sheetData>
  <mergeCells count="78">
    <mergeCell ref="E76:AD76"/>
    <mergeCell ref="A80:D80"/>
    <mergeCell ref="E80:AD80"/>
    <mergeCell ref="E3:S3"/>
    <mergeCell ref="T3:AD3"/>
    <mergeCell ref="E57:AD57"/>
    <mergeCell ref="A67:D67"/>
    <mergeCell ref="E67:AD67"/>
    <mergeCell ref="A71:D71"/>
    <mergeCell ref="E71:AD71"/>
    <mergeCell ref="A8:D8"/>
    <mergeCell ref="E7:AD7"/>
    <mergeCell ref="E8:AD8"/>
    <mergeCell ref="A46:D46"/>
    <mergeCell ref="E46:AD46"/>
    <mergeCell ref="B32:B33"/>
    <mergeCell ref="O1:S1"/>
    <mergeCell ref="E2:P2"/>
    <mergeCell ref="A7:D7"/>
    <mergeCell ref="W1:AD1"/>
    <mergeCell ref="A83:B83"/>
    <mergeCell ref="A53:B53"/>
    <mergeCell ref="A43:B43"/>
    <mergeCell ref="A3:A5"/>
    <mergeCell ref="E4:I4"/>
    <mergeCell ref="J4:N4"/>
    <mergeCell ref="O4:S4"/>
    <mergeCell ref="T4:X4"/>
    <mergeCell ref="Y4:AC4"/>
    <mergeCell ref="B30:B31"/>
    <mergeCell ref="A45:B45"/>
    <mergeCell ref="A32:A33"/>
    <mergeCell ref="A90:B90"/>
    <mergeCell ref="A91:B91"/>
    <mergeCell ref="B3:B5"/>
    <mergeCell ref="C3:C5"/>
    <mergeCell ref="D3:D5"/>
    <mergeCell ref="A86:B86"/>
    <mergeCell ref="A79:B79"/>
    <mergeCell ref="A9:A10"/>
    <mergeCell ref="B9:B10"/>
    <mergeCell ref="A11:A12"/>
    <mergeCell ref="B11:B12"/>
    <mergeCell ref="A15:A16"/>
    <mergeCell ref="B15:B16"/>
    <mergeCell ref="A20:A21"/>
    <mergeCell ref="B20:B21"/>
    <mergeCell ref="A30:A31"/>
    <mergeCell ref="A34:A35"/>
    <mergeCell ref="B34:B35"/>
    <mergeCell ref="A38:A39"/>
    <mergeCell ref="B38:B39"/>
    <mergeCell ref="A40:A41"/>
    <mergeCell ref="B40:B41"/>
    <mergeCell ref="A44:B44"/>
    <mergeCell ref="A50:A51"/>
    <mergeCell ref="B50:B51"/>
    <mergeCell ref="A54:B54"/>
    <mergeCell ref="A56:B56"/>
    <mergeCell ref="A58:A59"/>
    <mergeCell ref="B58:B59"/>
    <mergeCell ref="A55:B55"/>
    <mergeCell ref="A57:D57"/>
    <mergeCell ref="C72:C73"/>
    <mergeCell ref="A89:B89"/>
    <mergeCell ref="B60:B61"/>
    <mergeCell ref="A60:A61"/>
    <mergeCell ref="A65:B65"/>
    <mergeCell ref="A66:B66"/>
    <mergeCell ref="A64:B64"/>
    <mergeCell ref="A81:A82"/>
    <mergeCell ref="B81:B82"/>
    <mergeCell ref="A84:B84"/>
    <mergeCell ref="A85:B85"/>
    <mergeCell ref="A87:B87"/>
    <mergeCell ref="A72:A73"/>
    <mergeCell ref="A88:B88"/>
    <mergeCell ref="A76:D76"/>
  </mergeCells>
  <pageMargins left="0.78740157480314965" right="0.78740157480314965" top="1.1811023622047245" bottom="0.59055118110236227" header="0.19685039370078741" footer="0"/>
  <pageSetup paperSize="9" scale="49" firstPageNumber="11" fitToHeight="0" orientation="landscape" useFirstPageNumber="1" r:id="rId1"/>
  <headerFooter>
    <oddHeader>&amp;C&amp;P</oddHeader>
  </headerFooter>
  <rowBreaks count="4" manualBreakCount="4">
    <brk id="31" max="29" man="1"/>
    <brk id="45" max="29" man="1"/>
    <brk id="56" max="29" man="1"/>
    <brk id="68" max="29" man="1"/>
  </rowBreaks>
  <colBreaks count="1" manualBreakCount="1">
    <brk id="19"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view="pageLayout" zoomScaleNormal="90" workbookViewId="0">
      <selection activeCell="A2" sqref="A2:J2"/>
    </sheetView>
  </sheetViews>
  <sheetFormatPr defaultRowHeight="15" x14ac:dyDescent="0.25"/>
  <cols>
    <col min="1" max="1" width="10.140625" bestFit="1" customWidth="1"/>
    <col min="2" max="2" width="40.5703125" style="3" customWidth="1"/>
    <col min="3" max="3" width="33.140625" style="3" customWidth="1"/>
    <col min="4" max="4" width="13.28515625" customWidth="1"/>
    <col min="5" max="5" width="13.140625" customWidth="1"/>
    <col min="6" max="6" width="12.5703125" customWidth="1"/>
    <col min="7" max="7" width="11.7109375" customWidth="1"/>
    <col min="8" max="8" width="12.42578125" customWidth="1"/>
    <col min="9" max="9" width="12" customWidth="1"/>
    <col min="10" max="10" width="11.7109375" customWidth="1"/>
  </cols>
  <sheetData>
    <row r="1" spans="1:17" ht="141.75" customHeight="1" x14ac:dyDescent="0.25">
      <c r="A1" s="15"/>
      <c r="B1" s="16"/>
      <c r="C1" s="16"/>
      <c r="D1" s="17"/>
      <c r="E1" s="17"/>
      <c r="F1" s="93" t="s">
        <v>183</v>
      </c>
      <c r="G1" s="94"/>
      <c r="H1" s="94"/>
      <c r="I1" s="94"/>
      <c r="J1" s="94"/>
      <c r="K1" s="17"/>
      <c r="L1" s="17"/>
      <c r="M1" s="17"/>
      <c r="N1" s="17"/>
      <c r="O1" s="17"/>
      <c r="P1" s="17"/>
      <c r="Q1" s="17"/>
    </row>
    <row r="2" spans="1:17" ht="45" customHeight="1" x14ac:dyDescent="0.25">
      <c r="A2" s="95" t="s">
        <v>206</v>
      </c>
      <c r="B2" s="96"/>
      <c r="C2" s="96"/>
      <c r="D2" s="96"/>
      <c r="E2" s="96"/>
      <c r="F2" s="96"/>
      <c r="G2" s="96"/>
      <c r="H2" s="96"/>
      <c r="I2" s="96"/>
      <c r="J2" s="96"/>
      <c r="K2" s="17"/>
      <c r="L2" s="17"/>
      <c r="M2" s="17"/>
      <c r="N2" s="17"/>
      <c r="O2" s="17"/>
      <c r="P2" s="17"/>
      <c r="Q2" s="17"/>
    </row>
    <row r="3" spans="1:17" ht="23.25" customHeight="1" x14ac:dyDescent="0.25">
      <c r="A3" s="99" t="s">
        <v>77</v>
      </c>
      <c r="B3" s="101" t="s">
        <v>31</v>
      </c>
      <c r="C3" s="101" t="s">
        <v>32</v>
      </c>
      <c r="D3" s="99" t="s">
        <v>33</v>
      </c>
      <c r="E3" s="99" t="s">
        <v>34</v>
      </c>
      <c r="F3" s="99" t="s">
        <v>35</v>
      </c>
      <c r="G3" s="99"/>
      <c r="H3" s="99"/>
      <c r="I3" s="99"/>
      <c r="J3" s="99"/>
      <c r="K3" s="17"/>
      <c r="L3" s="17"/>
      <c r="M3" s="17"/>
      <c r="N3" s="17"/>
      <c r="O3" s="17"/>
      <c r="P3" s="17"/>
      <c r="Q3" s="17"/>
    </row>
    <row r="4" spans="1:17" x14ac:dyDescent="0.25">
      <c r="A4" s="99"/>
      <c r="B4" s="101"/>
      <c r="C4" s="101"/>
      <c r="D4" s="99"/>
      <c r="E4" s="99"/>
      <c r="F4" s="35">
        <v>2022</v>
      </c>
      <c r="G4" s="35">
        <v>2023</v>
      </c>
      <c r="H4" s="35">
        <v>2024</v>
      </c>
      <c r="I4" s="35">
        <v>2025</v>
      </c>
      <c r="J4" s="35">
        <v>2026</v>
      </c>
      <c r="K4" s="17"/>
      <c r="L4" s="17"/>
      <c r="M4" s="17"/>
      <c r="N4" s="17"/>
      <c r="O4" s="17"/>
      <c r="P4" s="17"/>
      <c r="Q4" s="17"/>
    </row>
    <row r="5" spans="1:17" x14ac:dyDescent="0.25">
      <c r="A5" s="35">
        <v>1</v>
      </c>
      <c r="B5" s="34">
        <v>2</v>
      </c>
      <c r="C5" s="34">
        <v>3</v>
      </c>
      <c r="D5" s="35">
        <v>4</v>
      </c>
      <c r="E5" s="35">
        <v>5</v>
      </c>
      <c r="F5" s="35">
        <v>6</v>
      </c>
      <c r="G5" s="35">
        <v>7</v>
      </c>
      <c r="H5" s="35">
        <v>8</v>
      </c>
      <c r="I5" s="35">
        <v>9</v>
      </c>
      <c r="J5" s="35">
        <v>10</v>
      </c>
      <c r="K5" s="17"/>
      <c r="L5" s="17"/>
      <c r="M5" s="17"/>
      <c r="N5" s="17"/>
      <c r="O5" s="17"/>
      <c r="P5" s="17"/>
      <c r="Q5" s="17"/>
    </row>
    <row r="6" spans="1:17" ht="21.75" customHeight="1" x14ac:dyDescent="0.25">
      <c r="A6" s="92" t="s">
        <v>36</v>
      </c>
      <c r="B6" s="92"/>
      <c r="C6" s="92"/>
      <c r="D6" s="92"/>
      <c r="E6" s="92"/>
      <c r="F6" s="92"/>
      <c r="G6" s="92"/>
      <c r="H6" s="92"/>
      <c r="I6" s="92"/>
      <c r="J6" s="92"/>
      <c r="K6" s="17"/>
      <c r="L6" s="17"/>
      <c r="M6" s="17"/>
      <c r="N6" s="17"/>
      <c r="O6" s="17"/>
      <c r="P6" s="17"/>
      <c r="Q6" s="17"/>
    </row>
    <row r="7" spans="1:17" ht="21.75" customHeight="1" x14ac:dyDescent="0.25">
      <c r="A7" s="92" t="s">
        <v>37</v>
      </c>
      <c r="B7" s="92"/>
      <c r="C7" s="92"/>
      <c r="D7" s="92"/>
      <c r="E7" s="92"/>
      <c r="F7" s="92"/>
      <c r="G7" s="92"/>
      <c r="H7" s="92"/>
      <c r="I7" s="92"/>
      <c r="J7" s="92"/>
      <c r="K7" s="17"/>
      <c r="L7" s="17"/>
      <c r="M7" s="17"/>
      <c r="N7" s="17"/>
      <c r="O7" s="17"/>
      <c r="P7" s="17"/>
      <c r="Q7" s="17"/>
    </row>
    <row r="8" spans="1:17" ht="102.75" customHeight="1" x14ac:dyDescent="0.25">
      <c r="A8" s="98" t="s">
        <v>5</v>
      </c>
      <c r="B8" s="100" t="s">
        <v>66</v>
      </c>
      <c r="C8" s="18" t="s">
        <v>38</v>
      </c>
      <c r="D8" s="19" t="s">
        <v>39</v>
      </c>
      <c r="E8" s="19">
        <v>100</v>
      </c>
      <c r="F8" s="19">
        <v>100</v>
      </c>
      <c r="G8" s="19">
        <v>100</v>
      </c>
      <c r="H8" s="19">
        <v>100</v>
      </c>
      <c r="I8" s="19" t="s">
        <v>40</v>
      </c>
      <c r="J8" s="19" t="s">
        <v>40</v>
      </c>
      <c r="K8" s="17"/>
      <c r="L8" s="17"/>
      <c r="M8" s="17"/>
      <c r="N8" s="17"/>
      <c r="O8" s="17"/>
      <c r="P8" s="17"/>
      <c r="Q8" s="17"/>
    </row>
    <row r="9" spans="1:17" ht="98.25" customHeight="1" x14ac:dyDescent="0.25">
      <c r="A9" s="98"/>
      <c r="B9" s="100"/>
      <c r="C9" s="18" t="s">
        <v>41</v>
      </c>
      <c r="D9" s="19" t="s">
        <v>39</v>
      </c>
      <c r="E9" s="19" t="s">
        <v>40</v>
      </c>
      <c r="F9" s="19" t="s">
        <v>40</v>
      </c>
      <c r="G9" s="19" t="s">
        <v>40</v>
      </c>
      <c r="H9" s="19" t="s">
        <v>40</v>
      </c>
      <c r="I9" s="19">
        <v>100</v>
      </c>
      <c r="J9" s="19">
        <v>100</v>
      </c>
      <c r="K9" s="17"/>
      <c r="L9" s="17"/>
      <c r="M9" s="17"/>
      <c r="N9" s="17"/>
      <c r="O9" s="17"/>
      <c r="P9" s="17"/>
      <c r="Q9" s="17"/>
    </row>
    <row r="10" spans="1:17" ht="68.25" customHeight="1" x14ac:dyDescent="0.25">
      <c r="A10" s="36" t="s">
        <v>7</v>
      </c>
      <c r="B10" s="40" t="s">
        <v>8</v>
      </c>
      <c r="C10" s="38" t="s">
        <v>42</v>
      </c>
      <c r="D10" s="19" t="s">
        <v>43</v>
      </c>
      <c r="E10" s="19" t="s">
        <v>40</v>
      </c>
      <c r="F10" s="19">
        <v>8828</v>
      </c>
      <c r="G10" s="19">
        <v>6100</v>
      </c>
      <c r="H10" s="19">
        <v>6123</v>
      </c>
      <c r="I10" s="19">
        <v>6460</v>
      </c>
      <c r="J10" s="19">
        <v>6000</v>
      </c>
      <c r="K10" s="17"/>
      <c r="L10" s="17"/>
      <c r="M10" s="17"/>
      <c r="N10" s="17"/>
      <c r="O10" s="17"/>
      <c r="P10" s="17"/>
      <c r="Q10" s="17"/>
    </row>
    <row r="11" spans="1:17" ht="85.5" customHeight="1" x14ac:dyDescent="0.25">
      <c r="A11" s="36" t="s">
        <v>141</v>
      </c>
      <c r="B11" s="37" t="s">
        <v>85</v>
      </c>
      <c r="C11" s="38" t="s">
        <v>119</v>
      </c>
      <c r="D11" s="19" t="s">
        <v>44</v>
      </c>
      <c r="E11" s="19">
        <v>1</v>
      </c>
      <c r="F11" s="19">
        <v>1</v>
      </c>
      <c r="G11" s="19" t="s">
        <v>40</v>
      </c>
      <c r="H11" s="19" t="s">
        <v>40</v>
      </c>
      <c r="I11" s="19">
        <v>1</v>
      </c>
      <c r="J11" s="19" t="s">
        <v>40</v>
      </c>
      <c r="K11" s="17"/>
      <c r="L11" s="17"/>
      <c r="M11" s="17"/>
      <c r="N11" s="17"/>
      <c r="O11" s="17"/>
      <c r="P11" s="17"/>
      <c r="Q11" s="17"/>
    </row>
    <row r="12" spans="1:17" ht="96" customHeight="1" x14ac:dyDescent="0.25">
      <c r="A12" s="36" t="s">
        <v>142</v>
      </c>
      <c r="B12" s="37" t="s">
        <v>190</v>
      </c>
      <c r="C12" s="38" t="s">
        <v>120</v>
      </c>
      <c r="D12" s="19" t="s">
        <v>44</v>
      </c>
      <c r="E12" s="19">
        <v>20</v>
      </c>
      <c r="F12" s="19">
        <v>8</v>
      </c>
      <c r="G12" s="19">
        <v>8</v>
      </c>
      <c r="H12" s="19">
        <v>8</v>
      </c>
      <c r="I12" s="19">
        <v>8</v>
      </c>
      <c r="J12" s="19">
        <v>8</v>
      </c>
      <c r="K12" s="17" t="s">
        <v>171</v>
      </c>
      <c r="L12" s="17"/>
      <c r="M12" s="17"/>
      <c r="N12" s="17"/>
      <c r="O12" s="17"/>
      <c r="P12" s="17"/>
      <c r="Q12" s="17"/>
    </row>
    <row r="13" spans="1:17" ht="146.25" customHeight="1" x14ac:dyDescent="0.25">
      <c r="A13" s="36" t="s">
        <v>9</v>
      </c>
      <c r="B13" s="37" t="s">
        <v>121</v>
      </c>
      <c r="C13" s="62" t="s">
        <v>45</v>
      </c>
      <c r="D13" s="19" t="s">
        <v>46</v>
      </c>
      <c r="E13" s="19">
        <v>54392.5</v>
      </c>
      <c r="F13" s="19">
        <v>8841.4</v>
      </c>
      <c r="G13" s="19">
        <v>10828</v>
      </c>
      <c r="H13" s="19">
        <v>22463</v>
      </c>
      <c r="I13" s="19">
        <v>12800</v>
      </c>
      <c r="J13" s="19" t="s">
        <v>40</v>
      </c>
      <c r="K13" s="17"/>
      <c r="L13" s="17"/>
      <c r="M13" s="17"/>
      <c r="N13" s="17"/>
      <c r="O13" s="17"/>
      <c r="P13" s="17"/>
      <c r="Q13" s="17"/>
    </row>
    <row r="14" spans="1:17" ht="112.5" customHeight="1" x14ac:dyDescent="0.25">
      <c r="A14" s="98" t="s">
        <v>143</v>
      </c>
      <c r="B14" s="97" t="s">
        <v>170</v>
      </c>
      <c r="C14" s="62" t="s">
        <v>122</v>
      </c>
      <c r="D14" s="19" t="s">
        <v>47</v>
      </c>
      <c r="E14" s="19" t="s">
        <v>40</v>
      </c>
      <c r="F14" s="19">
        <v>25.7</v>
      </c>
      <c r="G14" s="19" t="s">
        <v>40</v>
      </c>
      <c r="H14" s="19" t="s">
        <v>40</v>
      </c>
      <c r="I14" s="19" t="s">
        <v>40</v>
      </c>
      <c r="J14" s="19" t="s">
        <v>40</v>
      </c>
      <c r="K14" s="17"/>
      <c r="L14" s="17"/>
      <c r="M14" s="17"/>
      <c r="N14" s="17"/>
      <c r="O14" s="17"/>
      <c r="P14" s="17"/>
      <c r="Q14" s="17"/>
    </row>
    <row r="15" spans="1:17" ht="99" customHeight="1" x14ac:dyDescent="0.25">
      <c r="A15" s="98"/>
      <c r="B15" s="97"/>
      <c r="C15" s="62" t="s">
        <v>123</v>
      </c>
      <c r="D15" s="19" t="s">
        <v>47</v>
      </c>
      <c r="E15" s="19" t="s">
        <v>40</v>
      </c>
      <c r="F15" s="19">
        <v>21.9</v>
      </c>
      <c r="G15" s="19" t="s">
        <v>40</v>
      </c>
      <c r="H15" s="19" t="s">
        <v>40</v>
      </c>
      <c r="I15" s="19" t="s">
        <v>40</v>
      </c>
      <c r="J15" s="19" t="s">
        <v>40</v>
      </c>
      <c r="K15" s="17"/>
      <c r="L15" s="17"/>
      <c r="M15" s="17"/>
      <c r="N15" s="17"/>
      <c r="O15" s="17"/>
      <c r="P15" s="17"/>
      <c r="Q15" s="17"/>
    </row>
    <row r="16" spans="1:17" ht="114.75" customHeight="1" x14ac:dyDescent="0.25">
      <c r="A16" s="98"/>
      <c r="B16" s="97"/>
      <c r="C16" s="62" t="s">
        <v>124</v>
      </c>
      <c r="D16" s="19" t="s">
        <v>47</v>
      </c>
      <c r="E16" s="19" t="s">
        <v>40</v>
      </c>
      <c r="F16" s="19" t="s">
        <v>40</v>
      </c>
      <c r="G16" s="19">
        <v>25.7</v>
      </c>
      <c r="H16" s="19" t="s">
        <v>40</v>
      </c>
      <c r="I16" s="19" t="s">
        <v>40</v>
      </c>
      <c r="J16" s="19" t="s">
        <v>40</v>
      </c>
      <c r="K16" s="17"/>
      <c r="L16" s="17"/>
      <c r="M16" s="17"/>
      <c r="N16" s="17"/>
      <c r="O16" s="17"/>
      <c r="P16" s="17"/>
      <c r="Q16" s="17"/>
    </row>
    <row r="17" spans="1:17" ht="114.75" customHeight="1" x14ac:dyDescent="0.25">
      <c r="A17" s="98"/>
      <c r="B17" s="97"/>
      <c r="C17" s="62" t="s">
        <v>125</v>
      </c>
      <c r="D17" s="19" t="s">
        <v>47</v>
      </c>
      <c r="E17" s="19" t="s">
        <v>40</v>
      </c>
      <c r="F17" s="19" t="s">
        <v>40</v>
      </c>
      <c r="G17" s="19">
        <v>21.9</v>
      </c>
      <c r="H17" s="19" t="s">
        <v>40</v>
      </c>
      <c r="I17" s="19" t="s">
        <v>40</v>
      </c>
      <c r="J17" s="19" t="s">
        <v>40</v>
      </c>
      <c r="K17" s="17"/>
      <c r="L17" s="17"/>
      <c r="M17" s="17"/>
      <c r="N17" s="17"/>
      <c r="O17" s="17"/>
      <c r="P17" s="17"/>
      <c r="Q17" s="17"/>
    </row>
    <row r="18" spans="1:17" ht="131.25" customHeight="1" x14ac:dyDescent="0.25">
      <c r="A18" s="98"/>
      <c r="B18" s="97"/>
      <c r="C18" s="62" t="s">
        <v>126</v>
      </c>
      <c r="D18" s="19" t="s">
        <v>47</v>
      </c>
      <c r="E18" s="19" t="s">
        <v>40</v>
      </c>
      <c r="F18" s="19" t="s">
        <v>40</v>
      </c>
      <c r="G18" s="19">
        <v>25.7</v>
      </c>
      <c r="H18" s="19" t="s">
        <v>40</v>
      </c>
      <c r="I18" s="19" t="s">
        <v>40</v>
      </c>
      <c r="J18" s="19" t="s">
        <v>40</v>
      </c>
      <c r="K18" s="17"/>
      <c r="L18" s="17"/>
      <c r="M18" s="17"/>
      <c r="N18" s="17"/>
      <c r="O18" s="17"/>
      <c r="P18" s="17"/>
      <c r="Q18" s="17"/>
    </row>
    <row r="19" spans="1:17" ht="129.75" customHeight="1" x14ac:dyDescent="0.25">
      <c r="A19" s="98"/>
      <c r="B19" s="97"/>
      <c r="C19" s="62" t="s">
        <v>127</v>
      </c>
      <c r="D19" s="19" t="s">
        <v>47</v>
      </c>
      <c r="E19" s="19" t="s">
        <v>40</v>
      </c>
      <c r="F19" s="19" t="s">
        <v>40</v>
      </c>
      <c r="G19" s="19">
        <v>21.9</v>
      </c>
      <c r="H19" s="19" t="s">
        <v>40</v>
      </c>
      <c r="I19" s="19" t="s">
        <v>40</v>
      </c>
      <c r="J19" s="19" t="s">
        <v>40</v>
      </c>
      <c r="K19" s="17"/>
      <c r="L19" s="17"/>
      <c r="M19" s="17"/>
      <c r="N19" s="17"/>
      <c r="O19" s="17"/>
      <c r="P19" s="17"/>
      <c r="Q19" s="17"/>
    </row>
    <row r="20" spans="1:17" ht="127.5" customHeight="1" x14ac:dyDescent="0.25">
      <c r="A20" s="98"/>
      <c r="B20" s="97"/>
      <c r="C20" s="62" t="s">
        <v>128</v>
      </c>
      <c r="D20" s="19" t="s">
        <v>47</v>
      </c>
      <c r="E20" s="19" t="s">
        <v>40</v>
      </c>
      <c r="F20" s="19" t="s">
        <v>40</v>
      </c>
      <c r="G20" s="19" t="s">
        <v>40</v>
      </c>
      <c r="H20" s="19">
        <v>25.7</v>
      </c>
      <c r="I20" s="19" t="s">
        <v>40</v>
      </c>
      <c r="J20" s="19" t="s">
        <v>40</v>
      </c>
      <c r="K20" s="17"/>
      <c r="L20" s="17"/>
      <c r="M20" s="17"/>
      <c r="N20" s="17"/>
      <c r="O20" s="17"/>
      <c r="P20" s="17"/>
      <c r="Q20" s="17"/>
    </row>
    <row r="21" spans="1:17" ht="113.25" customHeight="1" x14ac:dyDescent="0.25">
      <c r="A21" s="98"/>
      <c r="B21" s="97"/>
      <c r="C21" s="62" t="s">
        <v>129</v>
      </c>
      <c r="D21" s="19" t="s">
        <v>47</v>
      </c>
      <c r="E21" s="19" t="s">
        <v>40</v>
      </c>
      <c r="F21" s="19" t="s">
        <v>40</v>
      </c>
      <c r="G21" s="19" t="s">
        <v>40</v>
      </c>
      <c r="H21" s="19">
        <v>21.9</v>
      </c>
      <c r="I21" s="19" t="s">
        <v>40</v>
      </c>
      <c r="J21" s="26"/>
      <c r="K21" s="17"/>
      <c r="L21" s="17"/>
      <c r="M21" s="17"/>
      <c r="N21" s="17"/>
      <c r="O21" s="17"/>
      <c r="P21" s="17"/>
      <c r="Q21" s="17"/>
    </row>
    <row r="22" spans="1:17" ht="84" customHeight="1" x14ac:dyDescent="0.25">
      <c r="A22" s="98"/>
      <c r="B22" s="97"/>
      <c r="C22" s="62" t="s">
        <v>130</v>
      </c>
      <c r="D22" s="19" t="s">
        <v>75</v>
      </c>
      <c r="E22" s="19" t="s">
        <v>40</v>
      </c>
      <c r="F22" s="19" t="s">
        <v>40</v>
      </c>
      <c r="G22" s="19" t="s">
        <v>40</v>
      </c>
      <c r="H22" s="19">
        <v>700</v>
      </c>
      <c r="I22" s="19" t="s">
        <v>40</v>
      </c>
      <c r="J22" s="19" t="s">
        <v>40</v>
      </c>
      <c r="K22" s="17"/>
      <c r="L22" s="17"/>
      <c r="M22" s="17"/>
      <c r="N22" s="17"/>
      <c r="O22" s="17"/>
      <c r="P22" s="17"/>
      <c r="Q22" s="17"/>
    </row>
    <row r="23" spans="1:17" ht="39" customHeight="1" x14ac:dyDescent="0.25">
      <c r="A23" s="98"/>
      <c r="B23" s="97"/>
      <c r="C23" s="62" t="s">
        <v>76</v>
      </c>
      <c r="D23" s="19" t="s">
        <v>48</v>
      </c>
      <c r="E23" s="19" t="s">
        <v>40</v>
      </c>
      <c r="F23" s="19" t="s">
        <v>40</v>
      </c>
      <c r="G23" s="19" t="s">
        <v>40</v>
      </c>
      <c r="H23" s="19">
        <v>2</v>
      </c>
      <c r="I23" s="19" t="s">
        <v>40</v>
      </c>
      <c r="J23" s="19" t="s">
        <v>40</v>
      </c>
      <c r="K23" s="17"/>
      <c r="L23" s="17"/>
      <c r="M23" s="17"/>
      <c r="N23" s="17"/>
      <c r="O23" s="17"/>
      <c r="P23" s="17"/>
      <c r="Q23" s="17"/>
    </row>
    <row r="24" spans="1:17" ht="86.25" customHeight="1" x14ac:dyDescent="0.25">
      <c r="A24" s="36" t="s">
        <v>10</v>
      </c>
      <c r="B24" s="62" t="s">
        <v>11</v>
      </c>
      <c r="C24" s="62" t="s">
        <v>49</v>
      </c>
      <c r="D24" s="19" t="s">
        <v>48</v>
      </c>
      <c r="E24" s="19" t="s">
        <v>40</v>
      </c>
      <c r="F24" s="19">
        <v>4</v>
      </c>
      <c r="G24" s="19">
        <v>4</v>
      </c>
      <c r="H24" s="19">
        <v>4</v>
      </c>
      <c r="I24" s="19">
        <v>4</v>
      </c>
      <c r="J24" s="19">
        <v>4</v>
      </c>
      <c r="K24" s="17"/>
      <c r="L24" s="17"/>
      <c r="M24" s="17"/>
      <c r="N24" s="17"/>
      <c r="O24" s="17"/>
      <c r="P24" s="17"/>
      <c r="Q24" s="17"/>
    </row>
    <row r="25" spans="1:17" ht="84" customHeight="1" x14ac:dyDescent="0.25">
      <c r="A25" s="36" t="s">
        <v>146</v>
      </c>
      <c r="B25" s="62" t="s">
        <v>92</v>
      </c>
      <c r="C25" s="62" t="s">
        <v>131</v>
      </c>
      <c r="D25" s="19" t="s">
        <v>44</v>
      </c>
      <c r="E25" s="19" t="s">
        <v>40</v>
      </c>
      <c r="F25" s="19" t="s">
        <v>40</v>
      </c>
      <c r="G25" s="19">
        <v>2</v>
      </c>
      <c r="H25" s="19" t="s">
        <v>40</v>
      </c>
      <c r="I25" s="19" t="s">
        <v>40</v>
      </c>
      <c r="J25" s="19" t="s">
        <v>40</v>
      </c>
      <c r="K25" s="17"/>
      <c r="L25" s="17"/>
      <c r="M25" s="17"/>
      <c r="N25" s="17"/>
      <c r="O25" s="17"/>
      <c r="P25" s="17"/>
      <c r="Q25" s="17"/>
    </row>
    <row r="26" spans="1:17" ht="208.5" customHeight="1" x14ac:dyDescent="0.25">
      <c r="A26" s="36" t="s">
        <v>147</v>
      </c>
      <c r="B26" s="62" t="s">
        <v>93</v>
      </c>
      <c r="C26" s="62" t="s">
        <v>132</v>
      </c>
      <c r="D26" s="19" t="s">
        <v>48</v>
      </c>
      <c r="E26" s="19" t="s">
        <v>40</v>
      </c>
      <c r="F26" s="19">
        <v>50</v>
      </c>
      <c r="G26" s="19" t="s">
        <v>40</v>
      </c>
      <c r="H26" s="19" t="s">
        <v>40</v>
      </c>
      <c r="I26" s="19" t="s">
        <v>40</v>
      </c>
      <c r="J26" s="19" t="s">
        <v>40</v>
      </c>
      <c r="K26" s="17"/>
      <c r="L26" s="17"/>
      <c r="M26" s="17"/>
      <c r="N26" s="17"/>
      <c r="O26" s="17"/>
      <c r="P26" s="17"/>
      <c r="Q26" s="17"/>
    </row>
    <row r="27" spans="1:17" ht="56.25" customHeight="1" x14ac:dyDescent="0.25">
      <c r="A27" s="36" t="s">
        <v>148</v>
      </c>
      <c r="B27" s="62" t="s">
        <v>94</v>
      </c>
      <c r="C27" s="62" t="s">
        <v>133</v>
      </c>
      <c r="D27" s="19" t="s">
        <v>48</v>
      </c>
      <c r="E27" s="19" t="s">
        <v>40</v>
      </c>
      <c r="F27" s="19">
        <v>300</v>
      </c>
      <c r="G27" s="19" t="s">
        <v>40</v>
      </c>
      <c r="H27" s="19" t="s">
        <v>40</v>
      </c>
      <c r="I27" s="19" t="s">
        <v>40</v>
      </c>
      <c r="J27" s="19" t="s">
        <v>40</v>
      </c>
      <c r="K27" s="17"/>
      <c r="L27" s="17"/>
      <c r="M27" s="17"/>
      <c r="N27" s="17"/>
      <c r="O27" s="17"/>
      <c r="P27" s="17"/>
      <c r="Q27" s="17"/>
    </row>
    <row r="28" spans="1:17" ht="157.5" customHeight="1" x14ac:dyDescent="0.25">
      <c r="A28" s="36" t="s">
        <v>149</v>
      </c>
      <c r="B28" s="62" t="s">
        <v>194</v>
      </c>
      <c r="C28" s="62" t="s">
        <v>134</v>
      </c>
      <c r="D28" s="19" t="s">
        <v>135</v>
      </c>
      <c r="E28" s="19" t="s">
        <v>40</v>
      </c>
      <c r="F28" s="19">
        <v>1</v>
      </c>
      <c r="G28" s="19">
        <v>1</v>
      </c>
      <c r="H28" s="19">
        <v>1</v>
      </c>
      <c r="I28" s="19" t="s">
        <v>40</v>
      </c>
      <c r="J28" s="19" t="s">
        <v>40</v>
      </c>
      <c r="K28" s="17"/>
      <c r="L28" s="17"/>
      <c r="M28" s="17"/>
      <c r="N28" s="17"/>
      <c r="O28" s="17"/>
      <c r="P28" s="17"/>
      <c r="Q28" s="17"/>
    </row>
    <row r="29" spans="1:17" ht="174.75" customHeight="1" x14ac:dyDescent="0.25">
      <c r="A29" s="36" t="s">
        <v>150</v>
      </c>
      <c r="B29" s="62" t="s">
        <v>192</v>
      </c>
      <c r="C29" s="62" t="s">
        <v>134</v>
      </c>
      <c r="D29" s="19" t="s">
        <v>135</v>
      </c>
      <c r="E29" s="19" t="s">
        <v>40</v>
      </c>
      <c r="F29" s="19" t="s">
        <v>40</v>
      </c>
      <c r="G29" s="19">
        <v>1</v>
      </c>
      <c r="H29" s="19">
        <v>1</v>
      </c>
      <c r="I29" s="19" t="s">
        <v>40</v>
      </c>
      <c r="J29" s="19" t="s">
        <v>40</v>
      </c>
      <c r="K29" s="17"/>
      <c r="L29" s="17"/>
      <c r="M29" s="17"/>
      <c r="N29" s="17"/>
      <c r="O29" s="17"/>
      <c r="P29" s="17"/>
      <c r="Q29" s="17"/>
    </row>
    <row r="30" spans="1:17" ht="87" customHeight="1" x14ac:dyDescent="0.25">
      <c r="A30" s="36" t="s">
        <v>151</v>
      </c>
      <c r="B30" s="62" t="s">
        <v>96</v>
      </c>
      <c r="C30" s="62" t="s">
        <v>136</v>
      </c>
      <c r="D30" s="19" t="s">
        <v>44</v>
      </c>
      <c r="E30" s="19" t="s">
        <v>40</v>
      </c>
      <c r="F30" s="19" t="s">
        <v>40</v>
      </c>
      <c r="G30" s="19">
        <v>4</v>
      </c>
      <c r="H30" s="19" t="s">
        <v>40</v>
      </c>
      <c r="I30" s="19" t="s">
        <v>40</v>
      </c>
      <c r="J30" s="19" t="s">
        <v>40</v>
      </c>
      <c r="K30" s="17"/>
      <c r="L30" s="17"/>
      <c r="M30" s="17"/>
      <c r="N30" s="17"/>
      <c r="O30" s="17"/>
      <c r="P30" s="17"/>
      <c r="Q30" s="17"/>
    </row>
    <row r="31" spans="1:17" ht="69.75" customHeight="1" x14ac:dyDescent="0.25">
      <c r="A31" s="36" t="s">
        <v>152</v>
      </c>
      <c r="B31" s="62" t="s">
        <v>90</v>
      </c>
      <c r="C31" s="62" t="s">
        <v>137</v>
      </c>
      <c r="D31" s="19" t="s">
        <v>39</v>
      </c>
      <c r="E31" s="19" t="s">
        <v>40</v>
      </c>
      <c r="F31" s="19" t="s">
        <v>40</v>
      </c>
      <c r="G31" s="19">
        <v>100</v>
      </c>
      <c r="H31" s="19" t="s">
        <v>40</v>
      </c>
      <c r="I31" s="19" t="s">
        <v>40</v>
      </c>
      <c r="J31" s="19" t="s">
        <v>40</v>
      </c>
      <c r="K31" s="17"/>
      <c r="L31" s="17"/>
      <c r="M31" s="17"/>
      <c r="N31" s="17"/>
      <c r="O31" s="17"/>
      <c r="P31" s="17"/>
      <c r="Q31" s="17"/>
    </row>
    <row r="32" spans="1:17" ht="97.5" customHeight="1" x14ac:dyDescent="0.25">
      <c r="A32" s="36" t="s">
        <v>153</v>
      </c>
      <c r="B32" s="62" t="s">
        <v>138</v>
      </c>
      <c r="C32" s="62" t="s">
        <v>55</v>
      </c>
      <c r="D32" s="19" t="s">
        <v>44</v>
      </c>
      <c r="E32" s="19" t="s">
        <v>40</v>
      </c>
      <c r="F32" s="19" t="s">
        <v>40</v>
      </c>
      <c r="G32" s="19" t="s">
        <v>40</v>
      </c>
      <c r="H32" s="19">
        <v>1</v>
      </c>
      <c r="I32" s="19" t="s">
        <v>40</v>
      </c>
      <c r="J32" s="19" t="s">
        <v>40</v>
      </c>
      <c r="K32" s="17"/>
      <c r="L32" s="17"/>
      <c r="M32" s="17"/>
      <c r="N32" s="17"/>
      <c r="O32" s="17"/>
      <c r="P32" s="17"/>
      <c r="Q32" s="17"/>
    </row>
    <row r="33" spans="1:17" ht="96.75" customHeight="1" x14ac:dyDescent="0.25">
      <c r="A33" s="36" t="s">
        <v>154</v>
      </c>
      <c r="B33" s="62" t="s">
        <v>98</v>
      </c>
      <c r="C33" s="62" t="s">
        <v>50</v>
      </c>
      <c r="D33" s="19" t="s">
        <v>44</v>
      </c>
      <c r="E33" s="19" t="s">
        <v>40</v>
      </c>
      <c r="F33" s="19" t="s">
        <v>40</v>
      </c>
      <c r="G33" s="19" t="s">
        <v>40</v>
      </c>
      <c r="H33" s="19">
        <v>1</v>
      </c>
      <c r="I33" s="19">
        <v>1</v>
      </c>
      <c r="J33" s="19">
        <v>1</v>
      </c>
      <c r="K33" s="17"/>
      <c r="L33" s="17"/>
      <c r="M33" s="17"/>
      <c r="N33" s="17"/>
      <c r="O33" s="17"/>
      <c r="P33" s="17"/>
      <c r="Q33" s="17"/>
    </row>
    <row r="34" spans="1:17" ht="111.75" customHeight="1" x14ac:dyDescent="0.25">
      <c r="A34" s="36" t="s">
        <v>12</v>
      </c>
      <c r="B34" s="62" t="s">
        <v>100</v>
      </c>
      <c r="C34" s="62" t="s">
        <v>50</v>
      </c>
      <c r="D34" s="19" t="s">
        <v>44</v>
      </c>
      <c r="E34" s="19" t="s">
        <v>40</v>
      </c>
      <c r="F34" s="19" t="s">
        <v>40</v>
      </c>
      <c r="G34" s="19" t="s">
        <v>40</v>
      </c>
      <c r="H34" s="19">
        <v>1</v>
      </c>
      <c r="I34" s="19">
        <v>1</v>
      </c>
      <c r="J34" s="19">
        <v>1</v>
      </c>
      <c r="K34" s="17"/>
      <c r="L34" s="17"/>
      <c r="M34" s="17"/>
      <c r="N34" s="17"/>
      <c r="O34" s="17"/>
      <c r="P34" s="17"/>
      <c r="Q34" s="17"/>
    </row>
    <row r="35" spans="1:17" ht="174" customHeight="1" x14ac:dyDescent="0.25">
      <c r="A35" s="36" t="s">
        <v>13</v>
      </c>
      <c r="B35" s="62" t="s">
        <v>101</v>
      </c>
      <c r="C35" s="62" t="s">
        <v>51</v>
      </c>
      <c r="D35" s="19" t="s">
        <v>44</v>
      </c>
      <c r="E35" s="19" t="s">
        <v>40</v>
      </c>
      <c r="F35" s="19" t="s">
        <v>40</v>
      </c>
      <c r="G35" s="19" t="s">
        <v>40</v>
      </c>
      <c r="H35" s="19">
        <v>1</v>
      </c>
      <c r="I35" s="19">
        <v>1</v>
      </c>
      <c r="J35" s="19">
        <v>1</v>
      </c>
      <c r="K35" s="17"/>
      <c r="L35" s="17"/>
      <c r="M35" s="17"/>
      <c r="N35" s="17"/>
      <c r="O35" s="17"/>
      <c r="P35" s="17"/>
      <c r="Q35" s="17"/>
    </row>
    <row r="36" spans="1:17" ht="55.5" customHeight="1" x14ac:dyDescent="0.25">
      <c r="A36" s="36" t="s">
        <v>14</v>
      </c>
      <c r="B36" s="62" t="s">
        <v>91</v>
      </c>
      <c r="C36" s="62" t="s">
        <v>137</v>
      </c>
      <c r="D36" s="19" t="s">
        <v>39</v>
      </c>
      <c r="E36" s="19" t="s">
        <v>40</v>
      </c>
      <c r="F36" s="19" t="s">
        <v>40</v>
      </c>
      <c r="G36" s="19" t="s">
        <v>40</v>
      </c>
      <c r="H36" s="19">
        <v>100</v>
      </c>
      <c r="I36" s="19">
        <v>100</v>
      </c>
      <c r="J36" s="19" t="s">
        <v>40</v>
      </c>
      <c r="K36" s="17"/>
      <c r="L36" s="17"/>
      <c r="M36" s="17"/>
      <c r="N36" s="17"/>
      <c r="O36" s="17"/>
      <c r="P36" s="17"/>
      <c r="Q36" s="17"/>
    </row>
    <row r="37" spans="1:17" ht="66" customHeight="1" x14ac:dyDescent="0.25">
      <c r="A37" s="36" t="s">
        <v>155</v>
      </c>
      <c r="B37" s="62" t="s">
        <v>102</v>
      </c>
      <c r="C37" s="62" t="s">
        <v>52</v>
      </c>
      <c r="D37" s="19" t="s">
        <v>44</v>
      </c>
      <c r="E37" s="19" t="s">
        <v>40</v>
      </c>
      <c r="F37" s="19" t="s">
        <v>40</v>
      </c>
      <c r="G37" s="19" t="s">
        <v>40</v>
      </c>
      <c r="H37" s="19">
        <v>2</v>
      </c>
      <c r="I37" s="19" t="s">
        <v>40</v>
      </c>
      <c r="J37" s="19" t="s">
        <v>40</v>
      </c>
      <c r="K37" s="17"/>
      <c r="L37" s="17"/>
      <c r="M37" s="17"/>
      <c r="N37" s="17"/>
      <c r="O37" s="17"/>
      <c r="P37" s="17"/>
      <c r="Q37" s="17"/>
    </row>
    <row r="38" spans="1:17" ht="99.75" customHeight="1" x14ac:dyDescent="0.25">
      <c r="A38" s="36" t="s">
        <v>156</v>
      </c>
      <c r="B38" s="62" t="s">
        <v>103</v>
      </c>
      <c r="C38" s="62" t="s">
        <v>53</v>
      </c>
      <c r="D38" s="19" t="s">
        <v>47</v>
      </c>
      <c r="E38" s="19">
        <v>25.7</v>
      </c>
      <c r="F38" s="19" t="s">
        <v>40</v>
      </c>
      <c r="G38" s="19" t="s">
        <v>40</v>
      </c>
      <c r="H38" s="19" t="s">
        <v>40</v>
      </c>
      <c r="I38" s="19">
        <v>25.7</v>
      </c>
      <c r="J38" s="19">
        <v>25.7</v>
      </c>
      <c r="K38" s="17"/>
      <c r="L38" s="17"/>
      <c r="M38" s="17"/>
      <c r="N38" s="17"/>
      <c r="O38" s="17"/>
      <c r="P38" s="17"/>
      <c r="Q38" s="17"/>
    </row>
    <row r="39" spans="1:17" ht="75" customHeight="1" x14ac:dyDescent="0.25">
      <c r="A39" s="36" t="s">
        <v>15</v>
      </c>
      <c r="B39" s="62" t="s">
        <v>105</v>
      </c>
      <c r="C39" s="62" t="s">
        <v>53</v>
      </c>
      <c r="D39" s="19" t="s">
        <v>47</v>
      </c>
      <c r="E39" s="19">
        <v>21.9</v>
      </c>
      <c r="F39" s="19" t="s">
        <v>40</v>
      </c>
      <c r="G39" s="19" t="s">
        <v>40</v>
      </c>
      <c r="H39" s="19" t="s">
        <v>40</v>
      </c>
      <c r="I39" s="19">
        <v>21.9</v>
      </c>
      <c r="J39" s="19">
        <v>21.9</v>
      </c>
      <c r="K39" s="17"/>
      <c r="L39" s="17"/>
      <c r="M39" s="17"/>
      <c r="N39" s="17"/>
      <c r="O39" s="17"/>
      <c r="P39" s="17"/>
      <c r="Q39" s="17"/>
    </row>
    <row r="40" spans="1:17" ht="69.75" customHeight="1" x14ac:dyDescent="0.25">
      <c r="A40" s="60" t="s">
        <v>16</v>
      </c>
      <c r="B40" s="63" t="s">
        <v>168</v>
      </c>
      <c r="C40" s="63" t="s">
        <v>169</v>
      </c>
      <c r="D40" s="61" t="s">
        <v>39</v>
      </c>
      <c r="E40" s="61" t="s">
        <v>40</v>
      </c>
      <c r="F40" s="61" t="s">
        <v>40</v>
      </c>
      <c r="G40" s="61" t="s">
        <v>40</v>
      </c>
      <c r="H40" s="61" t="s">
        <v>40</v>
      </c>
      <c r="I40" s="61" t="s">
        <v>40</v>
      </c>
      <c r="J40" s="61">
        <v>100</v>
      </c>
      <c r="K40" s="17"/>
      <c r="L40" s="17"/>
      <c r="M40" s="17"/>
      <c r="N40" s="17"/>
      <c r="O40" s="17"/>
      <c r="P40" s="17"/>
      <c r="Q40" s="17"/>
    </row>
    <row r="41" spans="1:17" ht="28.5" customHeight="1" x14ac:dyDescent="0.25">
      <c r="A41" s="92" t="s">
        <v>189</v>
      </c>
      <c r="B41" s="92"/>
      <c r="C41" s="92"/>
      <c r="D41" s="92"/>
      <c r="E41" s="92"/>
      <c r="F41" s="92"/>
      <c r="G41" s="92"/>
      <c r="H41" s="92"/>
      <c r="I41" s="92"/>
      <c r="J41" s="92"/>
      <c r="K41" s="17"/>
      <c r="L41" s="17"/>
      <c r="M41" s="17"/>
      <c r="N41" s="17"/>
      <c r="O41" s="17"/>
      <c r="P41" s="17"/>
      <c r="Q41" s="17"/>
    </row>
    <row r="42" spans="1:17" ht="31.5" customHeight="1" x14ac:dyDescent="0.25">
      <c r="A42" s="102" t="s">
        <v>18</v>
      </c>
      <c r="B42" s="97" t="s">
        <v>106</v>
      </c>
      <c r="C42" s="62" t="s">
        <v>54</v>
      </c>
      <c r="D42" s="19" t="s">
        <v>44</v>
      </c>
      <c r="E42" s="19">
        <v>1</v>
      </c>
      <c r="F42" s="19">
        <v>1</v>
      </c>
      <c r="G42" s="19" t="s">
        <v>40</v>
      </c>
      <c r="H42" s="19" t="s">
        <v>40</v>
      </c>
      <c r="I42" s="19" t="s">
        <v>40</v>
      </c>
      <c r="J42" s="19" t="s">
        <v>40</v>
      </c>
      <c r="K42" s="17"/>
      <c r="L42" s="17"/>
      <c r="M42" s="17"/>
      <c r="N42" s="17"/>
      <c r="O42" s="17"/>
      <c r="P42" s="17"/>
      <c r="Q42" s="17"/>
    </row>
    <row r="43" spans="1:17" ht="95.25" customHeight="1" x14ac:dyDescent="0.25">
      <c r="A43" s="102"/>
      <c r="B43" s="97"/>
      <c r="C43" s="62" t="s">
        <v>55</v>
      </c>
      <c r="D43" s="19" t="s">
        <v>44</v>
      </c>
      <c r="E43" s="19">
        <v>1</v>
      </c>
      <c r="F43" s="19" t="s">
        <v>40</v>
      </c>
      <c r="G43" s="19">
        <v>1</v>
      </c>
      <c r="H43" s="19" t="s">
        <v>40</v>
      </c>
      <c r="I43" s="19" t="s">
        <v>40</v>
      </c>
      <c r="J43" s="19" t="s">
        <v>40</v>
      </c>
      <c r="K43" s="17"/>
      <c r="L43" s="17"/>
      <c r="M43" s="17"/>
      <c r="N43" s="17"/>
      <c r="O43" s="17"/>
      <c r="P43" s="17"/>
      <c r="Q43" s="17"/>
    </row>
    <row r="44" spans="1:17" ht="127.5" customHeight="1" x14ac:dyDescent="0.25">
      <c r="A44" s="32" t="s">
        <v>19</v>
      </c>
      <c r="B44" s="62" t="s">
        <v>67</v>
      </c>
      <c r="C44" s="62" t="s">
        <v>52</v>
      </c>
      <c r="D44" s="19" t="s">
        <v>44</v>
      </c>
      <c r="E44" s="19" t="s">
        <v>40</v>
      </c>
      <c r="F44" s="19" t="s">
        <v>40</v>
      </c>
      <c r="G44" s="19">
        <v>1</v>
      </c>
      <c r="H44" s="19" t="s">
        <v>40</v>
      </c>
      <c r="I44" s="19">
        <v>1</v>
      </c>
      <c r="J44" s="19" t="s">
        <v>40</v>
      </c>
      <c r="K44" s="17"/>
      <c r="L44" s="17"/>
      <c r="M44" s="17"/>
      <c r="N44" s="17"/>
      <c r="O44" s="17"/>
      <c r="P44" s="17"/>
      <c r="Q44" s="17"/>
    </row>
    <row r="45" spans="1:17" ht="84.75" customHeight="1" x14ac:dyDescent="0.25">
      <c r="A45" s="32" t="s">
        <v>20</v>
      </c>
      <c r="B45" s="64" t="s">
        <v>108</v>
      </c>
      <c r="C45" s="64" t="s">
        <v>56</v>
      </c>
      <c r="D45" s="19" t="s">
        <v>44</v>
      </c>
      <c r="E45" s="19" t="s">
        <v>40</v>
      </c>
      <c r="F45" s="19" t="s">
        <v>40</v>
      </c>
      <c r="G45" s="19" t="s">
        <v>40</v>
      </c>
      <c r="H45" s="19">
        <v>1</v>
      </c>
      <c r="I45" s="19" t="s">
        <v>40</v>
      </c>
      <c r="J45" s="61" t="s">
        <v>172</v>
      </c>
      <c r="K45" s="17"/>
      <c r="L45" s="17"/>
      <c r="M45" s="17"/>
      <c r="N45" s="17"/>
      <c r="O45" s="17"/>
      <c r="P45" s="17"/>
      <c r="Q45" s="17"/>
    </row>
    <row r="46" spans="1:17" ht="84.75" customHeight="1" x14ac:dyDescent="0.25">
      <c r="A46" s="32" t="s">
        <v>21</v>
      </c>
      <c r="B46" s="62" t="s">
        <v>109</v>
      </c>
      <c r="C46" s="62" t="s">
        <v>57</v>
      </c>
      <c r="D46" s="19" t="s">
        <v>39</v>
      </c>
      <c r="E46" s="19" t="s">
        <v>40</v>
      </c>
      <c r="F46" s="19" t="s">
        <v>40</v>
      </c>
      <c r="G46" s="19" t="s">
        <v>40</v>
      </c>
      <c r="H46" s="19">
        <v>100</v>
      </c>
      <c r="I46" s="19">
        <v>100</v>
      </c>
      <c r="J46" s="19">
        <v>100</v>
      </c>
      <c r="K46" s="17"/>
      <c r="L46" s="17"/>
      <c r="M46" s="17"/>
      <c r="N46" s="17"/>
      <c r="O46" s="17"/>
      <c r="P46" s="17"/>
      <c r="Q46" s="17"/>
    </row>
    <row r="47" spans="1:17" ht="143.25" customHeight="1" x14ac:dyDescent="0.25">
      <c r="A47" s="32" t="s">
        <v>22</v>
      </c>
      <c r="B47" s="62" t="s">
        <v>110</v>
      </c>
      <c r="C47" s="62" t="s">
        <v>58</v>
      </c>
      <c r="D47" s="19" t="s">
        <v>44</v>
      </c>
      <c r="E47" s="19" t="s">
        <v>40</v>
      </c>
      <c r="F47" s="19" t="s">
        <v>40</v>
      </c>
      <c r="G47" s="19" t="s">
        <v>40</v>
      </c>
      <c r="H47" s="19">
        <v>1</v>
      </c>
      <c r="I47" s="19" t="s">
        <v>40</v>
      </c>
      <c r="J47" s="19" t="s">
        <v>40</v>
      </c>
      <c r="K47" s="17"/>
      <c r="L47" s="17"/>
      <c r="M47" s="17"/>
      <c r="N47" s="17"/>
      <c r="O47" s="17"/>
      <c r="P47" s="17"/>
      <c r="Q47" s="17"/>
    </row>
    <row r="48" spans="1:17" ht="30" customHeight="1" x14ac:dyDescent="0.25">
      <c r="A48" s="92" t="s">
        <v>59</v>
      </c>
      <c r="B48" s="92"/>
      <c r="C48" s="92"/>
      <c r="D48" s="92"/>
      <c r="E48" s="92"/>
      <c r="F48" s="92"/>
      <c r="G48" s="92"/>
      <c r="H48" s="92"/>
      <c r="I48" s="92"/>
      <c r="J48" s="92"/>
      <c r="K48" s="17"/>
      <c r="L48" s="17"/>
      <c r="M48" s="17"/>
      <c r="N48" s="17"/>
      <c r="O48" s="17"/>
      <c r="P48" s="17"/>
      <c r="Q48" s="17"/>
    </row>
    <row r="49" spans="1:17" ht="84.75" customHeight="1" x14ac:dyDescent="0.25">
      <c r="A49" s="36" t="s">
        <v>24</v>
      </c>
      <c r="B49" s="38" t="s">
        <v>25</v>
      </c>
      <c r="C49" s="37" t="s">
        <v>60</v>
      </c>
      <c r="D49" s="19" t="s">
        <v>48</v>
      </c>
      <c r="E49" s="19">
        <v>8</v>
      </c>
      <c r="F49" s="19">
        <v>8</v>
      </c>
      <c r="G49" s="19">
        <v>8</v>
      </c>
      <c r="H49" s="19">
        <v>8</v>
      </c>
      <c r="I49" s="19">
        <v>8</v>
      </c>
      <c r="J49" s="19">
        <v>8</v>
      </c>
      <c r="K49" s="17"/>
      <c r="L49" s="17"/>
      <c r="M49" s="17"/>
      <c r="N49" s="17"/>
      <c r="O49" s="17"/>
      <c r="P49" s="17"/>
      <c r="Q49" s="17"/>
    </row>
    <row r="50" spans="1:17" ht="69" customHeight="1" x14ac:dyDescent="0.25">
      <c r="A50" s="98" t="s">
        <v>26</v>
      </c>
      <c r="B50" s="97" t="s">
        <v>27</v>
      </c>
      <c r="C50" s="37" t="s">
        <v>61</v>
      </c>
      <c r="D50" s="19" t="s">
        <v>48</v>
      </c>
      <c r="E50" s="19">
        <v>1</v>
      </c>
      <c r="F50" s="19">
        <v>2</v>
      </c>
      <c r="G50" s="19">
        <v>2</v>
      </c>
      <c r="H50" s="19">
        <v>2</v>
      </c>
      <c r="I50" s="19">
        <v>2</v>
      </c>
      <c r="J50" s="19">
        <v>2</v>
      </c>
      <c r="K50" s="104"/>
      <c r="L50" s="105"/>
      <c r="M50" s="105"/>
      <c r="N50" s="105"/>
      <c r="O50" s="17"/>
      <c r="P50" s="17"/>
      <c r="Q50" s="17"/>
    </row>
    <row r="51" spans="1:17" ht="37.5" customHeight="1" x14ac:dyDescent="0.25">
      <c r="A51" s="98"/>
      <c r="B51" s="97"/>
      <c r="C51" s="37" t="s">
        <v>62</v>
      </c>
      <c r="D51" s="19" t="s">
        <v>48</v>
      </c>
      <c r="E51" s="19">
        <v>2</v>
      </c>
      <c r="F51" s="19">
        <v>2</v>
      </c>
      <c r="G51" s="19">
        <v>2</v>
      </c>
      <c r="H51" s="19">
        <v>4</v>
      </c>
      <c r="I51" s="19">
        <v>2</v>
      </c>
      <c r="J51" s="19">
        <v>2</v>
      </c>
      <c r="K51" s="106"/>
      <c r="L51" s="107"/>
      <c r="M51" s="107"/>
      <c r="N51" s="107"/>
      <c r="O51" s="17"/>
      <c r="P51" s="17"/>
      <c r="Q51" s="17"/>
    </row>
    <row r="52" spans="1:17" ht="158.25" customHeight="1" x14ac:dyDescent="0.25">
      <c r="A52" s="36" t="s">
        <v>157</v>
      </c>
      <c r="B52" s="38" t="s">
        <v>111</v>
      </c>
      <c r="C52" s="40" t="s">
        <v>61</v>
      </c>
      <c r="D52" s="19" t="s">
        <v>44</v>
      </c>
      <c r="E52" s="19">
        <v>1</v>
      </c>
      <c r="F52" s="19">
        <v>1</v>
      </c>
      <c r="G52" s="19" t="s">
        <v>40</v>
      </c>
      <c r="H52" s="19" t="s">
        <v>40</v>
      </c>
      <c r="I52" s="19" t="s">
        <v>40</v>
      </c>
      <c r="J52" s="19" t="s">
        <v>40</v>
      </c>
      <c r="K52" s="17"/>
      <c r="L52" s="17"/>
      <c r="M52" s="17"/>
      <c r="N52" s="17"/>
      <c r="O52" s="17"/>
      <c r="P52" s="17"/>
      <c r="Q52" s="17"/>
    </row>
    <row r="53" spans="1:17" ht="114.75" customHeight="1" x14ac:dyDescent="0.25">
      <c r="A53" s="36" t="s">
        <v>158</v>
      </c>
      <c r="B53" s="38" t="s">
        <v>112</v>
      </c>
      <c r="C53" s="40" t="s">
        <v>139</v>
      </c>
      <c r="D53" s="19" t="s">
        <v>44</v>
      </c>
      <c r="E53" s="19" t="s">
        <v>40</v>
      </c>
      <c r="F53" s="19" t="s">
        <v>40</v>
      </c>
      <c r="G53" s="19" t="s">
        <v>40</v>
      </c>
      <c r="H53" s="19" t="s">
        <v>40</v>
      </c>
      <c r="I53" s="19">
        <v>60</v>
      </c>
      <c r="J53" s="61" t="s">
        <v>172</v>
      </c>
      <c r="K53" s="17"/>
      <c r="L53" s="17"/>
      <c r="M53" s="17"/>
      <c r="N53" s="17"/>
      <c r="O53" s="17"/>
      <c r="P53" s="17"/>
      <c r="Q53" s="17"/>
    </row>
    <row r="54" spans="1:17" ht="21" customHeight="1" x14ac:dyDescent="0.25">
      <c r="A54" s="92" t="s">
        <v>113</v>
      </c>
      <c r="B54" s="92"/>
      <c r="C54" s="92"/>
      <c r="D54" s="92"/>
      <c r="E54" s="92"/>
      <c r="F54" s="92"/>
      <c r="G54" s="92"/>
      <c r="H54" s="92"/>
      <c r="I54" s="92"/>
      <c r="J54" s="92"/>
      <c r="K54" s="17"/>
      <c r="L54" s="17"/>
      <c r="M54" s="17"/>
      <c r="N54" s="17"/>
      <c r="O54" s="17"/>
      <c r="P54" s="17"/>
      <c r="Q54" s="17"/>
    </row>
    <row r="55" spans="1:17" ht="116.25" customHeight="1" x14ac:dyDescent="0.25">
      <c r="A55" s="36" t="s">
        <v>72</v>
      </c>
      <c r="B55" s="62" t="s">
        <v>114</v>
      </c>
      <c r="C55" s="62" t="s">
        <v>140</v>
      </c>
      <c r="D55" s="19" t="s">
        <v>44</v>
      </c>
      <c r="E55" s="19" t="s">
        <v>40</v>
      </c>
      <c r="F55" s="19">
        <v>200</v>
      </c>
      <c r="G55" s="19">
        <v>300</v>
      </c>
      <c r="H55" s="19">
        <v>300</v>
      </c>
      <c r="I55" s="19">
        <v>300</v>
      </c>
      <c r="J55" s="19">
        <v>300</v>
      </c>
      <c r="K55" s="106"/>
      <c r="L55" s="107"/>
      <c r="M55" s="107"/>
      <c r="N55" s="107"/>
      <c r="O55" s="107"/>
      <c r="P55" s="17"/>
      <c r="Q55" s="17"/>
    </row>
    <row r="56" spans="1:17" ht="101.25" customHeight="1" x14ac:dyDescent="0.25">
      <c r="A56" s="36" t="s">
        <v>159</v>
      </c>
      <c r="B56" s="62" t="s">
        <v>191</v>
      </c>
      <c r="C56" s="62" t="s">
        <v>120</v>
      </c>
      <c r="D56" s="19" t="s">
        <v>44</v>
      </c>
      <c r="E56" s="19" t="s">
        <v>40</v>
      </c>
      <c r="F56" s="19">
        <v>140</v>
      </c>
      <c r="G56" s="19">
        <v>140</v>
      </c>
      <c r="H56" s="19">
        <v>140</v>
      </c>
      <c r="I56" s="19">
        <v>200</v>
      </c>
      <c r="J56" s="19">
        <v>200</v>
      </c>
      <c r="K56" s="106"/>
      <c r="L56" s="107"/>
      <c r="M56" s="107"/>
      <c r="N56" s="107"/>
      <c r="O56" s="107"/>
      <c r="P56" s="17"/>
      <c r="Q56" s="17"/>
    </row>
    <row r="57" spans="1:17" x14ac:dyDescent="0.25">
      <c r="A57" s="92" t="s">
        <v>195</v>
      </c>
      <c r="B57" s="92"/>
      <c r="C57" s="92"/>
      <c r="D57" s="92"/>
      <c r="E57" s="92"/>
      <c r="F57" s="92"/>
      <c r="G57" s="92"/>
      <c r="H57" s="92"/>
      <c r="I57" s="92"/>
      <c r="J57" s="92"/>
      <c r="K57" s="17"/>
      <c r="L57" s="17"/>
      <c r="M57" s="17"/>
      <c r="N57" s="17"/>
      <c r="O57" s="17"/>
      <c r="P57" s="17"/>
      <c r="Q57" s="17"/>
    </row>
    <row r="58" spans="1:17" ht="114.75" customHeight="1" x14ac:dyDescent="0.25">
      <c r="A58" s="36" t="s">
        <v>160</v>
      </c>
      <c r="B58" s="62" t="s">
        <v>196</v>
      </c>
      <c r="C58" s="40" t="s">
        <v>54</v>
      </c>
      <c r="D58" s="19" t="s">
        <v>44</v>
      </c>
      <c r="E58" s="19" t="s">
        <v>40</v>
      </c>
      <c r="F58" s="19">
        <v>1</v>
      </c>
      <c r="G58" s="19" t="s">
        <v>40</v>
      </c>
      <c r="H58" s="19" t="s">
        <v>40</v>
      </c>
      <c r="I58" s="19" t="s">
        <v>40</v>
      </c>
      <c r="J58" s="19" t="s">
        <v>40</v>
      </c>
      <c r="K58" s="17"/>
      <c r="L58" s="17"/>
      <c r="M58" s="17"/>
      <c r="N58" s="17"/>
      <c r="O58" s="17"/>
      <c r="P58" s="17"/>
      <c r="Q58" s="17"/>
    </row>
    <row r="59" spans="1:17" ht="30" customHeight="1" x14ac:dyDescent="0.25">
      <c r="A59" s="92" t="s">
        <v>198</v>
      </c>
      <c r="B59" s="92"/>
      <c r="C59" s="92"/>
      <c r="D59" s="92"/>
      <c r="E59" s="92"/>
      <c r="F59" s="92"/>
      <c r="G59" s="92"/>
      <c r="H59" s="92"/>
      <c r="I59" s="92"/>
      <c r="J59" s="92"/>
      <c r="K59" s="17"/>
      <c r="L59" s="17"/>
      <c r="M59" s="17"/>
      <c r="N59" s="17"/>
      <c r="O59" s="17"/>
      <c r="P59" s="17"/>
      <c r="Q59" s="17"/>
    </row>
    <row r="60" spans="1:17" ht="63.75" customHeight="1" x14ac:dyDescent="0.25">
      <c r="A60" s="36" t="s">
        <v>161</v>
      </c>
      <c r="B60" s="62" t="s">
        <v>116</v>
      </c>
      <c r="C60" s="62" t="s">
        <v>63</v>
      </c>
      <c r="D60" s="19" t="s">
        <v>48</v>
      </c>
      <c r="E60" s="19" t="s">
        <v>40</v>
      </c>
      <c r="F60" s="19" t="s">
        <v>40</v>
      </c>
      <c r="G60" s="19">
        <v>2</v>
      </c>
      <c r="H60" s="19" t="s">
        <v>40</v>
      </c>
      <c r="I60" s="19" t="s">
        <v>40</v>
      </c>
      <c r="J60" s="19" t="s">
        <v>40</v>
      </c>
      <c r="K60" s="17"/>
      <c r="L60" s="17"/>
      <c r="M60" s="17"/>
      <c r="N60" s="17"/>
      <c r="O60" s="17"/>
      <c r="P60" s="17"/>
      <c r="Q60" s="17"/>
    </row>
    <row r="61" spans="1:17" ht="69.75" customHeight="1" x14ac:dyDescent="0.25">
      <c r="A61" s="36" t="s">
        <v>162</v>
      </c>
      <c r="B61" s="62" t="s">
        <v>117</v>
      </c>
      <c r="C61" s="62" t="s">
        <v>63</v>
      </c>
      <c r="D61" s="19" t="s">
        <v>48</v>
      </c>
      <c r="E61" s="19" t="s">
        <v>40</v>
      </c>
      <c r="F61" s="19" t="s">
        <v>40</v>
      </c>
      <c r="G61" s="19" t="s">
        <v>40</v>
      </c>
      <c r="H61" s="19">
        <v>2</v>
      </c>
      <c r="I61" s="19">
        <v>2</v>
      </c>
      <c r="J61" s="19" t="s">
        <v>40</v>
      </c>
      <c r="K61" s="17"/>
      <c r="L61" s="17"/>
      <c r="M61" s="17"/>
      <c r="N61" s="17"/>
      <c r="O61" s="17"/>
      <c r="P61" s="17"/>
      <c r="Q61" s="17"/>
    </row>
    <row r="62" spans="1:17" ht="22.5" customHeight="1" x14ac:dyDescent="0.25">
      <c r="A62" s="110" t="s">
        <v>205</v>
      </c>
      <c r="B62" s="110"/>
      <c r="C62" s="110"/>
      <c r="D62" s="110"/>
      <c r="E62" s="110"/>
      <c r="F62" s="110"/>
      <c r="G62" s="110"/>
      <c r="H62" s="110"/>
      <c r="I62" s="110"/>
      <c r="J62" s="110"/>
      <c r="K62" s="17"/>
      <c r="L62" s="17"/>
      <c r="M62" s="17"/>
      <c r="N62" s="17"/>
      <c r="O62" s="17"/>
      <c r="P62" s="17"/>
      <c r="Q62" s="17"/>
    </row>
    <row r="63" spans="1:17" ht="51" customHeight="1" x14ac:dyDescent="0.25">
      <c r="A63" s="98" t="s">
        <v>28</v>
      </c>
      <c r="B63" s="97" t="s">
        <v>29</v>
      </c>
      <c r="C63" s="62" t="s">
        <v>64</v>
      </c>
      <c r="D63" s="19" t="s">
        <v>48</v>
      </c>
      <c r="E63" s="19">
        <v>820</v>
      </c>
      <c r="F63" s="19" t="s">
        <v>40</v>
      </c>
      <c r="G63" s="19" t="s">
        <v>40</v>
      </c>
      <c r="H63" s="19" t="s">
        <v>40</v>
      </c>
      <c r="I63" s="19">
        <v>800</v>
      </c>
      <c r="J63" s="61">
        <v>1071</v>
      </c>
      <c r="K63" s="108"/>
      <c r="L63" s="109"/>
      <c r="M63" s="109"/>
      <c r="N63" s="109"/>
      <c r="O63" s="109"/>
      <c r="P63" s="109"/>
      <c r="Q63" s="109"/>
    </row>
    <row r="64" spans="1:17" ht="85.5" customHeight="1" x14ac:dyDescent="0.25">
      <c r="A64" s="98"/>
      <c r="B64" s="97"/>
      <c r="C64" s="62" t="s">
        <v>65</v>
      </c>
      <c r="D64" s="19" t="s">
        <v>39</v>
      </c>
      <c r="E64" s="19">
        <v>100</v>
      </c>
      <c r="F64" s="19" t="s">
        <v>40</v>
      </c>
      <c r="G64" s="19" t="s">
        <v>40</v>
      </c>
      <c r="H64" s="19" t="s">
        <v>40</v>
      </c>
      <c r="I64" s="19">
        <v>100</v>
      </c>
      <c r="J64" s="19">
        <v>100</v>
      </c>
      <c r="K64" s="17"/>
      <c r="L64" s="17"/>
      <c r="M64" s="17"/>
      <c r="N64" s="17"/>
      <c r="O64" s="17"/>
      <c r="P64" s="17"/>
      <c r="Q64" s="17"/>
    </row>
    <row r="65" spans="1:10" x14ac:dyDescent="0.25">
      <c r="A65" s="2"/>
    </row>
    <row r="66" spans="1:10" x14ac:dyDescent="0.25">
      <c r="A66" s="103" t="s">
        <v>173</v>
      </c>
      <c r="B66" s="103"/>
      <c r="C66" s="103"/>
      <c r="D66" s="103"/>
      <c r="E66" s="103"/>
      <c r="F66" s="103"/>
      <c r="G66" s="103"/>
      <c r="H66" s="103"/>
      <c r="I66" s="103"/>
      <c r="J66" s="103"/>
    </row>
    <row r="67" spans="1:10" x14ac:dyDescent="0.25">
      <c r="A67" s="103"/>
      <c r="B67" s="103"/>
      <c r="C67" s="103"/>
      <c r="D67" s="103"/>
      <c r="E67" s="103"/>
      <c r="F67" s="103"/>
      <c r="G67" s="103"/>
      <c r="H67" s="103"/>
      <c r="I67" s="103"/>
      <c r="J67" s="103"/>
    </row>
  </sheetData>
  <mergeCells count="32">
    <mergeCell ref="A66:J67"/>
    <mergeCell ref="K50:N50"/>
    <mergeCell ref="K51:N51"/>
    <mergeCell ref="K55:O55"/>
    <mergeCell ref="K56:O56"/>
    <mergeCell ref="K63:Q63"/>
    <mergeCell ref="A57:J57"/>
    <mergeCell ref="A63:A64"/>
    <mergeCell ref="B63:B64"/>
    <mergeCell ref="A62:J62"/>
    <mergeCell ref="A59:J59"/>
    <mergeCell ref="A48:J48"/>
    <mergeCell ref="A50:A51"/>
    <mergeCell ref="B50:B51"/>
    <mergeCell ref="A54:J54"/>
    <mergeCell ref="A42:A43"/>
    <mergeCell ref="B42:B43"/>
    <mergeCell ref="A41:J41"/>
    <mergeCell ref="F1:J1"/>
    <mergeCell ref="A2:J2"/>
    <mergeCell ref="B14:B23"/>
    <mergeCell ref="A14:A23"/>
    <mergeCell ref="F3:J3"/>
    <mergeCell ref="A6:J6"/>
    <mergeCell ref="A7:J7"/>
    <mergeCell ref="A8:A9"/>
    <mergeCell ref="B8:B9"/>
    <mergeCell ref="A3:A4"/>
    <mergeCell ref="B3:B4"/>
    <mergeCell ref="C3:C4"/>
    <mergeCell ref="D3:D4"/>
    <mergeCell ref="E3:E4"/>
  </mergeCells>
  <pageMargins left="0.98425196850393704" right="0.19685039370078741" top="0.78740157480314965" bottom="0.78740157480314965" header="0" footer="0"/>
  <pageSetup paperSize="9" scale="48" firstPageNumber="27" fitToHeight="0" orientation="portrait" useFirstPageNumber="1" verticalDpi="0" r:id="rId1"/>
  <headerFooter>
    <oddHeader>&amp;C&amp;P</oddHeader>
  </headerFooter>
  <rowBreaks count="1" manualBreakCount="1">
    <brk id="4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Прилож.1</vt:lpstr>
      <vt:lpstr>Прилож.2</vt:lpstr>
      <vt:lpstr>Прилож.1!Заголовки_для_печати</vt:lpstr>
      <vt:lpstr>Прилож.2!Заголовки_для_печати</vt:lpstr>
      <vt:lpstr>Прилож.1!Область_печати</vt:lpstr>
      <vt:lpstr>Прилож.2!Область_печати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Ирина Викторовна</dc:creator>
  <cp:lastModifiedBy>Уткина Наталья Юрьевна</cp:lastModifiedBy>
  <cp:lastPrinted>2026-09-29T06:55:46Z</cp:lastPrinted>
  <dcterms:created xsi:type="dcterms:W3CDTF">2025-09-04T11:00:20Z</dcterms:created>
  <dcterms:modified xsi:type="dcterms:W3CDTF">2026-10-01T05:40:30Z</dcterms:modified>
</cp:coreProperties>
</file>