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РАБОЧАЯ с 15.09.23_Жаркова\3, МП Охрана окружающей среды\2026\2, Измен. июнь (РД 080726)\Проект Постановления\"/>
    </mc:Choice>
  </mc:AlternateContent>
  <bookViews>
    <workbookView xWindow="0" yWindow="0" windowWidth="28800" windowHeight="11730"/>
  </bookViews>
  <sheets>
    <sheet name="Прилож.1" sheetId="6" r:id="rId1"/>
    <sheet name="Прилож.2" sheetId="7" r:id="rId2"/>
  </sheets>
  <definedNames>
    <definedName name="_xlnm.Print_Titles" localSheetId="0">Прилож.1!$6:$6</definedName>
    <definedName name="_xlnm.Print_Titles" localSheetId="1">Прилож.2!$5:$5</definedName>
    <definedName name="_xlnm.Print_Area" localSheetId="0">Прилож.1!$A$1:$AD$106</definedName>
    <definedName name="_xlnm.Print_Area" localSheetId="1">Прилож.2!$A$1:$J$85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102" i="6" l="1"/>
  <c r="AA102" i="6"/>
  <c r="AD101" i="6"/>
  <c r="Z104" i="6"/>
  <c r="Z102" i="6"/>
  <c r="Y102" i="6" s="1"/>
  <c r="Z101" i="6"/>
  <c r="AF56" i="6"/>
  <c r="AE56" i="6"/>
  <c r="AD58" i="6"/>
  <c r="Y58" i="6"/>
  <c r="AA58" i="6"/>
  <c r="AB58" i="6"/>
  <c r="AC58" i="6"/>
  <c r="Z58" i="6"/>
  <c r="T58" i="6"/>
  <c r="V58" i="6"/>
  <c r="W58" i="6"/>
  <c r="X58" i="6"/>
  <c r="U58" i="6"/>
  <c r="O58" i="6"/>
  <c r="Q58" i="6"/>
  <c r="R58" i="6"/>
  <c r="S58" i="6"/>
  <c r="P58" i="6"/>
  <c r="J58" i="6"/>
  <c r="K58" i="6"/>
  <c r="E58" i="6"/>
  <c r="AA104" i="6"/>
  <c r="Z106" i="6"/>
  <c r="F103" i="6"/>
  <c r="E103" i="6" s="1"/>
  <c r="AD103" i="6" s="1"/>
  <c r="F102" i="6"/>
  <c r="AC104" i="6"/>
  <c r="AB104" i="6"/>
  <c r="Y103" i="6"/>
  <c r="T103" i="6"/>
  <c r="O103" i="6"/>
  <c r="J103" i="6"/>
  <c r="AC102" i="6"/>
  <c r="AB102" i="6"/>
  <c r="AA100" i="6" l="1"/>
  <c r="AB100" i="6"/>
  <c r="AC100" i="6"/>
  <c r="AB99" i="6"/>
  <c r="AC99" i="6"/>
  <c r="Z100" i="6"/>
  <c r="Y97" i="6"/>
  <c r="AD97" i="6" s="1"/>
  <c r="AA96" i="6"/>
  <c r="AA99" i="6" s="1"/>
  <c r="Z96" i="6"/>
  <c r="Z99" i="6" s="1"/>
  <c r="AB74" i="6"/>
  <c r="AC74" i="6"/>
  <c r="AA74" i="6"/>
  <c r="AA73" i="6"/>
  <c r="AB73" i="6"/>
  <c r="AC73" i="6"/>
  <c r="Z75" i="6"/>
  <c r="AC75" i="6"/>
  <c r="AB75" i="6"/>
  <c r="AA75" i="6"/>
  <c r="X74" i="6"/>
  <c r="W74" i="6"/>
  <c r="V74" i="6"/>
  <c r="S74" i="6"/>
  <c r="R74" i="6"/>
  <c r="Q74" i="6"/>
  <c r="Y64" i="6"/>
  <c r="AD64" i="6" s="1"/>
  <c r="Z63" i="6"/>
  <c r="Y62" i="6"/>
  <c r="AD62" i="6" s="1"/>
  <c r="Z61" i="6"/>
  <c r="Z59" i="6"/>
  <c r="Y53" i="6"/>
  <c r="AD53" i="6" s="1"/>
  <c r="Z52" i="6"/>
  <c r="AA47" i="6"/>
  <c r="AB47" i="6"/>
  <c r="AC47" i="6"/>
  <c r="AA46" i="6"/>
  <c r="AA57" i="6" s="1"/>
  <c r="AB46" i="6"/>
  <c r="AB57" i="6" s="1"/>
  <c r="AC46" i="6"/>
  <c r="AC57" i="6" s="1"/>
  <c r="Z47" i="6"/>
  <c r="N46" i="6"/>
  <c r="Y44" i="6"/>
  <c r="AD44" i="6" s="1"/>
  <c r="Z43" i="6"/>
  <c r="Y42" i="6"/>
  <c r="AD42" i="6" s="1"/>
  <c r="Z41" i="6"/>
  <c r="Y40" i="6"/>
  <c r="AD40" i="6" s="1"/>
  <c r="Z39" i="6"/>
  <c r="Y36" i="6"/>
  <c r="AD36" i="6" s="1"/>
  <c r="Z35" i="6"/>
  <c r="Y34" i="6"/>
  <c r="AD34" i="6" s="1"/>
  <c r="Z33" i="6"/>
  <c r="Y32" i="6"/>
  <c r="AD32" i="6" s="1"/>
  <c r="Z31" i="6"/>
  <c r="Y21" i="6"/>
  <c r="AD21" i="6" s="1"/>
  <c r="Z20" i="6"/>
  <c r="Y16" i="6"/>
  <c r="AD16" i="6" s="1"/>
  <c r="Z15" i="6"/>
  <c r="Z74" i="6" l="1"/>
  <c r="Z98" i="6"/>
  <c r="Z56" i="6"/>
  <c r="Y104" i="6"/>
  <c r="AD104" i="6" s="1"/>
  <c r="AA98" i="6"/>
  <c r="Y74" i="6"/>
  <c r="Y100" i="6"/>
  <c r="AD100" i="6" s="1"/>
  <c r="Z73" i="6"/>
  <c r="Y99" i="6"/>
  <c r="Y47" i="6"/>
  <c r="AD47" i="6" s="1"/>
  <c r="Y75" i="6"/>
  <c r="AD75" i="6" s="1"/>
  <c r="Y57" i="6"/>
  <c r="Y12" i="6" l="1"/>
  <c r="AD12" i="6" s="1"/>
  <c r="Z11" i="6"/>
  <c r="Y10" i="6" l="1"/>
  <c r="AD10" i="6" s="1"/>
  <c r="Z9" i="6"/>
  <c r="Z46" i="6" l="1"/>
  <c r="Z45" i="6"/>
  <c r="G73" i="6"/>
  <c r="G74" i="6" s="1"/>
  <c r="F73" i="6"/>
  <c r="F74" i="6" s="1"/>
  <c r="U73" i="6"/>
  <c r="U74" i="6" s="1"/>
  <c r="T74" i="6" s="1"/>
  <c r="V56" i="6"/>
  <c r="V57" i="6" s="1"/>
  <c r="W56" i="6"/>
  <c r="W57" i="6" s="1"/>
  <c r="X56" i="6"/>
  <c r="X57" i="6" s="1"/>
  <c r="U56" i="6"/>
  <c r="Q56" i="6"/>
  <c r="Q57" i="6" s="1"/>
  <c r="R56" i="6"/>
  <c r="R57" i="6" s="1"/>
  <c r="S56" i="6"/>
  <c r="S57" i="6" s="1"/>
  <c r="P56" i="6"/>
  <c r="L56" i="6"/>
  <c r="L57" i="6" s="1"/>
  <c r="M56" i="6"/>
  <c r="M57" i="6" s="1"/>
  <c r="N56" i="6"/>
  <c r="N57" i="6" s="1"/>
  <c r="K56" i="6"/>
  <c r="G56" i="6"/>
  <c r="G57" i="6" s="1"/>
  <c r="H56" i="6"/>
  <c r="H57" i="6" s="1"/>
  <c r="I56" i="6"/>
  <c r="I57" i="6" s="1"/>
  <c r="F56" i="6"/>
  <c r="F57" i="6" s="1"/>
  <c r="V45" i="6"/>
  <c r="U45" i="6"/>
  <c r="U46" i="6" s="1"/>
  <c r="V46" i="6" l="1"/>
  <c r="Y46" i="6"/>
  <c r="T57" i="6"/>
  <c r="E57" i="6"/>
  <c r="J57" i="6"/>
  <c r="O57" i="6"/>
  <c r="Y9" i="6"/>
  <c r="Y11" i="6"/>
  <c r="AD57" i="6" l="1"/>
  <c r="Y43" i="6"/>
  <c r="T43" i="6"/>
  <c r="O43" i="6"/>
  <c r="J43" i="6"/>
  <c r="I45" i="6"/>
  <c r="I46" i="6" s="1"/>
  <c r="E43" i="6"/>
  <c r="Y105" i="6"/>
  <c r="O105" i="6"/>
  <c r="J105" i="6"/>
  <c r="E105" i="6"/>
  <c r="AB98" i="6"/>
  <c r="AC98" i="6"/>
  <c r="V98" i="6"/>
  <c r="V99" i="6" s="1"/>
  <c r="W98" i="6"/>
  <c r="W99" i="6" s="1"/>
  <c r="X98" i="6"/>
  <c r="X99" i="6" s="1"/>
  <c r="U98" i="6"/>
  <c r="U99" i="6" s="1"/>
  <c r="Q98" i="6"/>
  <c r="Q99" i="6" s="1"/>
  <c r="R98" i="6"/>
  <c r="R99" i="6" s="1"/>
  <c r="S98" i="6"/>
  <c r="S99" i="6" s="1"/>
  <c r="P98" i="6"/>
  <c r="P99" i="6" s="1"/>
  <c r="L98" i="6"/>
  <c r="L99" i="6" s="1"/>
  <c r="M98" i="6"/>
  <c r="M99" i="6" s="1"/>
  <c r="N98" i="6"/>
  <c r="N99" i="6" s="1"/>
  <c r="K98" i="6"/>
  <c r="K99" i="6" s="1"/>
  <c r="G98" i="6"/>
  <c r="G99" i="6" s="1"/>
  <c r="H98" i="6"/>
  <c r="H99" i="6" s="1"/>
  <c r="I98" i="6"/>
  <c r="I99" i="6" s="1"/>
  <c r="F98" i="6"/>
  <c r="F99" i="6" s="1"/>
  <c r="Y96" i="6"/>
  <c r="T96" i="6"/>
  <c r="O96" i="6"/>
  <c r="J96" i="6"/>
  <c r="E96" i="6"/>
  <c r="T88" i="6"/>
  <c r="T89" i="6"/>
  <c r="T90" i="6"/>
  <c r="T91" i="6"/>
  <c r="T92" i="6"/>
  <c r="T93" i="6"/>
  <c r="T87" i="6"/>
  <c r="AD87" i="6" s="1"/>
  <c r="T86" i="6"/>
  <c r="AD86" i="6" s="1"/>
  <c r="U94" i="6"/>
  <c r="T94" i="6" s="1"/>
  <c r="Q94" i="6"/>
  <c r="R94" i="6"/>
  <c r="S94" i="6"/>
  <c r="P94" i="6"/>
  <c r="O92" i="6"/>
  <c r="O93" i="6"/>
  <c r="O91" i="6"/>
  <c r="L94" i="6"/>
  <c r="M94" i="6"/>
  <c r="N94" i="6"/>
  <c r="K94" i="6"/>
  <c r="J89" i="6"/>
  <c r="J90" i="6"/>
  <c r="J91" i="6"/>
  <c r="J92" i="6"/>
  <c r="J93" i="6"/>
  <c r="J88" i="6"/>
  <c r="Y82" i="6"/>
  <c r="Y83" i="6"/>
  <c r="Y84" i="6"/>
  <c r="Y81" i="6"/>
  <c r="V84" i="6"/>
  <c r="W84" i="6"/>
  <c r="X84" i="6"/>
  <c r="U84" i="6"/>
  <c r="U105" i="6" s="1"/>
  <c r="T105" i="6" s="1"/>
  <c r="V83" i="6"/>
  <c r="V101" i="6" s="1"/>
  <c r="V102" i="6" s="1"/>
  <c r="W83" i="6"/>
  <c r="X83" i="6"/>
  <c r="U83" i="6"/>
  <c r="O84" i="6"/>
  <c r="O82" i="6"/>
  <c r="E84" i="6"/>
  <c r="J82" i="6"/>
  <c r="J84" i="6"/>
  <c r="E82" i="6"/>
  <c r="T82" i="6"/>
  <c r="T81" i="6"/>
  <c r="O81" i="6"/>
  <c r="Q83" i="6"/>
  <c r="R83" i="6"/>
  <c r="S83" i="6"/>
  <c r="P83" i="6"/>
  <c r="M83" i="6"/>
  <c r="N83" i="6"/>
  <c r="K83" i="6"/>
  <c r="L83" i="6"/>
  <c r="G83" i="6"/>
  <c r="H83" i="6"/>
  <c r="I83" i="6"/>
  <c r="F83" i="6"/>
  <c r="J81" i="6"/>
  <c r="E81" i="6"/>
  <c r="Y73" i="6"/>
  <c r="Y63" i="6"/>
  <c r="Y65" i="6"/>
  <c r="Y66" i="6"/>
  <c r="Y67" i="6"/>
  <c r="Y68" i="6"/>
  <c r="Y69" i="6"/>
  <c r="Y70" i="6"/>
  <c r="Y71" i="6"/>
  <c r="Y72" i="6"/>
  <c r="Y61" i="6"/>
  <c r="T73" i="6"/>
  <c r="T63" i="6"/>
  <c r="T65" i="6"/>
  <c r="T66" i="6"/>
  <c r="T67" i="6"/>
  <c r="T68" i="6"/>
  <c r="T69" i="6"/>
  <c r="T70" i="6"/>
  <c r="T71" i="6"/>
  <c r="T72" i="6"/>
  <c r="T61" i="6"/>
  <c r="P73" i="6"/>
  <c r="O63" i="6"/>
  <c r="O65" i="6"/>
  <c r="O66" i="6"/>
  <c r="O67" i="6"/>
  <c r="O68" i="6"/>
  <c r="O69" i="6"/>
  <c r="O70" i="6"/>
  <c r="O71" i="6"/>
  <c r="O72" i="6"/>
  <c r="O61" i="6"/>
  <c r="L73" i="6"/>
  <c r="L74" i="6" s="1"/>
  <c r="M73" i="6"/>
  <c r="M74" i="6" s="1"/>
  <c r="N73" i="6"/>
  <c r="N74" i="6" s="1"/>
  <c r="K73" i="6"/>
  <c r="K74" i="6" s="1"/>
  <c r="J63" i="6"/>
  <c r="J65" i="6"/>
  <c r="J66" i="6"/>
  <c r="J67" i="6"/>
  <c r="J68" i="6"/>
  <c r="J69" i="6"/>
  <c r="J70" i="6"/>
  <c r="J71" i="6"/>
  <c r="J72" i="6"/>
  <c r="J61" i="6"/>
  <c r="H73" i="6"/>
  <c r="H74" i="6" s="1"/>
  <c r="I73" i="6"/>
  <c r="I74" i="6" s="1"/>
  <c r="E63" i="6"/>
  <c r="E65" i="6"/>
  <c r="E66" i="6"/>
  <c r="E67" i="6"/>
  <c r="E68" i="6"/>
  <c r="E69" i="6"/>
  <c r="E70" i="6"/>
  <c r="E71" i="6"/>
  <c r="E72" i="6"/>
  <c r="E61" i="6"/>
  <c r="AA56" i="6"/>
  <c r="AB56" i="6"/>
  <c r="AC56" i="6"/>
  <c r="Y50" i="6"/>
  <c r="Y51" i="6"/>
  <c r="Y52" i="6"/>
  <c r="Y54" i="6"/>
  <c r="Y55" i="6"/>
  <c r="Y49" i="6"/>
  <c r="T50" i="6"/>
  <c r="T51" i="6"/>
  <c r="T52" i="6"/>
  <c r="T54" i="6"/>
  <c r="T55" i="6"/>
  <c r="T49" i="6"/>
  <c r="O50" i="6"/>
  <c r="O51" i="6"/>
  <c r="O52" i="6"/>
  <c r="O54" i="6"/>
  <c r="O55" i="6"/>
  <c r="O49" i="6"/>
  <c r="J51" i="6"/>
  <c r="J52" i="6"/>
  <c r="J54" i="6"/>
  <c r="J55" i="6"/>
  <c r="J50" i="6"/>
  <c r="J49" i="6"/>
  <c r="E50" i="6"/>
  <c r="E51" i="6"/>
  <c r="E52" i="6"/>
  <c r="E54" i="6"/>
  <c r="E55" i="6"/>
  <c r="E49" i="6"/>
  <c r="AD61" i="6" l="1"/>
  <c r="AD96" i="6"/>
  <c r="J99" i="6"/>
  <c r="AD63" i="6"/>
  <c r="O99" i="6"/>
  <c r="T99" i="6"/>
  <c r="E99" i="6"/>
  <c r="AD99" i="6" s="1"/>
  <c r="AD49" i="6"/>
  <c r="J98" i="6"/>
  <c r="O73" i="6"/>
  <c r="P74" i="6"/>
  <c r="O74" i="6" s="1"/>
  <c r="J74" i="6"/>
  <c r="Y56" i="6"/>
  <c r="E74" i="6"/>
  <c r="AD54" i="6"/>
  <c r="AD52" i="6"/>
  <c r="AD51" i="6"/>
  <c r="AD55" i="6"/>
  <c r="AD50" i="6"/>
  <c r="AD43" i="6"/>
  <c r="AF98" i="6"/>
  <c r="AD93" i="6"/>
  <c r="Y98" i="6"/>
  <c r="T98" i="6"/>
  <c r="AD92" i="6"/>
  <c r="N101" i="6"/>
  <c r="AD105" i="6"/>
  <c r="AD91" i="6"/>
  <c r="J94" i="6"/>
  <c r="I101" i="6"/>
  <c r="I102" i="6" s="1"/>
  <c r="O83" i="6"/>
  <c r="E98" i="6"/>
  <c r="AD90" i="6"/>
  <c r="AD81" i="6"/>
  <c r="AD89" i="6"/>
  <c r="AD88" i="6"/>
  <c r="AE94" i="6" s="1"/>
  <c r="O98" i="6"/>
  <c r="O94" i="6"/>
  <c r="AD82" i="6"/>
  <c r="T83" i="6"/>
  <c r="AD65" i="6"/>
  <c r="AD71" i="6"/>
  <c r="AD67" i="6"/>
  <c r="T84" i="6"/>
  <c r="AD84" i="6" s="1"/>
  <c r="AD70" i="6"/>
  <c r="AD72" i="6"/>
  <c r="AD69" i="6"/>
  <c r="AD68" i="6"/>
  <c r="J73" i="6"/>
  <c r="AD66" i="6"/>
  <c r="E73" i="6"/>
  <c r="AD73" i="6" s="1"/>
  <c r="J83" i="6"/>
  <c r="E83" i="6"/>
  <c r="E56" i="6"/>
  <c r="O56" i="6"/>
  <c r="AA45" i="6"/>
  <c r="AA101" i="6" s="1"/>
  <c r="AA106" i="6" s="1"/>
  <c r="AB45" i="6"/>
  <c r="AC45" i="6"/>
  <c r="V106" i="6"/>
  <c r="W45" i="6"/>
  <c r="X45" i="6"/>
  <c r="U101" i="6"/>
  <c r="U102" i="6" s="1"/>
  <c r="S45" i="6"/>
  <c r="Q17" i="6"/>
  <c r="R17" i="6"/>
  <c r="P17" i="6"/>
  <c r="P45" i="6" s="1"/>
  <c r="P46" i="6" s="1"/>
  <c r="M17" i="6"/>
  <c r="M45" i="6" s="1"/>
  <c r="L17" i="6"/>
  <c r="L45" i="6" s="1"/>
  <c r="K17" i="6"/>
  <c r="H17" i="6"/>
  <c r="H45" i="6" s="1"/>
  <c r="H46" i="6" s="1"/>
  <c r="G17" i="6"/>
  <c r="G45" i="6" s="1"/>
  <c r="F17" i="6"/>
  <c r="F45" i="6" s="1"/>
  <c r="F101" i="6" s="1"/>
  <c r="Y37" i="6"/>
  <c r="Y38" i="6"/>
  <c r="Y39" i="6"/>
  <c r="Y41" i="6"/>
  <c r="T37" i="6"/>
  <c r="T38" i="6"/>
  <c r="T39" i="6"/>
  <c r="T41" i="6"/>
  <c r="T31" i="6"/>
  <c r="T33" i="6"/>
  <c r="T35" i="6"/>
  <c r="Y28" i="6"/>
  <c r="Y29" i="6"/>
  <c r="Y30" i="6"/>
  <c r="Y31" i="6"/>
  <c r="T27" i="6"/>
  <c r="T28" i="6"/>
  <c r="T29" i="6"/>
  <c r="T30" i="6"/>
  <c r="O35" i="6"/>
  <c r="O37" i="6"/>
  <c r="O38" i="6"/>
  <c r="O39" i="6"/>
  <c r="O41" i="6"/>
  <c r="J35" i="6"/>
  <c r="J37" i="6"/>
  <c r="J38" i="6"/>
  <c r="J39" i="6"/>
  <c r="J41" i="6"/>
  <c r="E37" i="6"/>
  <c r="E38" i="6"/>
  <c r="E39" i="6"/>
  <c r="E41" i="6"/>
  <c r="Y27" i="6"/>
  <c r="Y33" i="6"/>
  <c r="Y35" i="6"/>
  <c r="O27" i="6"/>
  <c r="O28" i="6"/>
  <c r="O29" i="6"/>
  <c r="O30" i="6"/>
  <c r="O31" i="6"/>
  <c r="O33" i="6"/>
  <c r="J27" i="6"/>
  <c r="J28" i="6"/>
  <c r="J29" i="6"/>
  <c r="J30" i="6"/>
  <c r="J31" i="6"/>
  <c r="J33" i="6"/>
  <c r="E35" i="6"/>
  <c r="E33" i="6"/>
  <c r="E31" i="6"/>
  <c r="E30" i="6"/>
  <c r="E29" i="6"/>
  <c r="E28" i="6"/>
  <c r="E27" i="6"/>
  <c r="Y23" i="6"/>
  <c r="Y24" i="6"/>
  <c r="Y25" i="6"/>
  <c r="Y26" i="6"/>
  <c r="T23" i="6"/>
  <c r="T24" i="6"/>
  <c r="T25" i="6"/>
  <c r="T26" i="6"/>
  <c r="O24" i="6"/>
  <c r="O25" i="6"/>
  <c r="O26" i="6"/>
  <c r="O23" i="6"/>
  <c r="E26" i="6"/>
  <c r="J24" i="6"/>
  <c r="J25" i="6"/>
  <c r="J26" i="6"/>
  <c r="J23" i="6"/>
  <c r="E24" i="6"/>
  <c r="E25" i="6"/>
  <c r="E23" i="6"/>
  <c r="Y19" i="6"/>
  <c r="Y20" i="6"/>
  <c r="Y22" i="6"/>
  <c r="Y18" i="6"/>
  <c r="T19" i="6"/>
  <c r="T20" i="6"/>
  <c r="T22" i="6"/>
  <c r="T18" i="6"/>
  <c r="O19" i="6"/>
  <c r="O20" i="6"/>
  <c r="O22" i="6"/>
  <c r="O18" i="6"/>
  <c r="J19" i="6"/>
  <c r="J20" i="6"/>
  <c r="J22" i="6"/>
  <c r="J18" i="6"/>
  <c r="E19" i="6"/>
  <c r="E20" i="6"/>
  <c r="E22" i="6"/>
  <c r="E18" i="6"/>
  <c r="Y17" i="6"/>
  <c r="T17" i="6"/>
  <c r="O9" i="6"/>
  <c r="N106" i="6" l="1"/>
  <c r="N102" i="6"/>
  <c r="AD94" i="6"/>
  <c r="AD74" i="6"/>
  <c r="AE73" i="6"/>
  <c r="M101" i="6"/>
  <c r="M46" i="6"/>
  <c r="AD56" i="6"/>
  <c r="K45" i="6"/>
  <c r="K46" i="6" s="1"/>
  <c r="R45" i="6"/>
  <c r="R46" i="6" s="1"/>
  <c r="X101" i="6"/>
  <c r="X46" i="6"/>
  <c r="AB101" i="6"/>
  <c r="AB59" i="6"/>
  <c r="E45" i="6"/>
  <c r="G46" i="6"/>
  <c r="S101" i="6"/>
  <c r="S46" i="6"/>
  <c r="AC101" i="6"/>
  <c r="AC59" i="6"/>
  <c r="F46" i="6"/>
  <c r="L101" i="6"/>
  <c r="L46" i="6"/>
  <c r="Q45" i="6"/>
  <c r="W101" i="6"/>
  <c r="W46" i="6"/>
  <c r="AA59" i="6"/>
  <c r="AE98" i="6"/>
  <c r="AD98" i="6"/>
  <c r="AF94" i="6"/>
  <c r="AF73" i="6"/>
  <c r="I106" i="6"/>
  <c r="F106" i="6"/>
  <c r="G101" i="6"/>
  <c r="Y45" i="6"/>
  <c r="H101" i="6"/>
  <c r="U106" i="6"/>
  <c r="AD28" i="6"/>
  <c r="AD83" i="6"/>
  <c r="AD22" i="6"/>
  <c r="AD18" i="6"/>
  <c r="AD19" i="6"/>
  <c r="AD23" i="6"/>
  <c r="AD25" i="6"/>
  <c r="AD35" i="6"/>
  <c r="AD37" i="6"/>
  <c r="O17" i="6"/>
  <c r="AD24" i="6"/>
  <c r="AD26" i="6"/>
  <c r="AD41" i="6"/>
  <c r="AD27" i="6"/>
  <c r="T45" i="6"/>
  <c r="AD33" i="6"/>
  <c r="AD38" i="6"/>
  <c r="AD39" i="6"/>
  <c r="AD30" i="6"/>
  <c r="AD31" i="6"/>
  <c r="J17" i="6"/>
  <c r="AD29" i="6"/>
  <c r="AD20" i="6"/>
  <c r="E17" i="6"/>
  <c r="AF102" i="6" l="1"/>
  <c r="X106" i="6"/>
  <c r="X102" i="6"/>
  <c r="W106" i="6"/>
  <c r="W102" i="6"/>
  <c r="S106" i="6"/>
  <c r="S102" i="6"/>
  <c r="G102" i="6"/>
  <c r="E102" i="6" s="1"/>
  <c r="H102" i="6"/>
  <c r="L106" i="6"/>
  <c r="L102" i="6"/>
  <c r="M106" i="6"/>
  <c r="M102" i="6"/>
  <c r="AC106" i="6"/>
  <c r="AB106" i="6"/>
  <c r="T46" i="6"/>
  <c r="Z114" i="6"/>
  <c r="J45" i="6"/>
  <c r="Y59" i="6"/>
  <c r="AD59" i="6" s="1"/>
  <c r="O45" i="6"/>
  <c r="Q46" i="6"/>
  <c r="O46" i="6" s="1"/>
  <c r="R101" i="6"/>
  <c r="T101" i="6"/>
  <c r="T106" i="6" s="1"/>
  <c r="Q101" i="6"/>
  <c r="E46" i="6"/>
  <c r="J46" i="6"/>
  <c r="K101" i="6"/>
  <c r="G106" i="6"/>
  <c r="H106" i="6"/>
  <c r="E101" i="6"/>
  <c r="Y101" i="6"/>
  <c r="P101" i="6"/>
  <c r="P102" i="6" s="1"/>
  <c r="AD17" i="6"/>
  <c r="Y15" i="6"/>
  <c r="T15" i="6"/>
  <c r="O15" i="6"/>
  <c r="J15" i="6"/>
  <c r="E15" i="6"/>
  <c r="T11" i="6"/>
  <c r="T9" i="6"/>
  <c r="O11" i="6"/>
  <c r="J11" i="6"/>
  <c r="J9" i="6"/>
  <c r="E11" i="6"/>
  <c r="E9" i="6"/>
  <c r="T102" i="6" l="1"/>
  <c r="Q106" i="6"/>
  <c r="Z118" i="6" s="1"/>
  <c r="Q102" i="6"/>
  <c r="O102" i="6" s="1"/>
  <c r="R106" i="6"/>
  <c r="Z119" i="6" s="1"/>
  <c r="R102" i="6"/>
  <c r="AE45" i="6"/>
  <c r="K102" i="6"/>
  <c r="J102" i="6" s="1"/>
  <c r="Z111" i="6"/>
  <c r="Z112" i="6"/>
  <c r="Z113" i="6"/>
  <c r="E106" i="6"/>
  <c r="AD45" i="6"/>
  <c r="J101" i="6"/>
  <c r="J106" i="6" s="1"/>
  <c r="K106" i="6"/>
  <c r="AD11" i="6"/>
  <c r="AD46" i="6"/>
  <c r="AF106" i="6" s="1"/>
  <c r="Y106" i="6"/>
  <c r="P106" i="6"/>
  <c r="O101" i="6"/>
  <c r="AD9" i="6"/>
  <c r="AD15" i="6"/>
  <c r="Z110" i="6" l="1"/>
  <c r="Z117" i="6"/>
  <c r="AA110" i="6"/>
  <c r="AD106" i="6"/>
  <c r="AF45" i="6"/>
  <c r="AA116" i="6"/>
  <c r="O106" i="6"/>
  <c r="Z116" i="6" s="1"/>
  <c r="AE106" i="6" l="1"/>
</calcChain>
</file>

<file path=xl/sharedStrings.xml><?xml version="1.0" encoding="utf-8"?>
<sst xmlns="http://schemas.openxmlformats.org/spreadsheetml/2006/main" count="1352" uniqueCount="246">
  <si>
    <t>Сроки реализации</t>
  </si>
  <si>
    <t>План на 2025 год</t>
  </si>
  <si>
    <t>План на 2026 год</t>
  </si>
  <si>
    <t>Всего</t>
  </si>
  <si>
    <t>Внебюджетные средства</t>
  </si>
  <si>
    <t>1.1</t>
  </si>
  <si>
    <t>ДГХ</t>
  </si>
  <si>
    <t>1.2</t>
  </si>
  <si>
    <t>Подбор трупов животных (биологических отходов), обнаруженных на территории городского округа Тольятти</t>
  </si>
  <si>
    <t>1.5</t>
  </si>
  <si>
    <t>1.7</t>
  </si>
  <si>
    <t>Услуги по обустройству и обслуживанию мест накопления отработанных ртутьсодержащих предметов и веществ на территории городского округа Тольятти</t>
  </si>
  <si>
    <t>1.17</t>
  </si>
  <si>
    <t>1.18</t>
  </si>
  <si>
    <t>1.19</t>
  </si>
  <si>
    <t>1.22</t>
  </si>
  <si>
    <t>1.23</t>
  </si>
  <si>
    <t>Итого по задаче 1:</t>
  </si>
  <si>
    <t>2.1</t>
  </si>
  <si>
    <t>2.1.1</t>
  </si>
  <si>
    <t>2.1.2</t>
  </si>
  <si>
    <t>2.1.3</t>
  </si>
  <si>
    <t>2.1.4</t>
  </si>
  <si>
    <t>2.2</t>
  </si>
  <si>
    <t>Итого по задаче 2:</t>
  </si>
  <si>
    <t>3.1</t>
  </si>
  <si>
    <t>Предоставление специализированной информации о состоянии окружающей среды, ее загрязнении</t>
  </si>
  <si>
    <t>3.2</t>
  </si>
  <si>
    <t>Предоставление информации о состоянии окружающей среды по данным передвижной экологической лаборатории</t>
  </si>
  <si>
    <t>6.6</t>
  </si>
  <si>
    <t>7.1</t>
  </si>
  <si>
    <t>Организация мероприятий при осуществлении деятельности по обращению с животными без владельцев</t>
  </si>
  <si>
    <t>Итого по задаче 7:</t>
  </si>
  <si>
    <t>Наименование</t>
  </si>
  <si>
    <t>Наименование показателей (индикаторов)</t>
  </si>
  <si>
    <t>Ед. изм.</t>
  </si>
  <si>
    <t>Базовое значение</t>
  </si>
  <si>
    <t>Значение показателей (индикаторов) по годам</t>
  </si>
  <si>
    <t>Цель: обеспечение стабилизации и улучшения экологической ситуации на территории городского округа Тольятти</t>
  </si>
  <si>
    <t>Задача 1. Снижение негативного воздействия отходов на окружающую среду на территориях общего пользования в границах городского округа Тольятти</t>
  </si>
  <si>
    <t>Отношение количества подобранных ртутьсодержащих предметов и веществ к количеству обнаруженных ртутьсодержащих предметов и веществ</t>
  </si>
  <si>
    <t>%</t>
  </si>
  <si>
    <t>-</t>
  </si>
  <si>
    <t>Отношение количества подобранных осветительных приборов, ламп и отходов от них к количеству обнаруженных осветительных приборов, ламп и отходов от них</t>
  </si>
  <si>
    <t>Масса утилизированных трупов животных</t>
  </si>
  <si>
    <t>кг</t>
  </si>
  <si>
    <t>ед.</t>
  </si>
  <si>
    <t>Объем ликвидированных отходов</t>
  </si>
  <si>
    <t>м куб.</t>
  </si>
  <si>
    <t>га</t>
  </si>
  <si>
    <t>шт.</t>
  </si>
  <si>
    <t>Количество обустроенных мест</t>
  </si>
  <si>
    <t>Количество контролируемых объектов</t>
  </si>
  <si>
    <t>Количество территорий, на которых будут проведены работы по выявлению и оценке объекта накопленного вреда окружающей среде</t>
  </si>
  <si>
    <t>Количество полученных экспертных заключений</t>
  </si>
  <si>
    <t>Площадь, на которой будет завершен очередной год биологического этапа рекультивации</t>
  </si>
  <si>
    <t>Задача 2. Рекультивация полигона ТБО с. Узюково с учетом реконструкции элементов конструкции</t>
  </si>
  <si>
    <t>Готовый проект</t>
  </si>
  <si>
    <t>Количество корректируемой документации</t>
  </si>
  <si>
    <t>Количество проектируемой документации</t>
  </si>
  <si>
    <t>Уровень разработанных отходов</t>
  </si>
  <si>
    <t>Акт приемки межевых знаков</t>
  </si>
  <si>
    <t>Площадь рекультивируемой территории</t>
  </si>
  <si>
    <t>Задача 3. Получение информации о состоянии окружающей среды в целях обеспечения благоприятных условий жизнедеятельности населения</t>
  </si>
  <si>
    <t>Количество стационарных пунктов наблюдения за загрязнением атмосферы, с которых предоставляются данные о состоянии окружающей среды</t>
  </si>
  <si>
    <t>Количество компонентов окружающей среды, по которым будет производиться обследование</t>
  </si>
  <si>
    <t>Количество экземпляров итогового отчета</t>
  </si>
  <si>
    <t>Количество установленных знаков</t>
  </si>
  <si>
    <t>Количество животных, отловленных и направленных на содержание</t>
  </si>
  <si>
    <t>Отношение количества отловленных животных к количеству животных, подвергшихся карантинным мероприятиям</t>
  </si>
  <si>
    <t>Подбор ртутьсодержащих предметов и веществ, осветительных приборов, ламп и отходов от них, обнаруженных на территориях общего пользования в границах городского округа Тольятти</t>
  </si>
  <si>
    <t>Составление (разработка) технического задания, выполнение расчета начальной (максимальной) цены контракта на корректировку проектной, сметной документации по рекультивации массивов существующих объектов размещения отходов, в том числе реконструкции их элементов</t>
  </si>
  <si>
    <t>Наименование целей, задач и мероприятий муниципальной программы</t>
  </si>
  <si>
    <t>Ответственный исполнитель</t>
  </si>
  <si>
    <t>Местный бюджет</t>
  </si>
  <si>
    <t>Итого по задаче 3:</t>
  </si>
  <si>
    <t>4.1</t>
  </si>
  <si>
    <t>Итого по задаче 4:</t>
  </si>
  <si>
    <t>Финансовое обеспечение реализации муниципальной программы, тыс. руб.</t>
  </si>
  <si>
    <t>тыс. чел.</t>
  </si>
  <si>
    <t>Количество ликвидированных несанкционированных свалок</t>
  </si>
  <si>
    <t>N п/п</t>
  </si>
  <si>
    <t>План на 2022 год</t>
  </si>
  <si>
    <t>План на 2023 год</t>
  </si>
  <si>
    <t>План на 2024 год</t>
  </si>
  <si>
    <t>Областной бюджет</t>
  </si>
  <si>
    <t>Федеральный бюджет</t>
  </si>
  <si>
    <t>Итого:</t>
  </si>
  <si>
    <t>2022 - 2026</t>
  </si>
  <si>
    <t>Организация проведения инвентаризации мест несанкционированного размещения отходов на территории городского округа Тольятти</t>
  </si>
  <si>
    <t>2022, 2025</t>
  </si>
  <si>
    <t>Размещение на официальном портале органов местного самоуправления информации для населения, организаций и предприятий городского округа Тольятти по вопросам обращения с отходами</t>
  </si>
  <si>
    <t>Ликвидация несанкционированных мест размещения отходов (несанкционированных свалок) на территории городского округа (Государственная программа Самарской области "Совершенствование системы обращения с отходами, в том числе с твердыми коммунальными отходами, на территории Самарской области")</t>
  </si>
  <si>
    <t>Разработка проектной, сметной документации и производство работ по ликвидации и рекультивации массивов существующих объектов размещения отходов для муниципальных образований Самарской области (национальный проект "Экология", федеральный проект "Чистая страна", государственная программа Российской Федерации "Охрана окружающей среды", государственная программа Самарской области "Охрана окружающей среды Самарской области"), в том числе по объектам:</t>
  </si>
  <si>
    <t>2022 - 2024</t>
  </si>
  <si>
    <t>Рекультивация бывшей городской свалки промышленных и бытовых отходов Комсомольского района (южнее завода ОАО "АвтоВАЗАгрегат")</t>
  </si>
  <si>
    <t>Рекультивация вскрытой свалки инертных отходов, расположенной напротив 1 - 3 вставок ПАО "АвтоВАЗ"</t>
  </si>
  <si>
    <t>Выявление и оценка объектов накопленного вреда окружающей среде на территории городского округа Тольятти</t>
  </si>
  <si>
    <t>Закупка контейнеров для раздельного накопления твердых коммунальных отходов (национальный проект "Экология", федеральный проект "Комплексная система обращения с твердыми коммунальными отходами", государственная программа Российской Федерации "Охрана окружающей среды", государственная программа Самарской области "Совершенствование системы обращения с отходами, в том числе с твердыми коммунальными отходами, на территории Самарской области")</t>
  </si>
  <si>
    <t>Изготовление наклеек с текстовым и (или) графическим обозначением о видах ТКО и их монтаж на контейнеры</t>
  </si>
  <si>
    <t>Проведение исследований природной воды, атмосферного воздуха, почвы и геодезических измерений в целях осуществления контроля при проведении экспертизы выполненных работ по рекультивации массива существующего объекта размещения отходов: "Рекультивация вскрытой свалки инертных отходов, расположенной напротив 1 - 3 вставок ПАО "АвтоВАЗ" (национальный проект "Экология", федеральный проект "Чистая страна", государственная программа Российской Федерации "Охрана окружающей среды", государственная программа Самарской области "Охрана окружающей среды Самарской области")</t>
  </si>
  <si>
    <t>Организация и обслуживание системы видеонаблюдения в местах образования несанкционированных свалок</t>
  </si>
  <si>
    <t>Проведение исследований природной воды, атмосферного воздуха, почвы и геодезических измерений в целях осуществления контроля при проведении экспертизы выполненных работ по рекультивации массива существующего объекта размещения отходов: "Рекультивация бывшей городской свалки промышленных и бытовых отходов Комсомольского района (южнее завода ОАО "АвтоВАЗАгрегат")" (национальный проект "Экология", федеральный проект "Чистая страна", государственная программа Российской Федерации "Охрана окружающей среды", государственная программа Самарской области "Охрана окружающей среды Самарской области")</t>
  </si>
  <si>
    <t>2023 - 2024</t>
  </si>
  <si>
    <t>Сооружение режимных наблюдательных скважин на объектах накопленного вреда окружающей среде в Автозаводском и Комсомольском районах городского округа Тольятти</t>
  </si>
  <si>
    <t>Корректировка проектно-сметной документации по ликвидации накопленного вреда окружающей среде по объекту "свалка инертных отходов, расположенная напротив 1 - 3 вставок ПАО "АВТОВАЗ"</t>
  </si>
  <si>
    <t>Осуществление контроля за проведенными работами по ликвидации ОНВОС: "Рекультивация вскрытой свалки инертных отходов, расположенной напротив 1 - 3 вставок ПАО "АвтоВАЗ"</t>
  </si>
  <si>
    <t>2024 - 2026</t>
  </si>
  <si>
    <t>Осуществление контроля за проведенными работами по ликвидации ОНВОС: "Рекультивация бывшей городской свалки промышленных и бытовых отходов Комсомольского района (южнее завода ОАО "АвтоВАЗАгрегат")"</t>
  </si>
  <si>
    <t>Выявление и оценка объекта накопленного вреда окружающей среде на территории городского округа Тольятти в целях его ликвидации в рамках федерального проекта "Генеральная уборка" национального проекта "Экология" - массива существующего объекта размещения отходов: "Полигон захоронения промышленных отходов МУПП "Экология" г.о. Тольятти в районе села Тимофеевка"</t>
  </si>
  <si>
    <t>Осуществление контроля и приемки проведенных работ по ликвидации объектов накопленного вреда окружающей среде</t>
  </si>
  <si>
    <t>Биологический этап рекультивации бывшей городской свалки промышленных и бытовых отходов Комсомольского района города Тольятти (южнее завода ОАО "АвтоВАЗАгрегат")</t>
  </si>
  <si>
    <t>2025 - 2026</t>
  </si>
  <si>
    <t>Биологический этап рекультивации вскрытой свалки инертных отходов, расположенной напротив 1 - 3 вставок ПАО "АвтоВАЗ"</t>
  </si>
  <si>
    <t>Корректировка проектной, сметной документации по рекультивации массивов существующих объектов размещения отходов, в том числе реконструкции их элементов (государственная программа Самарской области "Охрана окружающей среды Самарской области")</t>
  </si>
  <si>
    <t>ДГД, ДГХ</t>
  </si>
  <si>
    <t>2022 - 2023</t>
  </si>
  <si>
    <t>Выполнение проектно-изыскательских работ по объекту "Рекультивация полигона по захоронению твердых бытовых отходов Узюково г. Тольятти (Самарская область)"</t>
  </si>
  <si>
    <t>Ликвидация мест несанкционированного размещения отходов на территории, прилегающей к территории полигона по захоронению твердых бытовых отходов Узюково г. Тольятти (Самарская область)</t>
  </si>
  <si>
    <t>Определение границ смежных участков и координат Полигона по захоронению твердых бытовых отходов Узюково г. Тольятти с кадастровым номером 63:32:1401009:8302, расположенного в Ставропольском районе Самарской области на земельном участке с кадастровым номером 63:32:1401009:8301</t>
  </si>
  <si>
    <t>Рекультивация полигона по захоронению твердых бытовых отходов Узюково г.о. Тольятти (государственная программа Самарской области "Охрана окружающей среды Самарской области")</t>
  </si>
  <si>
    <t>Услуги по аналитическому обеспечению регионального государственного экологического надзора с выдачей протоколов испытаний и экспертных заключений соответствия установленным требованиям, санитарно-гигиеническим нормативам и предельно допустимым концентрациям (государственная программа Самарской области "Охрана окружающей среды Самарской области")</t>
  </si>
  <si>
    <t>Предоставление информации о влиянии внешних источников шума на селитебную территорию городского округа Тольятти</t>
  </si>
  <si>
    <t>Предоставление информации о воздействии электромагнитных полей в селитебной территории городского округа Тольятти</t>
  </si>
  <si>
    <t>Предоставление информации о химическом загрязнении почвы на территории городского округа Тольятти в целях обеспечения безопасности жизнедеятельности населения</t>
  </si>
  <si>
    <t>Предоставление информации о химическом загрязнении снежного покрова на территории городского округа Тольятти в целях обеспечения безопасности жизнедеятельности населения</t>
  </si>
  <si>
    <t>Предоставление информации о неблагоприятных зонах селитебных территорий городского округа Тольятти по воздействию внешних источников инфразвука</t>
  </si>
  <si>
    <t>Предоставление информации о радиационном загрязнении на территории городского округа Тольятти в целях обеспечения безопасности жизнедеятельности населения</t>
  </si>
  <si>
    <t>Предоставление информации об уровне загрязнения Куйбышевского водохранилища в границах Тольятти в период "цветения" синезеленых водорослей в целях обеспечения безопасности жизнедеятельности населения</t>
  </si>
  <si>
    <t>Задача 4. Снижение уровня загрязнения атмосферного воздуха</t>
  </si>
  <si>
    <t>Проведение выездных обследований территории в целях выявления нарушений природоохранного законодательства, в том числе в области охраны атмосферного воздуха (выявление источников выбросов загрязняющих веществ)</t>
  </si>
  <si>
    <t>Размещение на официальном портале органов местного самоуправления информации о результатах отбора проб атмосферного воздуха по данным передвижной экологической лаборатории</t>
  </si>
  <si>
    <t>Задача 5. Строительство очистных сооружений</t>
  </si>
  <si>
    <t>Строительство очистных сооружений дождевых сточных вод с селитебной территории Автозаводского района г. Тольятти с подводящими трубопроводами и инженерно-техническим обеспечением (государственная программа Самарской области "Развитие коммунальной инфраструктуры в Самарской области")</t>
  </si>
  <si>
    <t>ДГД</t>
  </si>
  <si>
    <t>Задача 6. Организация воспитания и экологического просвещения населения городского округа Тольятти в целях сохранения благоприятной окружающей среды</t>
  </si>
  <si>
    <t>Организация реализации сетевого проекта "Мы за чистую планету"</t>
  </si>
  <si>
    <t>Информационное оповещение населения о раздельном сборе отходов посредством муниципального транспорта</t>
  </si>
  <si>
    <t>Установка информационных, запрещающих знаков в целях предотвращения образования несанкционированных свалок</t>
  </si>
  <si>
    <t>Организация конференции с участием предприятий, учреждений, организаций городского округа Тольятти "Проблемы экологии городского округа Тольятти и пути их решения"</t>
  </si>
  <si>
    <t>Поставка печатного и электронного издания методического пособия "Обеспечение экологической безопасности в условиях городского округа Тольятти"</t>
  </si>
  <si>
    <t>Установка информационных знаков в целях просвещения населения о правилах взаимодействия с безнадзорными животными в городской среде</t>
  </si>
  <si>
    <t>Поставка печатного методического пособия "Обращение с твердыми коммунальными отходами, в том числе их раздельное накопление" для информирования населения городского округа Тольятти</t>
  </si>
  <si>
    <t>Поставка наклеек на контейнеры для раздельного накопления утилизируемых твердых коммунальных отходов</t>
  </si>
  <si>
    <t>Итого по задаче 6:</t>
  </si>
  <si>
    <t>Реестр инвентаризации несанкционированных объектов размещения отходов на территории городского округа Тольятти</t>
  </si>
  <si>
    <t>Количество размещенной информации</t>
  </si>
  <si>
    <t>Ликвидация несанкционированных мест размещения отходов (несанкционированных свалок) на территории городского округа (государственная программа Самарской области "Совершенствование системы обращения с отходами, в том числе с твердыми коммунальными отходами, на территории Самарской области")</t>
  </si>
  <si>
    <t>Площадь бывшей городской свалки промышленных и бытовых отходов Комсомольского района (южнее завода ОАО "АвтоВАЗАгрегат"), на которой будут произведены работы по оптимизации рельефа</t>
  </si>
  <si>
    <t>Площадь вскрытой свалки инертных отходов, расположенной напротив 1 - 3 вставок ПАО "АвтоВАЗ", на которой будут произведены работы по оптимизации рельефа</t>
  </si>
  <si>
    <t>Площадь бывшей городской свалки промышленных и бытовых отходов Комсомольского района (южнее завода ОАО "АвтоВАЗАгрегат"), на которой будут произведены работы по созданию защитного экрана</t>
  </si>
  <si>
    <t>Площадь вскрытой свалки инертных отходов, расположенной напротив 1 - 3 вставок ПАО "АвтоВАЗ", на которой будут произведены работы по созданию защитного экрана</t>
  </si>
  <si>
    <t>Площадь бывшей городской свалки промышленных и бытовых отходов Комсомольского района (южнее завода ОАО "АвтоВАЗАгрегат"), на которой будут произведены работы по созданию плодородного слоя почвы на поверхности объекта</t>
  </si>
  <si>
    <t>Площадь вскрытой свалки инертных отходов, расположенной напротив 1 - 3 вставок ПАО "АвтоВАЗ", на которой будут произведены работы по созданию плодородного слоя почвы на поверхности объекта</t>
  </si>
  <si>
    <t>Площадь бывшей городской свалки промышленных и бытовых отходов Комсомольского района (южнее завода ОАО "АвтоВАЗАгрегат"), на которой будет завершен очередной год биологического этапа рекультивации</t>
  </si>
  <si>
    <t>Площадь вскрытой свалки инертных отходов, расположенной напротив 1 - 3 вставок ПАО "АвтоВАЗ", на которой будет завершен очередной год биологического этапа рекультивации</t>
  </si>
  <si>
    <t>Численность населения, качество жизни которого улучшится в связи с ликвидацией несанкционированных свалок в границах городов</t>
  </si>
  <si>
    <t>Количество объектов (территорий), на которых будут проведены работы по выявлению и оценке объектов накопленного вреда окружающей среде</t>
  </si>
  <si>
    <t>Количество контейнеров</t>
  </si>
  <si>
    <t>Количество наклеек</t>
  </si>
  <si>
    <t>Количество представленных экспертных заключений</t>
  </si>
  <si>
    <t>Ед.</t>
  </si>
  <si>
    <t>Количество мест</t>
  </si>
  <si>
    <t>Количество скважин</t>
  </si>
  <si>
    <t>Уровень исполнения бюджетных средств</t>
  </si>
  <si>
    <t>Корректировка проектно-сметной документации по ликвидации накопленного вреда окружающей среде по объекту "Свалка инертных отходов, расположенная напротив 1 - 3 вставок ПАО "АВТОВАЗ"</t>
  </si>
  <si>
    <t>Количество точек, по которым будут получены данные об уровне шума</t>
  </si>
  <si>
    <t>Количество точек, по которым будет получена информация о воздействии электромагнитных полей</t>
  </si>
  <si>
    <t>Количество проб почвы, по которым произведен химический анализ</t>
  </si>
  <si>
    <t>Количество проб снежного покрова, по которым произведен химический анализ</t>
  </si>
  <si>
    <t>Количество точек, по которым будет получена информация о воздействии внешних источников инфразвука</t>
  </si>
  <si>
    <t>Количество точек, по которым произведен радиационный контроль</t>
  </si>
  <si>
    <t>Количество проб воды из Куйбышевского водохранилища, по которым будет произведен химический анализ</t>
  </si>
  <si>
    <t>Количество проведенных выездных обследований</t>
  </si>
  <si>
    <t>Количество введенных в эксплуатацию законченных строительством объектов</t>
  </si>
  <si>
    <t>Количество проведенных акций</t>
  </si>
  <si>
    <t>Количество проведенных конкурсов</t>
  </si>
  <si>
    <t>Количество оформленных троллейбусов</t>
  </si>
  <si>
    <t>Количество проведенных круглых столов</t>
  </si>
  <si>
    <t>Количество проведенных секций</t>
  </si>
  <si>
    <t>Количество экземпляров</t>
  </si>
  <si>
    <t>1.3</t>
  </si>
  <si>
    <t>1.4</t>
  </si>
  <si>
    <t>1.6</t>
  </si>
  <si>
    <t>1.6.1</t>
  </si>
  <si>
    <t>1.6.2</t>
  </si>
  <si>
    <t>1.8</t>
  </si>
  <si>
    <t>1.9</t>
  </si>
  <si>
    <t>1.10</t>
  </si>
  <si>
    <t>1.11</t>
  </si>
  <si>
    <t>1.12</t>
  </si>
  <si>
    <t>1.13</t>
  </si>
  <si>
    <t>1.14</t>
  </si>
  <si>
    <t>1.15</t>
  </si>
  <si>
    <t>1.16</t>
  </si>
  <si>
    <t>1.20</t>
  </si>
  <si>
    <t>1.21</t>
  </si>
  <si>
    <t>3.3</t>
  </si>
  <si>
    <t>3.4</t>
  </si>
  <si>
    <t>3.5</t>
  </si>
  <si>
    <t>3.6</t>
  </si>
  <si>
    <t>3.7</t>
  </si>
  <si>
    <t>3.8</t>
  </si>
  <si>
    <t>3.9</t>
  </si>
  <si>
    <t>3.10</t>
  </si>
  <si>
    <t>4.2</t>
  </si>
  <si>
    <t>5.1</t>
  </si>
  <si>
    <t>6.1</t>
  </si>
  <si>
    <t>6.2</t>
  </si>
  <si>
    <t>6.3</t>
  </si>
  <si>
    <t>6.4</t>
  </si>
  <si>
    <t>6.5</t>
  </si>
  <si>
    <t>6.7</t>
  </si>
  <si>
    <t>6.8</t>
  </si>
  <si>
    <t>Оплата ранее принятых обязательств</t>
  </si>
  <si>
    <t>Итого по задаче 5 без учета оплаты ранее принятых обязательств:</t>
  </si>
  <si>
    <t>2024, 2025</t>
  </si>
  <si>
    <r>
      <t>Задача 7. Управление популяцией животных без владельцев.</t>
    </r>
    <r>
      <rPr>
        <strike/>
        <sz val="11"/>
        <color theme="1"/>
        <rFont val="Times New Roman"/>
        <family val="1"/>
        <charset val="204"/>
      </rPr>
      <t xml:space="preserve">  </t>
    </r>
  </si>
  <si>
    <t>ИТОГО по муниципальной программе без учета оплаты ранее принятых обязательств:</t>
  </si>
  <si>
    <t>Оплата ранее принятых обязательств по Программе:</t>
  </si>
  <si>
    <t>ИТОГО по муниципальной программе с учетом оплаты ранее принятых обязательств:</t>
  </si>
  <si>
    <t>1.24</t>
  </si>
  <si>
    <t>Услуги по сбору, транспортированию, обезвреживанию отходов 3-4 класса опасности</t>
  </si>
  <si>
    <t>Доля объема вывезенных отходов     3-4 класса опасности от запланированного объема, подлежащего вывозу</t>
  </si>
  <si>
    <r>
      <t xml:space="preserve">Разработка проектной, сметной документации и производство работ по ликвидации и рекультивации массивов существующих объектов размещения отходов для муниципальных образований Самарской области (национальный проект "Экология", федеральный проект "Чистая страна", государственная программа Российской Федерации "Охрана окружающей среды", государственная программа Самарской области "Охрана окружающей среды Самарской области") </t>
    </r>
    <r>
      <rPr>
        <sz val="11"/>
        <color rgb="FFFF0000"/>
        <rFont val="Times New Roman"/>
        <family val="1"/>
        <charset val="204"/>
      </rPr>
      <t>*</t>
    </r>
  </si>
  <si>
    <t>Задача 7. Управление популяцией животных без владельцев.</t>
  </si>
  <si>
    <t>без финасирования</t>
  </si>
  <si>
    <t xml:space="preserve"> -</t>
  </si>
  <si>
    <t>* - включая показатели (индикаторы) касающиеся реализации мероприятий 1.6.1 "Рекультивация бывшей городской свалки промышленных и бытовых отходов Комсомольского района (южнее завода ОАО "АвтоВАЗАгрегат")"  и 1.6.2 "Рекультивация вскрытой свалки инертных отходов, расположенной напротив 1 - 3 вставок ПАО "АвтоВАЗ""</t>
  </si>
  <si>
    <t>город</t>
  </si>
  <si>
    <t>область</t>
  </si>
  <si>
    <t>федеральн</t>
  </si>
  <si>
    <t>внебюджет</t>
  </si>
  <si>
    <t>Всего без обяз</t>
  </si>
  <si>
    <t>всего с обяз</t>
  </si>
  <si>
    <t>федарал</t>
  </si>
  <si>
    <t>внебюдж</t>
  </si>
  <si>
    <t>Приложение 1 
к постановлению администрации 
городского округа Тольятти
от ____________№__________
Приложение № 1
к муниципальной программе «Охрана окружающей среды на территории городского округа Тольятти на 2022-2026 годы»</t>
  </si>
  <si>
    <t>ПЕРЕЧЕНЬ МЕРОПРИЯТИЙ МУНИЦИПАЛЬНОЙ ПРОГРАММЫ «ОХРАНА ОКРУЖАЮЩЕЙ СРЕДЫ НА ТЕРРИТОРИИ ГОРОДСКОГО ОКРУГА ТОЛЬЯТТИ НА 2022-2026 ГОДЫ»</t>
  </si>
  <si>
    <t xml:space="preserve">Приложение 2
к постановлению администрации 
городского округа Тольятти
от ____________№__________
Приложение № 2
к муниципальной программе «Охрана окружающей среды на территории городского округа Тольятти на 2022-2026 годы» </t>
  </si>
  <si>
    <t xml:space="preserve">ПОКАЗАТЕЛИ (ИНДИКАТОРЫ)  МЕРОПРИЯТИЙ МУНИЦИПАЛЬНОЙ ПРОГРАММЫ                                                                                                                                                                                                   «ОХРАНА ОКРУЖАЮЩЕЙ СРЕДЫ НА ТЕРРИТОРИИ ГОРОДСКОГО ОКРУГА ТОЛЬЯТТИ НА 2022-2026 ГОДЫ»
</t>
  </si>
  <si>
    <t>ДЭЖКХиП</t>
  </si>
  <si>
    <t>в том числе:</t>
  </si>
  <si>
    <t>2022-2026</t>
  </si>
  <si>
    <t>2022, 2023</t>
  </si>
  <si>
    <t>2023-2026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</si>
</sst>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04"/>
      <scheme val="minor"/>
    </font>
    <font>
      <sz val="11"/>
      <color theme="1"/>
      <name val="Times New Roman"/>
      <family val="1"/>
      <charset val="204"/>
    </font>
    <font>
      <b/>
      <sz val="11"/>
      <color theme="1"/>
      <name val="Times New Roman"/>
      <family val="1"/>
      <charset val="204"/>
    </font>
    <font>
      <sz val="11"/>
      <name val="Times New Roman"/>
      <family val="1"/>
      <charset val="204"/>
    </font>
    <font>
      <sz val="11"/>
      <color rgb="FFFF0000"/>
      <name val="Times New Roman"/>
      <family val="1"/>
      <charset val="204"/>
    </font>
    <font>
      <b/>
      <sz val="11"/>
      <name val="Times New Roman"/>
      <family val="1"/>
      <charset val="204"/>
    </font>
    <font>
      <b/>
      <sz val="12"/>
      <color theme="1"/>
      <name val="Times New Roman"/>
      <family val="1"/>
      <charset val="204"/>
    </font>
    <font>
      <sz val="12"/>
      <color theme="1"/>
      <name val="Times New Roman"/>
      <family val="1"/>
      <charset val="204"/>
    </font>
    <font>
      <sz val="11"/>
      <color theme="1"/>
      <name val="Calibri"/>
      <family val="2"/>
      <charset val="204"/>
      <scheme val="minor"/>
    </font>
    <font>
      <strike/>
      <sz val="11"/>
      <color theme="1"/>
      <name val="Times New Roman"/>
      <family val="1"/>
      <charset val="204"/>
    </font>
  </fonts>
  <fills count="2">
    <fill>
      <patternFill patternType="none"/>
    </fill>
    <fill>
      <patternFill patternType="gray125"/>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bottom/>
      <diagonal/>
    </border>
    <border>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8" fillId="0" borderId="0"/>
  </cellStyleXfs>
  <cellXfs count="292">
    <xf numFmtId="0" fontId="0" fillId="0" borderId="0" xfId="0"/>
    <xf numFmtId="49" fontId="1" fillId="0" borderId="1" xfId="0" applyNumberFormat="1" applyFont="1" applyBorder="1" applyAlignment="1">
      <alignment horizontal="center" vertical="center" wrapText="1"/>
    </xf>
    <xf numFmtId="0" fontId="1" fillId="0" borderId="0" xfId="0" applyFont="1"/>
    <xf numFmtId="0" fontId="1" fillId="0" borderId="1" xfId="0" applyFont="1" applyBorder="1" applyAlignment="1">
      <alignment vertical="center" wrapText="1" shrinkToFit="1"/>
    </xf>
    <xf numFmtId="0" fontId="1" fillId="0" borderId="1" xfId="0" applyFont="1" applyBorder="1" applyAlignment="1">
      <alignment horizontal="center" vertical="center" wrapText="1" shrinkToFit="1"/>
    </xf>
    <xf numFmtId="0" fontId="1" fillId="0" borderId="1" xfId="0" applyFont="1" applyBorder="1" applyAlignment="1">
      <alignment horizontal="left" vertical="center" wrapText="1" shrinkToFit="1"/>
    </xf>
    <xf numFmtId="0" fontId="0" fillId="0" borderId="0" xfId="0" applyAlignment="1">
      <alignment horizontal="justify" vertical="center"/>
    </xf>
    <xf numFmtId="0" fontId="1" fillId="0" borderId="1" xfId="0" applyFont="1" applyBorder="1" applyAlignment="1">
      <alignment horizontal="center" vertical="center" wrapText="1"/>
    </xf>
    <xf numFmtId="0" fontId="0" fillId="0" borderId="0" xfId="0" applyAlignment="1">
      <alignment shrinkToFit="1"/>
    </xf>
    <xf numFmtId="0" fontId="1" fillId="0" borderId="0" xfId="0" applyFont="1" applyAlignment="1">
      <alignment shrinkToFit="1"/>
    </xf>
    <xf numFmtId="49" fontId="1" fillId="0" borderId="0" xfId="0" applyNumberFormat="1" applyFont="1"/>
    <xf numFmtId="0" fontId="1" fillId="0" borderId="1" xfId="0" applyFont="1" applyBorder="1" applyAlignment="1">
      <alignment vertical="center" wrapText="1"/>
    </xf>
    <xf numFmtId="0" fontId="1" fillId="0" borderId="1" xfId="0" applyFont="1" applyBorder="1" applyAlignment="1">
      <alignment horizontal="center" vertical="center" textRotation="90" wrapText="1"/>
    </xf>
    <xf numFmtId="0" fontId="1" fillId="0" borderId="1" xfId="0" applyFont="1" applyBorder="1" applyAlignment="1">
      <alignment horizontal="justify" vertical="center" wrapText="1" shrinkToFit="1"/>
    </xf>
    <xf numFmtId="49" fontId="1" fillId="0" borderId="14" xfId="0" applyNumberFormat="1" applyFont="1" applyBorder="1" applyAlignment="1">
      <alignment horizontal="center" vertical="center" wrapText="1"/>
    </xf>
    <xf numFmtId="0" fontId="1" fillId="0" borderId="6" xfId="0" applyFont="1" applyBorder="1" applyAlignment="1">
      <alignment vertical="center" wrapText="1" shrinkToFit="1"/>
    </xf>
    <xf numFmtId="0" fontId="1" fillId="0" borderId="6" xfId="0" applyFont="1" applyBorder="1" applyAlignment="1">
      <alignment horizontal="center" vertical="center" wrapText="1"/>
    </xf>
    <xf numFmtId="49" fontId="1" fillId="0" borderId="8"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1" fontId="1" fillId="0" borderId="0" xfId="0" applyNumberFormat="1" applyFont="1"/>
    <xf numFmtId="49" fontId="1" fillId="0" borderId="8" xfId="0" applyNumberFormat="1" applyFont="1" applyBorder="1" applyAlignment="1">
      <alignment vertical="center" wrapText="1"/>
    </xf>
    <xf numFmtId="0" fontId="1" fillId="0" borderId="9" xfId="0" applyFont="1" applyBorder="1" applyAlignment="1">
      <alignment vertical="center" wrapText="1"/>
    </xf>
    <xf numFmtId="0" fontId="1" fillId="0" borderId="11" xfId="0" applyFont="1" applyBorder="1" applyAlignment="1">
      <alignment vertical="center" wrapText="1" shrinkToFi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49" fontId="1" fillId="0" borderId="10" xfId="0" applyNumberFormat="1" applyFont="1" applyBorder="1" applyAlignment="1">
      <alignment horizontal="center" vertical="center" wrapText="1"/>
    </xf>
    <xf numFmtId="0" fontId="1" fillId="0" borderId="6" xfId="0" applyFont="1" applyBorder="1" applyAlignment="1">
      <alignment horizontal="justify" vertical="center" wrapText="1" shrinkToFit="1"/>
    </xf>
    <xf numFmtId="0" fontId="1" fillId="0" borderId="11" xfId="0" applyFont="1" applyBorder="1" applyAlignment="1">
      <alignment horizontal="justify" vertical="center" wrapText="1" shrinkToFit="1"/>
    </xf>
    <xf numFmtId="49" fontId="3" fillId="0" borderId="10" xfId="0" applyNumberFormat="1" applyFont="1" applyBorder="1" applyAlignment="1">
      <alignment horizontal="center" vertical="center" wrapText="1"/>
    </xf>
    <xf numFmtId="0" fontId="3" fillId="0" borderId="11" xfId="0" applyFont="1" applyBorder="1" applyAlignment="1">
      <alignment horizontal="justify" vertical="center" wrapText="1" shrinkToFi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1" fillId="0" borderId="24" xfId="0" applyFont="1" applyBorder="1"/>
    <xf numFmtId="1" fontId="1" fillId="0" borderId="25" xfId="0" applyNumberFormat="1" applyFont="1" applyBorder="1"/>
    <xf numFmtId="1" fontId="1" fillId="0" borderId="18" xfId="0" applyNumberFormat="1" applyFont="1" applyBorder="1"/>
    <xf numFmtId="0" fontId="1" fillId="0" borderId="22" xfId="0" applyFont="1" applyBorder="1"/>
    <xf numFmtId="1" fontId="1" fillId="0" borderId="0" xfId="0" applyNumberFormat="1" applyFont="1" applyBorder="1"/>
    <xf numFmtId="0" fontId="1" fillId="0" borderId="21" xfId="0" applyFont="1" applyBorder="1"/>
    <xf numFmtId="0" fontId="1" fillId="0" borderId="23" xfId="0" applyFont="1" applyBorder="1"/>
    <xf numFmtId="1" fontId="1" fillId="0" borderId="16" xfId="0" applyNumberFormat="1" applyFont="1" applyBorder="1"/>
    <xf numFmtId="0" fontId="1" fillId="0" borderId="19" xfId="0" applyFont="1" applyBorder="1"/>
    <xf numFmtId="0" fontId="1" fillId="0" borderId="16" xfId="0" applyFont="1" applyBorder="1"/>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justify" vertical="center" wrapText="1" shrinkToFi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 fillId="0" borderId="1" xfId="0" applyFont="1" applyFill="1" applyBorder="1" applyAlignment="1">
      <alignment vertical="center" wrapText="1" shrinkToFit="1"/>
    </xf>
    <xf numFmtId="0" fontId="7" fillId="0" borderId="8" xfId="0" applyFont="1" applyFill="1" applyBorder="1" applyAlignment="1">
      <alignment horizontal="center" vertical="center" wrapText="1"/>
    </xf>
    <xf numFmtId="1" fontId="7" fillId="0" borderId="1" xfId="0" applyNumberFormat="1" applyFont="1" applyFill="1" applyBorder="1" applyAlignment="1">
      <alignment horizontal="center" vertical="center" wrapText="1"/>
    </xf>
    <xf numFmtId="1" fontId="7" fillId="0" borderId="9" xfId="0" applyNumberFormat="1" applyFont="1" applyFill="1" applyBorder="1" applyAlignment="1">
      <alignment horizontal="center" vertical="center" wrapText="1"/>
    </xf>
    <xf numFmtId="1" fontId="7" fillId="0" borderId="2" xfId="0" applyNumberFormat="1" applyFont="1" applyFill="1" applyBorder="1" applyAlignment="1">
      <alignment horizontal="center" vertical="center" wrapText="1"/>
    </xf>
    <xf numFmtId="1" fontId="7" fillId="0" borderId="8"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26" xfId="0" applyFont="1" applyFill="1" applyBorder="1" applyAlignment="1">
      <alignment horizontal="center" vertical="center" wrapText="1"/>
    </xf>
    <xf numFmtId="1" fontId="7" fillId="0" borderId="27" xfId="0" applyNumberFormat="1" applyFont="1" applyFill="1" applyBorder="1" applyAlignment="1">
      <alignment horizontal="center" vertical="center" wrapText="1"/>
    </xf>
    <xf numFmtId="1" fontId="7" fillId="0" borderId="13" xfId="0" applyNumberFormat="1" applyFont="1" applyFill="1" applyBorder="1" applyAlignment="1">
      <alignment horizontal="center" vertical="center" wrapText="1"/>
    </xf>
    <xf numFmtId="1" fontId="7" fillId="0" borderId="28" xfId="0" applyNumberFormat="1" applyFont="1" applyFill="1" applyBorder="1" applyAlignment="1">
      <alignment horizontal="center" vertical="center" wrapText="1"/>
    </xf>
    <xf numFmtId="1" fontId="7" fillId="0" borderId="26" xfId="0" applyNumberFormat="1" applyFont="1" applyFill="1" applyBorder="1" applyAlignment="1">
      <alignment horizontal="center" vertical="center" wrapText="1"/>
    </xf>
    <xf numFmtId="1" fontId="7" fillId="0" borderId="3" xfId="0" applyNumberFormat="1" applyFont="1" applyFill="1" applyBorder="1" applyAlignment="1">
      <alignment horizontal="center" vertical="center" wrapText="1"/>
    </xf>
    <xf numFmtId="0" fontId="1" fillId="0" borderId="44" xfId="0" applyFont="1" applyFill="1" applyBorder="1" applyAlignment="1">
      <alignment horizontal="center" vertical="center" wrapText="1"/>
    </xf>
    <xf numFmtId="0" fontId="1" fillId="0" borderId="15" xfId="0" applyFont="1" applyFill="1" applyBorder="1" applyAlignment="1">
      <alignment horizontal="center" vertical="center" wrapText="1"/>
    </xf>
    <xf numFmtId="1" fontId="7" fillId="0" borderId="10" xfId="0" applyNumberFormat="1" applyFont="1" applyFill="1" applyBorder="1" applyAlignment="1">
      <alignment horizontal="center" vertical="center" wrapText="1"/>
    </xf>
    <xf numFmtId="1" fontId="7" fillId="0" borderId="11" xfId="0" applyNumberFormat="1" applyFont="1" applyFill="1" applyBorder="1" applyAlignment="1">
      <alignment horizontal="center" vertical="center" wrapText="1"/>
    </xf>
    <xf numFmtId="1" fontId="7" fillId="0" borderId="12" xfId="0" applyNumberFormat="1" applyFont="1" applyFill="1" applyBorder="1" applyAlignment="1">
      <alignment horizontal="center" vertical="center" wrapText="1"/>
    </xf>
    <xf numFmtId="0" fontId="2" fillId="0" borderId="35" xfId="0" applyFont="1" applyFill="1" applyBorder="1" applyAlignment="1">
      <alignment vertical="center" wrapText="1"/>
    </xf>
    <xf numFmtId="0" fontId="2" fillId="0" borderId="36" xfId="0" applyFont="1" applyFill="1" applyBorder="1" applyAlignment="1">
      <alignment vertical="center" wrapText="1"/>
    </xf>
    <xf numFmtId="1" fontId="6" fillId="0" borderId="34" xfId="0" applyNumberFormat="1" applyFont="1" applyFill="1" applyBorder="1" applyAlignment="1">
      <alignment horizontal="center" vertical="center" wrapText="1"/>
    </xf>
    <xf numFmtId="1" fontId="6" fillId="0" borderId="35" xfId="0" applyNumberFormat="1" applyFont="1" applyFill="1" applyBorder="1" applyAlignment="1">
      <alignment horizontal="center" vertical="center" wrapText="1"/>
    </xf>
    <xf numFmtId="49" fontId="1" fillId="0" borderId="14" xfId="0" applyNumberFormat="1" applyFont="1" applyFill="1" applyBorder="1" applyAlignment="1">
      <alignment horizontal="center" vertical="center" wrapText="1"/>
    </xf>
    <xf numFmtId="0" fontId="1" fillId="0" borderId="6" xfId="0" applyFont="1" applyFill="1" applyBorder="1" applyAlignment="1">
      <alignment vertical="center" wrapText="1" shrinkToFit="1"/>
    </xf>
    <xf numFmtId="0" fontId="1" fillId="0" borderId="6" xfId="0" applyFont="1" applyFill="1" applyBorder="1" applyAlignment="1">
      <alignment horizontal="center" vertical="center" wrapText="1"/>
    </xf>
    <xf numFmtId="0" fontId="1" fillId="0" borderId="5" xfId="0" applyFont="1" applyFill="1" applyBorder="1" applyAlignment="1">
      <alignment horizontal="center" vertical="center" wrapText="1"/>
    </xf>
    <xf numFmtId="1" fontId="7" fillId="0" borderId="14" xfId="0" applyNumberFormat="1" applyFont="1" applyFill="1" applyBorder="1" applyAlignment="1">
      <alignment horizontal="center" vertical="center" wrapText="1"/>
    </xf>
    <xf numFmtId="1" fontId="7" fillId="0" borderId="6" xfId="0" applyNumberFormat="1" applyFont="1" applyFill="1" applyBorder="1" applyAlignment="1">
      <alignment horizontal="center" vertical="center" wrapText="1"/>
    </xf>
    <xf numFmtId="1" fontId="7" fillId="0" borderId="7" xfId="0" applyNumberFormat="1" applyFont="1" applyFill="1" applyBorder="1" applyAlignment="1">
      <alignment horizontal="center" vertical="center" wrapText="1"/>
    </xf>
    <xf numFmtId="1" fontId="7" fillId="0" borderId="5" xfId="0" applyNumberFormat="1" applyFont="1" applyFill="1" applyBorder="1" applyAlignment="1">
      <alignment horizontal="center" vertical="center" wrapText="1"/>
    </xf>
    <xf numFmtId="1" fontId="7" fillId="0" borderId="29" xfId="0" applyNumberFormat="1" applyFont="1" applyFill="1" applyBorder="1" applyAlignment="1">
      <alignment horizontal="center" vertical="center" wrapText="1"/>
    </xf>
    <xf numFmtId="49" fontId="1" fillId="0" borderId="8" xfId="0" applyNumberFormat="1" applyFont="1" applyFill="1" applyBorder="1" applyAlignment="1">
      <alignment horizontal="center" vertical="center" wrapText="1"/>
    </xf>
    <xf numFmtId="1" fontId="7" fillId="0" borderId="30" xfId="0" applyNumberFormat="1" applyFont="1" applyFill="1" applyBorder="1" applyAlignment="1">
      <alignment horizontal="center" vertical="center" wrapText="1"/>
    </xf>
    <xf numFmtId="0" fontId="1" fillId="0" borderId="11" xfId="0" applyFont="1" applyFill="1" applyBorder="1" applyAlignment="1">
      <alignment vertical="center" wrapText="1"/>
    </xf>
    <xf numFmtId="0" fontId="1" fillId="0" borderId="38" xfId="0" applyFont="1" applyFill="1" applyBorder="1" applyAlignment="1">
      <alignment vertical="center" wrapText="1"/>
    </xf>
    <xf numFmtId="1" fontId="6" fillId="0" borderId="10" xfId="0" applyNumberFormat="1" applyFont="1" applyFill="1" applyBorder="1" applyAlignment="1">
      <alignment horizontal="center" vertical="center" wrapText="1"/>
    </xf>
    <xf numFmtId="1" fontId="6" fillId="0" borderId="11" xfId="0" applyNumberFormat="1" applyFont="1" applyFill="1" applyBorder="1" applyAlignment="1">
      <alignment horizontal="center" vertical="center" wrapText="1"/>
    </xf>
    <xf numFmtId="1" fontId="6" fillId="0" borderId="12" xfId="0" applyNumberFormat="1" applyFont="1" applyFill="1" applyBorder="1" applyAlignment="1">
      <alignment horizontal="center" vertical="center" wrapText="1"/>
    </xf>
    <xf numFmtId="49" fontId="1" fillId="0" borderId="11" xfId="0" applyNumberFormat="1" applyFont="1" applyFill="1" applyBorder="1" applyAlignment="1">
      <alignment vertical="center" wrapText="1"/>
    </xf>
    <xf numFmtId="0" fontId="6" fillId="0" borderId="11" xfId="0" applyFont="1" applyFill="1" applyBorder="1" applyAlignment="1">
      <alignment horizontal="center" vertical="center" wrapText="1" shrinkToFit="1"/>
    </xf>
    <xf numFmtId="0" fontId="1" fillId="0" borderId="1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29"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3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31" xfId="0" applyFont="1" applyFill="1" applyBorder="1" applyAlignment="1">
      <alignment horizontal="center" vertical="center" wrapText="1"/>
    </xf>
    <xf numFmtId="1" fontId="7" fillId="0" borderId="33" xfId="0" applyNumberFormat="1" applyFont="1" applyFill="1" applyBorder="1" applyAlignment="1">
      <alignment horizontal="center" vertical="center" wrapText="1"/>
    </xf>
    <xf numFmtId="0" fontId="2" fillId="0" borderId="34" xfId="0" applyFont="1" applyFill="1" applyBorder="1" applyAlignment="1">
      <alignment vertical="center" wrapText="1"/>
    </xf>
    <xf numFmtId="0" fontId="2" fillId="0" borderId="20" xfId="0" applyFont="1" applyFill="1" applyBorder="1" applyAlignment="1">
      <alignment vertical="center" wrapText="1"/>
    </xf>
    <xf numFmtId="1" fontId="6" fillId="0" borderId="37" xfId="0" applyNumberFormat="1" applyFont="1" applyFill="1" applyBorder="1" applyAlignment="1">
      <alignment horizontal="center" vertical="center" wrapText="1"/>
    </xf>
    <xf numFmtId="1" fontId="6" fillId="0" borderId="32" xfId="0" applyNumberFormat="1" applyFont="1" applyFill="1" applyBorder="1" applyAlignment="1">
      <alignment horizontal="center" vertical="center" wrapText="1"/>
    </xf>
    <xf numFmtId="0" fontId="1" fillId="0" borderId="23" xfId="0" applyFont="1" applyFill="1" applyBorder="1" applyAlignment="1">
      <alignment horizontal="center" vertical="center" wrapText="1"/>
    </xf>
    <xf numFmtId="0" fontId="2" fillId="0" borderId="34" xfId="0" applyFont="1" applyFill="1" applyBorder="1" applyAlignment="1">
      <alignment horizontal="left" vertical="center" wrapText="1"/>
    </xf>
    <xf numFmtId="0" fontId="2" fillId="0" borderId="20" xfId="0" applyFont="1" applyFill="1" applyBorder="1" applyAlignment="1">
      <alignment horizontal="center" vertical="center" wrapText="1"/>
    </xf>
    <xf numFmtId="1" fontId="7" fillId="0" borderId="34" xfId="0" applyNumberFormat="1" applyFont="1" applyFill="1" applyBorder="1" applyAlignment="1">
      <alignment horizontal="center" vertical="center" wrapText="1"/>
    </xf>
    <xf numFmtId="1" fontId="7" fillId="0" borderId="35" xfId="0" applyNumberFormat="1" applyFont="1" applyFill="1" applyBorder="1" applyAlignment="1">
      <alignment horizontal="center" vertical="center" wrapText="1"/>
    </xf>
    <xf numFmtId="1" fontId="7" fillId="0" borderId="37" xfId="0" applyNumberFormat="1" applyFont="1" applyFill="1" applyBorder="1" applyAlignment="1">
      <alignment horizontal="center" vertical="center" wrapText="1"/>
    </xf>
    <xf numFmtId="0" fontId="6" fillId="0" borderId="41" xfId="0" applyFont="1" applyFill="1" applyBorder="1" applyAlignment="1">
      <alignment vertical="center" wrapText="1"/>
    </xf>
    <xf numFmtId="0" fontId="6" fillId="0" borderId="43" xfId="0" applyFont="1" applyFill="1" applyBorder="1" applyAlignment="1">
      <alignment vertical="center" wrapText="1"/>
    </xf>
    <xf numFmtId="1" fontId="6" fillId="0" borderId="40" xfId="0" applyNumberFormat="1" applyFont="1" applyFill="1" applyBorder="1" applyAlignment="1">
      <alignment horizontal="center" vertical="center" wrapText="1"/>
    </xf>
    <xf numFmtId="1" fontId="6" fillId="0" borderId="41" xfId="0" applyNumberFormat="1" applyFont="1" applyFill="1" applyBorder="1" applyAlignment="1">
      <alignment horizontal="center" vertical="center" wrapText="1"/>
    </xf>
    <xf numFmtId="1" fontId="6" fillId="0" borderId="42" xfId="0" applyNumberFormat="1" applyFont="1" applyFill="1" applyBorder="1" applyAlignment="1">
      <alignment horizontal="center" vertical="center" wrapText="1"/>
    </xf>
    <xf numFmtId="0" fontId="7" fillId="0" borderId="35" xfId="0" applyFont="1" applyFill="1" applyBorder="1" applyAlignment="1">
      <alignment vertical="center" wrapText="1"/>
    </xf>
    <xf numFmtId="0" fontId="7" fillId="0" borderId="36" xfId="0" applyFont="1" applyFill="1" applyBorder="1" applyAlignment="1">
      <alignment vertical="center" wrapText="1"/>
    </xf>
    <xf numFmtId="1" fontId="7" fillId="0" borderId="39" xfId="0" applyNumberFormat="1" applyFont="1" applyFill="1" applyBorder="1" applyAlignment="1">
      <alignment horizontal="center" vertical="center" wrapText="1"/>
    </xf>
    <xf numFmtId="1" fontId="7" fillId="0" borderId="36" xfId="0" applyNumberFormat="1" applyFont="1" applyFill="1" applyBorder="1" applyAlignment="1">
      <alignment horizontal="center" vertical="center" wrapText="1"/>
    </xf>
    <xf numFmtId="1" fontId="7" fillId="0" borderId="32" xfId="0" applyNumberFormat="1" applyFont="1" applyFill="1" applyBorder="1" applyAlignment="1">
      <alignment horizontal="center" vertical="center" wrapText="1"/>
    </xf>
    <xf numFmtId="0" fontId="7" fillId="0" borderId="30" xfId="0" applyFont="1" applyFill="1" applyBorder="1" applyAlignment="1">
      <alignment horizontal="center" vertical="center" wrapText="1"/>
    </xf>
    <xf numFmtId="1" fontId="7" fillId="0" borderId="31" xfId="0" applyNumberFormat="1" applyFont="1" applyFill="1" applyBorder="1" applyAlignment="1">
      <alignment horizontal="center" vertical="center" wrapText="1"/>
    </xf>
    <xf numFmtId="0" fontId="7" fillId="0" borderId="47" xfId="0" applyFont="1" applyFill="1" applyBorder="1" applyAlignment="1">
      <alignment horizontal="center" vertical="center" wrapText="1"/>
    </xf>
    <xf numFmtId="0" fontId="7" fillId="0" borderId="48" xfId="0" applyFont="1" applyFill="1" applyBorder="1" applyAlignment="1">
      <alignment horizontal="center" vertical="center" wrapText="1"/>
    </xf>
    <xf numFmtId="0" fontId="7" fillId="0" borderId="49" xfId="0" applyFont="1" applyFill="1" applyBorder="1" applyAlignment="1">
      <alignment horizontal="center" vertical="center" wrapText="1"/>
    </xf>
    <xf numFmtId="1" fontId="7" fillId="0" borderId="53" xfId="0" applyNumberFormat="1" applyFont="1" applyFill="1" applyBorder="1" applyAlignment="1">
      <alignment horizontal="center" vertical="center" wrapText="1"/>
    </xf>
    <xf numFmtId="1" fontId="7" fillId="0" borderId="54" xfId="0" applyNumberFormat="1" applyFont="1" applyFill="1" applyBorder="1" applyAlignment="1">
      <alignment horizontal="center" vertical="center" wrapText="1"/>
    </xf>
    <xf numFmtId="1" fontId="7" fillId="0" borderId="47" xfId="0" applyNumberFormat="1" applyFont="1" applyFill="1" applyBorder="1" applyAlignment="1">
      <alignment horizontal="center" vertical="center" wrapText="1"/>
    </xf>
    <xf numFmtId="1" fontId="7" fillId="0" borderId="48" xfId="0" applyNumberFormat="1" applyFont="1" applyFill="1" applyBorder="1" applyAlignment="1">
      <alignment horizontal="center" vertical="center" wrapText="1"/>
    </xf>
    <xf numFmtId="1" fontId="7" fillId="0" borderId="49" xfId="0" applyNumberFormat="1" applyFont="1" applyFill="1" applyBorder="1" applyAlignment="1">
      <alignment horizontal="center" vertical="center" wrapText="1"/>
    </xf>
    <xf numFmtId="0" fontId="7" fillId="0" borderId="0" xfId="0" applyFont="1" applyFill="1" applyBorder="1" applyAlignment="1">
      <alignment horizontal="right" vertical="center" wrapText="1"/>
    </xf>
    <xf numFmtId="0" fontId="7" fillId="0" borderId="0" xfId="0" applyFont="1" applyFill="1" applyBorder="1" applyAlignment="1">
      <alignment vertical="center" wrapText="1"/>
    </xf>
    <xf numFmtId="1" fontId="7" fillId="0" borderId="0" xfId="0" applyNumberFormat="1" applyFont="1" applyFill="1" applyBorder="1" applyAlignment="1">
      <alignment horizontal="center" vertical="center" wrapText="1"/>
    </xf>
    <xf numFmtId="1" fontId="6" fillId="0" borderId="53" xfId="0" applyNumberFormat="1" applyFont="1" applyFill="1" applyBorder="1" applyAlignment="1">
      <alignment horizontal="center" vertical="center" wrapText="1"/>
    </xf>
    <xf numFmtId="1" fontId="6" fillId="0" borderId="39" xfId="0" applyNumberFormat="1" applyFont="1" applyFill="1" applyBorder="1" applyAlignment="1">
      <alignment horizontal="center" vertical="center" wrapText="1"/>
    </xf>
    <xf numFmtId="0" fontId="6" fillId="0" borderId="35" xfId="0" applyFont="1" applyFill="1" applyBorder="1" applyAlignment="1">
      <alignment vertical="center" wrapText="1"/>
    </xf>
    <xf numFmtId="0" fontId="2" fillId="0" borderId="39" xfId="0" applyFont="1" applyFill="1" applyBorder="1" applyAlignment="1">
      <alignment vertical="center" wrapText="1"/>
    </xf>
    <xf numFmtId="0" fontId="1" fillId="0" borderId="40" xfId="0" applyFont="1" applyFill="1" applyBorder="1" applyAlignment="1">
      <alignment horizontal="center" vertical="center" wrapText="1"/>
    </xf>
    <xf numFmtId="0" fontId="1" fillId="0" borderId="42" xfId="0" applyFont="1" applyFill="1" applyBorder="1" applyAlignment="1">
      <alignment horizontal="center" vertical="center" wrapText="1"/>
    </xf>
    <xf numFmtId="1" fontId="6" fillId="0" borderId="14" xfId="0" applyNumberFormat="1" applyFont="1" applyFill="1" applyBorder="1" applyAlignment="1">
      <alignment horizontal="center" vertical="center" wrapText="1"/>
    </xf>
    <xf numFmtId="1" fontId="6" fillId="0" borderId="6" xfId="0" applyNumberFormat="1" applyFont="1" applyFill="1" applyBorder="1" applyAlignment="1">
      <alignment horizontal="center" vertical="center" wrapText="1"/>
    </xf>
    <xf numFmtId="1" fontId="6" fillId="0" borderId="7" xfId="0" applyNumberFormat="1" applyFont="1" applyFill="1" applyBorder="1" applyAlignment="1">
      <alignment horizontal="center" vertical="center" wrapText="1"/>
    </xf>
    <xf numFmtId="0" fontId="6" fillId="0" borderId="14" xfId="0" applyFont="1" applyFill="1" applyBorder="1" applyAlignment="1">
      <alignment horizontal="center" vertical="center" wrapText="1"/>
    </xf>
    <xf numFmtId="1" fontId="7" fillId="0" borderId="64" xfId="0" applyNumberFormat="1" applyFont="1" applyFill="1" applyBorder="1" applyAlignment="1">
      <alignment horizontal="center" vertical="center" wrapText="1"/>
    </xf>
    <xf numFmtId="1" fontId="6" fillId="0" borderId="54" xfId="0" applyNumberFormat="1" applyFont="1" applyFill="1" applyBorder="1" applyAlignment="1">
      <alignment horizontal="center" vertical="center" wrapText="1"/>
    </xf>
    <xf numFmtId="1" fontId="6" fillId="0" borderId="64" xfId="0" applyNumberFormat="1"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55" xfId="0" applyFont="1" applyFill="1" applyBorder="1" applyAlignment="1">
      <alignment horizontal="center" vertical="center" wrapText="1"/>
    </xf>
    <xf numFmtId="1" fontId="6" fillId="0" borderId="56" xfId="0" applyNumberFormat="1" applyFont="1" applyFill="1" applyBorder="1" applyAlignment="1">
      <alignment horizontal="center" vertical="center" wrapText="1"/>
    </xf>
    <xf numFmtId="1" fontId="6" fillId="0" borderId="55" xfId="0" applyNumberFormat="1" applyFont="1" applyFill="1" applyBorder="1" applyAlignment="1">
      <alignment horizontal="center" vertical="center" wrapText="1"/>
    </xf>
    <xf numFmtId="0" fontId="1" fillId="0" borderId="13" xfId="0" applyFont="1" applyFill="1" applyBorder="1" applyAlignment="1">
      <alignment vertical="center" wrapText="1" shrinkToFit="1"/>
    </xf>
    <xf numFmtId="0" fontId="1" fillId="0" borderId="35" xfId="0" applyFont="1" applyFill="1" applyBorder="1" applyAlignment="1">
      <alignment vertical="center" wrapText="1"/>
    </xf>
    <xf numFmtId="0" fontId="1" fillId="0" borderId="37" xfId="0" applyFont="1" applyFill="1" applyBorder="1" applyAlignment="1">
      <alignment vertical="center" wrapText="1"/>
    </xf>
    <xf numFmtId="0" fontId="6" fillId="0" borderId="37" xfId="0" applyFont="1" applyFill="1" applyBorder="1" applyAlignment="1">
      <alignment vertical="center" wrapText="1"/>
    </xf>
    <xf numFmtId="0" fontId="6" fillId="0" borderId="39" xfId="0" applyFont="1" applyFill="1" applyBorder="1" applyAlignment="1">
      <alignment vertical="center" wrapText="1"/>
    </xf>
    <xf numFmtId="0" fontId="6" fillId="0" borderId="36" xfId="0" applyFont="1" applyFill="1" applyBorder="1" applyAlignment="1">
      <alignment vertical="center" wrapText="1"/>
    </xf>
    <xf numFmtId="1" fontId="6" fillId="0" borderId="36" xfId="0" applyNumberFormat="1" applyFont="1" applyFill="1" applyBorder="1" applyAlignment="1">
      <alignment horizontal="center" vertical="center" wrapText="1"/>
    </xf>
    <xf numFmtId="0" fontId="1" fillId="0" borderId="41" xfId="0" applyFont="1" applyFill="1" applyBorder="1" applyAlignment="1">
      <alignment horizontal="center" vertical="center" wrapText="1"/>
    </xf>
    <xf numFmtId="0" fontId="1" fillId="0" borderId="43" xfId="0" applyFont="1" applyFill="1" applyBorder="1" applyAlignment="1">
      <alignment horizontal="center" vertical="center" wrapText="1"/>
    </xf>
    <xf numFmtId="0" fontId="1" fillId="0" borderId="13" xfId="0" applyFont="1" applyFill="1" applyBorder="1" applyAlignment="1">
      <alignment horizontal="left" vertical="center" wrapText="1" shrinkToFit="1"/>
    </xf>
    <xf numFmtId="49" fontId="1" fillId="0" borderId="13" xfId="0" applyNumberFormat="1"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0" fontId="6" fillId="0" borderId="34"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1" fillId="0" borderId="13" xfId="0" applyFont="1" applyFill="1" applyBorder="1" applyAlignment="1">
      <alignment horizontal="justify" vertical="center" wrapText="1" shrinkToFit="1"/>
    </xf>
    <xf numFmtId="0" fontId="6" fillId="0" borderId="40" xfId="0" applyFont="1" applyFill="1" applyBorder="1" applyAlignment="1">
      <alignment horizontal="center" vertical="center" wrapText="1"/>
    </xf>
    <xf numFmtId="0" fontId="6" fillId="0" borderId="37" xfId="0" applyFont="1" applyFill="1" applyBorder="1" applyAlignment="1">
      <alignment horizontal="center" vertical="center" wrapText="1"/>
    </xf>
    <xf numFmtId="49" fontId="2" fillId="0" borderId="0" xfId="0" applyNumberFormat="1" applyFont="1" applyAlignment="1">
      <alignment horizontal="center" vertical="center" wrapText="1"/>
    </xf>
    <xf numFmtId="49" fontId="1" fillId="0" borderId="0" xfId="0" applyNumberFormat="1" applyFont="1" applyAlignment="1">
      <alignment horizontal="center" vertical="center"/>
    </xf>
    <xf numFmtId="0" fontId="7" fillId="0" borderId="0" xfId="0" applyFont="1" applyAlignment="1">
      <alignment horizontal="right" vertical="center" wrapText="1"/>
    </xf>
    <xf numFmtId="0" fontId="6" fillId="0" borderId="40"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1" fillId="0" borderId="22" xfId="0" applyFont="1" applyFill="1" applyBorder="1" applyAlignment="1">
      <alignment vertical="center" wrapText="1"/>
    </xf>
    <xf numFmtId="0" fontId="1" fillId="0" borderId="0" xfId="0" applyFont="1" applyFill="1" applyBorder="1" applyAlignment="1">
      <alignment vertical="center" wrapText="1"/>
    </xf>
    <xf numFmtId="0" fontId="1" fillId="0" borderId="21" xfId="0" applyFont="1" applyFill="1" applyBorder="1" applyAlignment="1">
      <alignment vertical="center" wrapText="1"/>
    </xf>
    <xf numFmtId="0" fontId="1" fillId="0" borderId="0" xfId="0" applyFont="1" applyFill="1" applyAlignment="1">
      <alignment vertical="center" wrapText="1"/>
    </xf>
    <xf numFmtId="0" fontId="6" fillId="0" borderId="24" xfId="0" applyFont="1" applyFill="1" applyBorder="1" applyAlignment="1">
      <alignment horizontal="justify" vertical="center" wrapText="1"/>
    </xf>
    <xf numFmtId="0" fontId="6" fillId="0" borderId="0" xfId="0" applyFont="1" applyFill="1" applyAlignment="1">
      <alignment horizontal="justify" vertical="center" wrapText="1"/>
    </xf>
    <xf numFmtId="0" fontId="6" fillId="0" borderId="21" xfId="0" applyFont="1" applyFill="1" applyBorder="1" applyAlignment="1">
      <alignment horizontal="justify" vertical="center" wrapText="1"/>
    </xf>
    <xf numFmtId="0" fontId="6" fillId="0" borderId="34"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1"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3" xfId="0" applyFont="1" applyBorder="1" applyAlignment="1">
      <alignment horizontal="justify" vertical="center" wrapText="1"/>
    </xf>
    <xf numFmtId="0" fontId="6" fillId="0" borderId="22" xfId="0" applyFont="1" applyFill="1" applyBorder="1" applyAlignment="1">
      <alignment horizontal="justify" vertical="center" wrapText="1"/>
    </xf>
    <xf numFmtId="0" fontId="6" fillId="0" borderId="37"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34"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34" xfId="0" applyFont="1" applyFill="1" applyBorder="1" applyAlignment="1">
      <alignment horizontal="right" vertical="center" wrapText="1"/>
    </xf>
    <xf numFmtId="0" fontId="7" fillId="0" borderId="35" xfId="0" applyFont="1" applyFill="1" applyBorder="1" applyAlignment="1">
      <alignment horizontal="right" vertical="center" wrapText="1"/>
    </xf>
    <xf numFmtId="0" fontId="1" fillId="0" borderId="1" xfId="0" applyFont="1" applyBorder="1" applyAlignment="1">
      <alignment horizontal="center" vertical="center" wrapText="1" shrinkToFit="1"/>
    </xf>
    <xf numFmtId="0" fontId="1" fillId="0" borderId="1" xfId="0" applyFont="1" applyBorder="1" applyAlignment="1">
      <alignment horizontal="center" vertical="center" wrapText="1"/>
    </xf>
    <xf numFmtId="0" fontId="1" fillId="0" borderId="22" xfId="0" applyFont="1" applyFill="1" applyBorder="1" applyAlignment="1">
      <alignment horizontal="justify" vertical="center" wrapText="1"/>
    </xf>
    <xf numFmtId="0" fontId="1" fillId="0" borderId="0" xfId="0" applyFont="1" applyFill="1" applyAlignment="1">
      <alignment horizontal="justify" vertical="center" wrapText="1"/>
    </xf>
    <xf numFmtId="0" fontId="1" fillId="0" borderId="21" xfId="0" applyFont="1" applyFill="1" applyBorder="1" applyAlignment="1">
      <alignment horizontal="justify" vertical="center" wrapText="1"/>
    </xf>
    <xf numFmtId="49" fontId="1" fillId="0" borderId="13" xfId="0" applyNumberFormat="1" applyFont="1" applyFill="1" applyBorder="1" applyAlignment="1">
      <alignment horizontal="center" vertical="center" wrapText="1"/>
    </xf>
    <xf numFmtId="49" fontId="1" fillId="0" borderId="48" xfId="0" applyNumberFormat="1" applyFont="1" applyFill="1" applyBorder="1" applyAlignment="1">
      <alignment horizontal="center" vertical="center" wrapText="1"/>
    </xf>
    <xf numFmtId="0" fontId="1" fillId="0" borderId="13" xfId="0" applyFont="1" applyFill="1" applyBorder="1" applyAlignment="1">
      <alignment horizontal="justify" vertical="center" wrapText="1" shrinkToFit="1"/>
    </xf>
    <xf numFmtId="0" fontId="1" fillId="0" borderId="48" xfId="0" applyFont="1" applyFill="1" applyBorder="1" applyAlignment="1">
      <alignment horizontal="justify" vertical="center" wrapText="1" shrinkToFit="1"/>
    </xf>
    <xf numFmtId="0" fontId="1" fillId="0" borderId="13" xfId="0" applyFont="1" applyFill="1" applyBorder="1" applyAlignment="1">
      <alignment horizontal="left" vertical="center" wrapText="1" shrinkToFit="1"/>
    </xf>
    <xf numFmtId="0" fontId="1" fillId="0" borderId="48" xfId="0" applyFont="1" applyFill="1" applyBorder="1" applyAlignment="1">
      <alignment horizontal="left" vertical="center" wrapText="1" shrinkToFit="1"/>
    </xf>
    <xf numFmtId="0" fontId="1" fillId="0" borderId="13" xfId="0" applyFont="1" applyFill="1" applyBorder="1" applyAlignment="1">
      <alignment horizontal="center" vertical="center" wrapText="1" shrinkToFit="1"/>
    </xf>
    <xf numFmtId="0" fontId="1" fillId="0" borderId="48" xfId="0" applyFont="1" applyFill="1" applyBorder="1" applyAlignment="1">
      <alignment horizontal="center" vertical="center" wrapText="1" shrinkToFit="1"/>
    </xf>
    <xf numFmtId="0" fontId="6" fillId="0" borderId="62" xfId="0" applyFont="1" applyFill="1" applyBorder="1" applyAlignment="1">
      <alignment horizontal="center" vertical="center" wrapText="1"/>
    </xf>
    <xf numFmtId="0" fontId="6" fillId="0" borderId="63" xfId="0"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49" fontId="1" fillId="0" borderId="58" xfId="0" applyNumberFormat="1" applyFont="1" applyFill="1" applyBorder="1" applyAlignment="1">
      <alignment horizontal="center" vertical="center" wrapText="1"/>
    </xf>
    <xf numFmtId="0" fontId="1" fillId="0" borderId="54" xfId="0" applyFont="1" applyFill="1" applyBorder="1" applyAlignment="1">
      <alignment horizontal="left" vertical="center" wrapText="1" shrinkToFit="1"/>
    </xf>
    <xf numFmtId="0" fontId="6" fillId="0" borderId="60" xfId="0" applyFont="1" applyFill="1" applyBorder="1" applyAlignment="1">
      <alignment horizontal="right" vertical="center" wrapText="1"/>
    </xf>
    <xf numFmtId="0" fontId="6" fillId="0" borderId="61" xfId="0" applyFont="1" applyFill="1" applyBorder="1" applyAlignment="1">
      <alignment horizontal="right" vertical="center" wrapText="1"/>
    </xf>
    <xf numFmtId="49" fontId="1" fillId="0" borderId="27" xfId="0" applyNumberFormat="1" applyFont="1" applyFill="1" applyBorder="1" applyAlignment="1">
      <alignment horizontal="center" vertical="center" wrapText="1"/>
    </xf>
    <xf numFmtId="49" fontId="1" fillId="0" borderId="47" xfId="0" applyNumberFormat="1" applyFont="1" applyFill="1" applyBorder="1" applyAlignment="1">
      <alignment horizontal="center" vertical="center" wrapText="1"/>
    </xf>
    <xf numFmtId="0" fontId="6" fillId="0" borderId="59" xfId="0" applyFont="1" applyFill="1" applyBorder="1" applyAlignment="1">
      <alignment horizontal="center" vertical="center" wrapText="1" shrinkToFit="1"/>
    </xf>
    <xf numFmtId="0" fontId="6" fillId="0" borderId="65" xfId="0" applyFont="1" applyFill="1" applyBorder="1" applyAlignment="1">
      <alignment horizontal="center" vertical="center" wrapText="1" shrinkToFit="1"/>
    </xf>
    <xf numFmtId="49" fontId="1" fillId="0" borderId="40" xfId="0" applyNumberFormat="1" applyFont="1" applyFill="1" applyBorder="1" applyAlignment="1">
      <alignment horizontal="center" vertical="center" wrapText="1"/>
    </xf>
    <xf numFmtId="49" fontId="1" fillId="0" borderId="53" xfId="0" applyNumberFormat="1" applyFont="1" applyFill="1" applyBorder="1" applyAlignment="1">
      <alignment horizontal="center" vertical="center" wrapText="1"/>
    </xf>
    <xf numFmtId="0" fontId="1" fillId="0" borderId="41" xfId="0" applyFont="1" applyFill="1" applyBorder="1" applyAlignment="1">
      <alignment horizontal="left" vertical="center" wrapText="1" shrinkToFit="1"/>
    </xf>
    <xf numFmtId="0" fontId="3" fillId="0" borderId="0" xfId="0" applyFont="1" applyAlignment="1">
      <alignment horizontal="left" vertical="center" wrapText="1" shrinkToFit="1"/>
    </xf>
    <xf numFmtId="0" fontId="0" fillId="0" borderId="22" xfId="0" applyBorder="1" applyAlignment="1">
      <alignment horizontal="left" wrapText="1" shrinkToFit="1"/>
    </xf>
    <xf numFmtId="0" fontId="0" fillId="0" borderId="0" xfId="0" applyAlignment="1">
      <alignment horizontal="left" wrapText="1" shrinkToFit="1"/>
    </xf>
    <xf numFmtId="0" fontId="0" fillId="0" borderId="22" xfId="0" applyBorder="1" applyAlignment="1">
      <alignment horizontal="center"/>
    </xf>
    <xf numFmtId="0" fontId="0" fillId="0" borderId="0" xfId="0" applyAlignment="1">
      <alignment horizontal="center"/>
    </xf>
    <xf numFmtId="0" fontId="0" fillId="0" borderId="22" xfId="0" applyBorder="1" applyAlignment="1">
      <alignment horizontal="center" wrapText="1" shrinkToFit="1"/>
    </xf>
    <xf numFmtId="0" fontId="0" fillId="0" borderId="0" xfId="0" applyAlignment="1">
      <alignment horizontal="center" wrapText="1" shrinkToFit="1"/>
    </xf>
    <xf numFmtId="0" fontId="2" fillId="0" borderId="45" xfId="0" applyFont="1" applyBorder="1" applyAlignment="1">
      <alignment horizontal="left" vertical="center" wrapText="1"/>
    </xf>
    <xf numFmtId="0" fontId="2" fillId="0" borderId="44" xfId="0" applyFont="1" applyBorder="1" applyAlignment="1">
      <alignment horizontal="left" vertical="center" wrapText="1"/>
    </xf>
    <xf numFmtId="0" fontId="2" fillId="0" borderId="46" xfId="0" applyFont="1" applyBorder="1" applyAlignment="1">
      <alignment horizontal="left" vertical="center" wrapText="1"/>
    </xf>
    <xf numFmtId="49" fontId="1" fillId="0" borderId="14" xfId="0" applyNumberFormat="1" applyFont="1" applyBorder="1" applyAlignment="1">
      <alignment horizontal="center" vertical="center" wrapText="1"/>
    </xf>
    <xf numFmtId="49" fontId="1" fillId="0" borderId="10" xfId="0" applyNumberFormat="1" applyFont="1" applyBorder="1" applyAlignment="1">
      <alignment horizontal="center" vertical="center" wrapText="1"/>
    </xf>
    <xf numFmtId="0" fontId="1" fillId="0" borderId="6" xfId="0" applyFont="1" applyBorder="1" applyAlignment="1">
      <alignment horizontal="justify" vertical="center" wrapText="1" shrinkToFit="1"/>
    </xf>
    <xf numFmtId="0" fontId="1" fillId="0" borderId="11" xfId="0" applyFont="1" applyBorder="1" applyAlignment="1">
      <alignment horizontal="justify" vertical="center" wrapText="1" shrinkToFit="1"/>
    </xf>
    <xf numFmtId="0" fontId="1" fillId="0" borderId="0" xfId="0" applyFont="1" applyAlignment="1">
      <alignment horizontal="right" vertical="top" wrapText="1"/>
    </xf>
    <xf numFmtId="0" fontId="1" fillId="0" borderId="0" xfId="0" applyFont="1" applyAlignment="1">
      <alignment horizontal="right" vertical="top"/>
    </xf>
    <xf numFmtId="0" fontId="2" fillId="0" borderId="0" xfId="0" applyFont="1" applyAlignment="1">
      <alignment horizontal="center" wrapText="1"/>
    </xf>
    <xf numFmtId="0" fontId="2" fillId="0" borderId="0" xfId="0" applyFont="1" applyAlignment="1">
      <alignment horizontal="center"/>
    </xf>
    <xf numFmtId="49" fontId="1" fillId="0" borderId="8" xfId="0" applyNumberFormat="1" applyFont="1" applyBorder="1" applyAlignment="1">
      <alignment horizontal="center" vertical="center" wrapText="1"/>
    </xf>
    <xf numFmtId="0" fontId="1" fillId="0" borderId="1" xfId="0" applyFont="1" applyBorder="1" applyAlignment="1">
      <alignment horizontal="left" vertical="top" wrapText="1" shrinkToFit="1"/>
    </xf>
    <xf numFmtId="0" fontId="1" fillId="0" borderId="1" xfId="0" applyFont="1" applyBorder="1" applyAlignment="1">
      <alignment horizontal="justify" vertical="center" wrapText="1" shrinkToFit="1"/>
    </xf>
    <xf numFmtId="0" fontId="5" fillId="0" borderId="45" xfId="0" applyFont="1" applyBorder="1" applyAlignment="1">
      <alignment horizontal="left" vertical="center" wrapText="1"/>
    </xf>
    <xf numFmtId="0" fontId="5" fillId="0" borderId="44" xfId="0" applyFont="1" applyBorder="1" applyAlignment="1">
      <alignment horizontal="left" vertical="center" wrapText="1"/>
    </xf>
    <xf numFmtId="0" fontId="5" fillId="0" borderId="46" xfId="0" applyFont="1" applyBorder="1" applyAlignment="1">
      <alignment horizontal="left" vertical="center" wrapText="1"/>
    </xf>
    <xf numFmtId="0" fontId="1" fillId="0" borderId="6" xfId="0" applyFont="1" applyBorder="1" applyAlignment="1">
      <alignment vertical="center" wrapText="1" shrinkToFit="1"/>
    </xf>
    <xf numFmtId="0" fontId="1" fillId="0" borderId="1" xfId="0" applyFont="1" applyBorder="1" applyAlignment="1">
      <alignment vertical="center" wrapText="1" shrinkToFi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2" fillId="0" borderId="8" xfId="0" applyFont="1" applyBorder="1" applyAlignment="1">
      <alignment horizontal="left" vertical="center" wrapText="1"/>
    </xf>
    <xf numFmtId="0" fontId="2" fillId="0" borderId="1" xfId="0" applyFont="1" applyBorder="1" applyAlignment="1">
      <alignment horizontal="left" vertical="center" wrapText="1"/>
    </xf>
    <xf numFmtId="0" fontId="2" fillId="0" borderId="9"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2" fillId="0" borderId="28" xfId="0" applyFont="1" applyBorder="1" applyAlignment="1">
      <alignment horizontal="left" vertical="center" wrapText="1"/>
    </xf>
    <xf numFmtId="0" fontId="1" fillId="0" borderId="1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shrinkToFit="1"/>
    </xf>
    <xf numFmtId="0" fontId="6" fillId="0" borderId="22" xfId="0" applyFont="1" applyFill="1" applyBorder="1" applyAlignment="1">
      <alignment horizontal="right" vertical="center" wrapText="1"/>
    </xf>
    <xf numFmtId="0" fontId="6" fillId="0" borderId="21" xfId="0" applyFont="1" applyFill="1" applyBorder="1" applyAlignment="1">
      <alignment horizontal="right" vertical="center" wrapText="1"/>
    </xf>
    <xf numFmtId="0" fontId="1" fillId="0" borderId="45" xfId="0" applyFont="1" applyFill="1" applyBorder="1" applyAlignment="1">
      <alignment horizontal="center" vertical="center" wrapText="1"/>
    </xf>
    <xf numFmtId="0" fontId="1" fillId="0" borderId="46" xfId="0" applyFont="1" applyFill="1" applyBorder="1" applyAlignment="1">
      <alignment horizontal="center" vertical="center" wrapText="1"/>
    </xf>
    <xf numFmtId="1" fontId="6" fillId="0" borderId="44" xfId="0" applyNumberFormat="1" applyFont="1" applyFill="1" applyBorder="1" applyAlignment="1">
      <alignment horizontal="center" vertical="center" wrapText="1"/>
    </xf>
    <xf numFmtId="1" fontId="6" fillId="0" borderId="46"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1" fontId="6" fillId="0" borderId="8" xfId="0" applyNumberFormat="1" applyFont="1" applyFill="1" applyBorder="1" applyAlignment="1">
      <alignment horizontal="center" vertical="center" wrapText="1"/>
    </xf>
    <xf numFmtId="0" fontId="7" fillId="0" borderId="40" xfId="0" applyFont="1" applyFill="1" applyBorder="1" applyAlignment="1">
      <alignment horizontal="center" vertical="center" wrapText="1"/>
    </xf>
    <xf numFmtId="0" fontId="7" fillId="0" borderId="41"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7" fillId="0" borderId="17" xfId="0" applyFont="1" applyFill="1" applyBorder="1" applyAlignment="1">
      <alignment horizontal="center" vertical="center" wrapText="1"/>
    </xf>
    <xf numFmtId="1" fontId="7" fillId="0" borderId="55" xfId="0" applyNumberFormat="1" applyFont="1" applyFill="1" applyBorder="1" applyAlignment="1">
      <alignment horizontal="center" vertical="center" wrapText="1"/>
    </xf>
    <xf numFmtId="1" fontId="7" fillId="0" borderId="56" xfId="0" applyNumberFormat="1" applyFont="1" applyFill="1" applyBorder="1" applyAlignment="1">
      <alignment horizontal="center" vertical="center" wrapText="1"/>
    </xf>
    <xf numFmtId="1" fontId="6" fillId="0" borderId="50" xfId="0" applyNumberFormat="1" applyFont="1" applyFill="1" applyBorder="1" applyAlignment="1">
      <alignment horizontal="center" vertical="center" wrapText="1"/>
    </xf>
    <xf numFmtId="1" fontId="6" fillId="0" borderId="48" xfId="0" applyNumberFormat="1" applyFont="1" applyFill="1" applyBorder="1" applyAlignment="1">
      <alignment horizontal="center" vertical="center" wrapText="1"/>
    </xf>
    <xf numFmtId="1" fontId="6" fillId="0" borderId="49" xfId="0" applyNumberFormat="1" applyFont="1" applyFill="1" applyBorder="1" applyAlignment="1">
      <alignment horizontal="center" vertical="center" wrapText="1"/>
    </xf>
    <xf numFmtId="1" fontId="6" fillId="0" borderId="52" xfId="0" applyNumberFormat="1"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2" xfId="0" applyFont="1" applyFill="1" applyBorder="1" applyAlignment="1">
      <alignment horizontal="center" vertical="center" wrapText="1"/>
    </xf>
    <xf numFmtId="1" fontId="6" fillId="0" borderId="58" xfId="0" applyNumberFormat="1" applyFont="1" applyFill="1" applyBorder="1" applyAlignment="1">
      <alignment horizontal="center" vertical="center" wrapText="1"/>
    </xf>
    <xf numFmtId="1" fontId="6" fillId="0" borderId="31" xfId="0" applyNumberFormat="1" applyFont="1" applyFill="1" applyBorder="1" applyAlignment="1">
      <alignment horizontal="center" vertical="center" wrapText="1"/>
    </xf>
    <xf numFmtId="1" fontId="7" fillId="0" borderId="57" xfId="0" applyNumberFormat="1" applyFont="1" applyFill="1" applyBorder="1" applyAlignment="1">
      <alignment horizontal="center" vertical="center" wrapText="1"/>
    </xf>
    <xf numFmtId="1" fontId="7" fillId="0" borderId="17" xfId="0" applyNumberFormat="1" applyFont="1" applyFill="1" applyBorder="1" applyAlignment="1">
      <alignment horizontal="center" vertical="center" wrapText="1"/>
    </xf>
    <xf numFmtId="1" fontId="7" fillId="0" borderId="51" xfId="0" applyNumberFormat="1" applyFont="1" applyFill="1" applyBorder="1" applyAlignment="1">
      <alignment horizontal="center" vertical="center" wrapText="1"/>
    </xf>
    <xf numFmtId="1" fontId="7" fillId="0" borderId="61" xfId="0" applyNumberFormat="1"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38" xfId="0" applyFont="1" applyFill="1" applyBorder="1" applyAlignment="1">
      <alignment horizontal="center" vertical="center" wrapText="1"/>
    </xf>
    <xf numFmtId="1" fontId="7" fillId="0" borderId="19" xfId="0" applyNumberFormat="1" applyFont="1" applyFill="1" applyBorder="1" applyAlignment="1">
      <alignment horizontal="center" vertical="center" wrapText="1"/>
    </xf>
  </cellXfs>
  <cellStyles count="2">
    <cellStyle name="Обычный" xfId="0" builtinId="0"/>
    <cellStyle name="Обычный 2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20"/>
  <sheetViews>
    <sheetView tabSelected="1" topLeftCell="A13" zoomScale="60" zoomScaleNormal="60" workbookViewId="0">
      <selection activeCell="AJ18" sqref="AJ18"/>
    </sheetView>
  </sheetViews>
  <sheetFormatPr defaultRowHeight="15" x14ac:dyDescent="0.25"/>
  <cols>
    <col min="1" max="1" width="10.7109375" style="10" bestFit="1" customWidth="1"/>
    <col min="2" max="2" width="42.42578125" style="9" customWidth="1"/>
    <col min="3" max="3" width="11.5703125" style="2" customWidth="1"/>
    <col min="4" max="4" width="9.28515625" style="2" bestFit="1" customWidth="1"/>
    <col min="5" max="5" width="13.5703125" style="2" customWidth="1"/>
    <col min="6" max="6" width="12" style="2" customWidth="1"/>
    <col min="7" max="7" width="12.140625" style="2" customWidth="1"/>
    <col min="8" max="8" width="13.42578125" style="2" customWidth="1"/>
    <col min="9" max="9" width="9.42578125" style="2" bestFit="1" customWidth="1"/>
    <col min="10" max="10" width="14.85546875" style="2" customWidth="1"/>
    <col min="11" max="11" width="9.85546875" style="2" bestFit="1" customWidth="1"/>
    <col min="12" max="12" width="12.85546875" style="2" customWidth="1"/>
    <col min="13" max="13" width="13" style="2" customWidth="1"/>
    <col min="14" max="16" width="9.42578125" style="2" bestFit="1" customWidth="1"/>
    <col min="17" max="18" width="9.28515625" style="2" customWidth="1"/>
    <col min="19" max="19" width="9.42578125" style="2" bestFit="1" customWidth="1"/>
    <col min="20" max="20" width="11.140625" style="2" bestFit="1" customWidth="1"/>
    <col min="21" max="21" width="10.7109375" style="2" customWidth="1"/>
    <col min="22" max="24" width="9.42578125" style="2" bestFit="1" customWidth="1"/>
    <col min="25" max="25" width="11.140625" style="2" bestFit="1" customWidth="1"/>
    <col min="26" max="29" width="9.42578125" style="2" bestFit="1" customWidth="1"/>
    <col min="30" max="30" width="12.5703125" style="2" customWidth="1"/>
    <col min="31" max="32" width="11" style="2" customWidth="1"/>
    <col min="33" max="16384" width="9.140625" style="2"/>
  </cols>
  <sheetData>
    <row r="1" spans="1:30" ht="165" customHeight="1" x14ac:dyDescent="0.25">
      <c r="W1" s="176" t="s">
        <v>237</v>
      </c>
      <c r="X1" s="176"/>
      <c r="Y1" s="176"/>
      <c r="Z1" s="176"/>
      <c r="AA1" s="176"/>
      <c r="AB1" s="176"/>
      <c r="AC1" s="176"/>
      <c r="AD1" s="176"/>
    </row>
    <row r="2" spans="1:30" ht="63" customHeight="1" x14ac:dyDescent="0.25">
      <c r="A2" s="174" t="s">
        <v>238</v>
      </c>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row>
    <row r="3" spans="1:30" ht="23.25" customHeight="1" x14ac:dyDescent="0.25">
      <c r="A3" s="193" t="s">
        <v>81</v>
      </c>
      <c r="B3" s="199" t="s">
        <v>72</v>
      </c>
      <c r="C3" s="200" t="s">
        <v>73</v>
      </c>
      <c r="D3" s="200" t="s">
        <v>0</v>
      </c>
      <c r="E3" s="194" t="s">
        <v>78</v>
      </c>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row>
    <row r="4" spans="1:30" ht="22.5" customHeight="1" x14ac:dyDescent="0.25">
      <c r="A4" s="193"/>
      <c r="B4" s="199"/>
      <c r="C4" s="200"/>
      <c r="D4" s="200"/>
      <c r="E4" s="194" t="s">
        <v>82</v>
      </c>
      <c r="F4" s="194"/>
      <c r="G4" s="194"/>
      <c r="H4" s="194"/>
      <c r="I4" s="194"/>
      <c r="J4" s="194" t="s">
        <v>83</v>
      </c>
      <c r="K4" s="194"/>
      <c r="L4" s="194"/>
      <c r="M4" s="194"/>
      <c r="N4" s="194"/>
      <c r="O4" s="194" t="s">
        <v>84</v>
      </c>
      <c r="P4" s="194"/>
      <c r="Q4" s="194"/>
      <c r="R4" s="194"/>
      <c r="S4" s="194"/>
      <c r="T4" s="194" t="s">
        <v>1</v>
      </c>
      <c r="U4" s="194"/>
      <c r="V4" s="194"/>
      <c r="W4" s="194"/>
      <c r="X4" s="194"/>
      <c r="Y4" s="194" t="s">
        <v>2</v>
      </c>
      <c r="Z4" s="194"/>
      <c r="AA4" s="194"/>
      <c r="AB4" s="194"/>
      <c r="AC4" s="194"/>
      <c r="AD4" s="11"/>
    </row>
    <row r="5" spans="1:30" ht="89.25" customHeight="1" x14ac:dyDescent="0.25">
      <c r="A5" s="193"/>
      <c r="B5" s="199"/>
      <c r="C5" s="200"/>
      <c r="D5" s="200"/>
      <c r="E5" s="7" t="s">
        <v>3</v>
      </c>
      <c r="F5" s="12" t="s">
        <v>74</v>
      </c>
      <c r="G5" s="12" t="s">
        <v>85</v>
      </c>
      <c r="H5" s="12" t="s">
        <v>86</v>
      </c>
      <c r="I5" s="12" t="s">
        <v>4</v>
      </c>
      <c r="J5" s="7" t="s">
        <v>3</v>
      </c>
      <c r="K5" s="12" t="s">
        <v>74</v>
      </c>
      <c r="L5" s="12" t="s">
        <v>85</v>
      </c>
      <c r="M5" s="12" t="s">
        <v>86</v>
      </c>
      <c r="N5" s="12" t="s">
        <v>4</v>
      </c>
      <c r="O5" s="7" t="s">
        <v>3</v>
      </c>
      <c r="P5" s="12" t="s">
        <v>74</v>
      </c>
      <c r="Q5" s="12" t="s">
        <v>85</v>
      </c>
      <c r="R5" s="12" t="s">
        <v>86</v>
      </c>
      <c r="S5" s="12" t="s">
        <v>4</v>
      </c>
      <c r="T5" s="7" t="s">
        <v>3</v>
      </c>
      <c r="U5" s="12" t="s">
        <v>74</v>
      </c>
      <c r="V5" s="12" t="s">
        <v>85</v>
      </c>
      <c r="W5" s="12" t="s">
        <v>86</v>
      </c>
      <c r="X5" s="12" t="s">
        <v>4</v>
      </c>
      <c r="Y5" s="7" t="s">
        <v>3</v>
      </c>
      <c r="Z5" s="12" t="s">
        <v>74</v>
      </c>
      <c r="AA5" s="12" t="s">
        <v>85</v>
      </c>
      <c r="AB5" s="12" t="s">
        <v>86</v>
      </c>
      <c r="AC5" s="12" t="s">
        <v>4</v>
      </c>
      <c r="AD5" s="7" t="s">
        <v>87</v>
      </c>
    </row>
    <row r="6" spans="1:30" x14ac:dyDescent="0.25">
      <c r="A6" s="1">
        <v>1</v>
      </c>
      <c r="B6" s="4">
        <v>2</v>
      </c>
      <c r="C6" s="7">
        <v>3</v>
      </c>
      <c r="D6" s="7">
        <v>4</v>
      </c>
      <c r="E6" s="7">
        <v>5</v>
      </c>
      <c r="F6" s="7">
        <v>6</v>
      </c>
      <c r="G6" s="7">
        <v>7</v>
      </c>
      <c r="H6" s="7">
        <v>8</v>
      </c>
      <c r="I6" s="7">
        <v>9</v>
      </c>
      <c r="J6" s="7">
        <v>10</v>
      </c>
      <c r="K6" s="7">
        <v>11</v>
      </c>
      <c r="L6" s="7">
        <v>12</v>
      </c>
      <c r="M6" s="7">
        <v>13</v>
      </c>
      <c r="N6" s="7">
        <v>14</v>
      </c>
      <c r="O6" s="7">
        <v>15</v>
      </c>
      <c r="P6" s="7">
        <v>16</v>
      </c>
      <c r="Q6" s="7">
        <v>17</v>
      </c>
      <c r="R6" s="7">
        <v>18</v>
      </c>
      <c r="S6" s="7">
        <v>19</v>
      </c>
      <c r="T6" s="7">
        <v>20</v>
      </c>
      <c r="U6" s="7">
        <v>21</v>
      </c>
      <c r="V6" s="7">
        <v>22</v>
      </c>
      <c r="W6" s="7">
        <v>23</v>
      </c>
      <c r="X6" s="7">
        <v>24</v>
      </c>
      <c r="Y6" s="7">
        <v>25</v>
      </c>
      <c r="Z6" s="7">
        <v>26</v>
      </c>
      <c r="AA6" s="7">
        <v>27</v>
      </c>
      <c r="AB6" s="7">
        <v>28</v>
      </c>
      <c r="AC6" s="7">
        <v>29</v>
      </c>
      <c r="AD6" s="7">
        <v>30</v>
      </c>
    </row>
    <row r="7" spans="1:30" x14ac:dyDescent="0.25">
      <c r="A7" s="188" t="s">
        <v>38</v>
      </c>
      <c r="B7" s="188"/>
      <c r="C7" s="188"/>
      <c r="D7" s="188"/>
      <c r="E7" s="188"/>
      <c r="F7" s="188"/>
      <c r="G7" s="188"/>
      <c r="H7" s="188"/>
      <c r="I7" s="188"/>
      <c r="J7" s="188"/>
      <c r="K7" s="188"/>
      <c r="L7" s="188"/>
      <c r="M7" s="188"/>
      <c r="N7" s="188"/>
      <c r="O7" s="188"/>
      <c r="P7" s="188"/>
      <c r="Q7" s="188"/>
      <c r="R7" s="188"/>
      <c r="S7" s="188"/>
      <c r="T7" s="188"/>
      <c r="U7" s="188"/>
      <c r="V7" s="188"/>
      <c r="W7" s="188"/>
      <c r="X7" s="188"/>
      <c r="Y7" s="188"/>
      <c r="Z7" s="188"/>
      <c r="AA7" s="188"/>
      <c r="AB7" s="188"/>
      <c r="AC7" s="188"/>
      <c r="AD7" s="188"/>
    </row>
    <row r="8" spans="1:30" ht="23.25" customHeight="1" thickBot="1" x14ac:dyDescent="0.3">
      <c r="A8" s="189" t="s">
        <v>39</v>
      </c>
      <c r="B8" s="189"/>
      <c r="C8" s="189"/>
      <c r="D8" s="189"/>
      <c r="E8" s="190"/>
      <c r="F8" s="190"/>
      <c r="G8" s="190"/>
      <c r="H8" s="190"/>
      <c r="I8" s="190"/>
      <c r="J8" s="190"/>
      <c r="K8" s="190"/>
      <c r="L8" s="190"/>
      <c r="M8" s="190"/>
      <c r="N8" s="190"/>
      <c r="O8" s="190"/>
      <c r="P8" s="190"/>
      <c r="Q8" s="190"/>
      <c r="R8" s="190"/>
      <c r="S8" s="190"/>
      <c r="T8" s="190"/>
      <c r="U8" s="190"/>
      <c r="V8" s="190"/>
      <c r="W8" s="190"/>
      <c r="X8" s="190"/>
      <c r="Y8" s="190"/>
      <c r="Z8" s="190"/>
      <c r="AA8" s="190"/>
      <c r="AB8" s="190"/>
      <c r="AC8" s="190"/>
      <c r="AD8" s="190"/>
    </row>
    <row r="9" spans="1:30" ht="75" customHeight="1" x14ac:dyDescent="0.25">
      <c r="A9" s="204" t="s">
        <v>5</v>
      </c>
      <c r="B9" s="206" t="s">
        <v>70</v>
      </c>
      <c r="C9" s="48" t="s">
        <v>6</v>
      </c>
      <c r="D9" s="49" t="s">
        <v>88</v>
      </c>
      <c r="E9" s="50">
        <f>F9+G9+H9+I9</f>
        <v>500</v>
      </c>
      <c r="F9" s="51">
        <v>500</v>
      </c>
      <c r="G9" s="51">
        <v>0</v>
      </c>
      <c r="H9" s="51">
        <v>0</v>
      </c>
      <c r="I9" s="52">
        <v>0</v>
      </c>
      <c r="J9" s="50">
        <f>K9+L9+M9+N9</f>
        <v>500</v>
      </c>
      <c r="K9" s="51">
        <v>500</v>
      </c>
      <c r="L9" s="51">
        <v>0</v>
      </c>
      <c r="M9" s="51">
        <v>0</v>
      </c>
      <c r="N9" s="52">
        <v>0</v>
      </c>
      <c r="O9" s="50">
        <f>P9+Q9+R9+S9</f>
        <v>400</v>
      </c>
      <c r="P9" s="51">
        <v>400</v>
      </c>
      <c r="Q9" s="51">
        <v>0</v>
      </c>
      <c r="R9" s="51">
        <v>0</v>
      </c>
      <c r="S9" s="52">
        <v>0</v>
      </c>
      <c r="T9" s="50">
        <f>U9+V9+W9+X9</f>
        <v>500</v>
      </c>
      <c r="U9" s="51">
        <v>500</v>
      </c>
      <c r="V9" s="51">
        <v>0</v>
      </c>
      <c r="W9" s="51">
        <v>0</v>
      </c>
      <c r="X9" s="52">
        <v>0</v>
      </c>
      <c r="Y9" s="271">
        <f>Z9+AA9+AB9+AC9</f>
        <v>64</v>
      </c>
      <c r="Z9" s="272">
        <f>500-436</f>
        <v>64</v>
      </c>
      <c r="AA9" s="272">
        <v>0</v>
      </c>
      <c r="AB9" s="272">
        <v>0</v>
      </c>
      <c r="AC9" s="273">
        <v>0</v>
      </c>
      <c r="AD9" s="274">
        <f>E9+J9+O9+T9+Y9</f>
        <v>1964</v>
      </c>
    </row>
    <row r="10" spans="1:30" ht="30.75" customHeight="1" x14ac:dyDescent="0.25">
      <c r="A10" s="205"/>
      <c r="B10" s="207"/>
      <c r="C10" s="48" t="s">
        <v>241</v>
      </c>
      <c r="D10" s="49">
        <v>2026</v>
      </c>
      <c r="E10" s="129" t="s">
        <v>42</v>
      </c>
      <c r="F10" s="130" t="s">
        <v>42</v>
      </c>
      <c r="G10" s="130" t="s">
        <v>42</v>
      </c>
      <c r="H10" s="130" t="s">
        <v>42</v>
      </c>
      <c r="I10" s="131" t="s">
        <v>42</v>
      </c>
      <c r="J10" s="129" t="s">
        <v>42</v>
      </c>
      <c r="K10" s="130" t="s">
        <v>42</v>
      </c>
      <c r="L10" s="130" t="s">
        <v>42</v>
      </c>
      <c r="M10" s="130" t="s">
        <v>42</v>
      </c>
      <c r="N10" s="131" t="s">
        <v>42</v>
      </c>
      <c r="O10" s="129" t="s">
        <v>42</v>
      </c>
      <c r="P10" s="130" t="s">
        <v>42</v>
      </c>
      <c r="Q10" s="130" t="s">
        <v>42</v>
      </c>
      <c r="R10" s="130" t="s">
        <v>42</v>
      </c>
      <c r="S10" s="131" t="s">
        <v>42</v>
      </c>
      <c r="T10" s="129" t="s">
        <v>42</v>
      </c>
      <c r="U10" s="130" t="s">
        <v>42</v>
      </c>
      <c r="V10" s="130" t="s">
        <v>42</v>
      </c>
      <c r="W10" s="130" t="s">
        <v>42</v>
      </c>
      <c r="X10" s="131" t="s">
        <v>42</v>
      </c>
      <c r="Y10" s="54">
        <f>Z10+AA10+AB10+AC10</f>
        <v>436</v>
      </c>
      <c r="Z10" s="59">
        <v>436</v>
      </c>
      <c r="AA10" s="59">
        <v>0</v>
      </c>
      <c r="AB10" s="59">
        <v>0</v>
      </c>
      <c r="AC10" s="61">
        <v>0</v>
      </c>
      <c r="AD10" s="127">
        <f>Y10</f>
        <v>436</v>
      </c>
    </row>
    <row r="11" spans="1:30" ht="45" customHeight="1" x14ac:dyDescent="0.25">
      <c r="A11" s="204" t="s">
        <v>7</v>
      </c>
      <c r="B11" s="206" t="s">
        <v>8</v>
      </c>
      <c r="C11" s="48" t="s">
        <v>6</v>
      </c>
      <c r="D11" s="49" t="s">
        <v>88</v>
      </c>
      <c r="E11" s="54">
        <f>F11+G11+H11+I11</f>
        <v>1342</v>
      </c>
      <c r="F11" s="55">
        <v>1342</v>
      </c>
      <c r="G11" s="55">
        <v>0</v>
      </c>
      <c r="H11" s="55">
        <v>0</v>
      </c>
      <c r="I11" s="56">
        <v>0</v>
      </c>
      <c r="J11" s="54">
        <f>K11+L11+M11+N11</f>
        <v>1342</v>
      </c>
      <c r="K11" s="55">
        <v>1342</v>
      </c>
      <c r="L11" s="55">
        <v>0</v>
      </c>
      <c r="M11" s="55">
        <v>0</v>
      </c>
      <c r="N11" s="56">
        <v>0</v>
      </c>
      <c r="O11" s="58">
        <f>P11+Q11+R11+S11</f>
        <v>1396</v>
      </c>
      <c r="P11" s="55">
        <v>1396</v>
      </c>
      <c r="Q11" s="55">
        <v>0</v>
      </c>
      <c r="R11" s="55">
        <v>0</v>
      </c>
      <c r="S11" s="56">
        <v>0</v>
      </c>
      <c r="T11" s="54">
        <f>U11+V11+W11+X11</f>
        <v>1396</v>
      </c>
      <c r="U11" s="55">
        <v>1396</v>
      </c>
      <c r="V11" s="55">
        <v>0</v>
      </c>
      <c r="W11" s="55">
        <v>0</v>
      </c>
      <c r="X11" s="56">
        <v>0</v>
      </c>
      <c r="Y11" s="54">
        <f>Z11+AA11+AB11+AC11</f>
        <v>431</v>
      </c>
      <c r="Z11" s="55">
        <f>1620-1189</f>
        <v>431</v>
      </c>
      <c r="AA11" s="55">
        <v>0</v>
      </c>
      <c r="AB11" s="55">
        <v>0</v>
      </c>
      <c r="AC11" s="57">
        <v>0</v>
      </c>
      <c r="AD11" s="88">
        <f>E11+J11+O11+T11+Y11</f>
        <v>5907</v>
      </c>
    </row>
    <row r="12" spans="1:30" ht="31.5" customHeight="1" x14ac:dyDescent="0.25">
      <c r="A12" s="205"/>
      <c r="B12" s="207"/>
      <c r="C12" s="48" t="s">
        <v>241</v>
      </c>
      <c r="D12" s="49">
        <v>2026</v>
      </c>
      <c r="E12" s="54" t="s">
        <v>42</v>
      </c>
      <c r="F12" s="55" t="s">
        <v>42</v>
      </c>
      <c r="G12" s="55" t="s">
        <v>42</v>
      </c>
      <c r="H12" s="55" t="s">
        <v>42</v>
      </c>
      <c r="I12" s="56" t="s">
        <v>42</v>
      </c>
      <c r="J12" s="58" t="s">
        <v>42</v>
      </c>
      <c r="K12" s="55" t="s">
        <v>42</v>
      </c>
      <c r="L12" s="55" t="s">
        <v>42</v>
      </c>
      <c r="M12" s="55" t="s">
        <v>42</v>
      </c>
      <c r="N12" s="56" t="s">
        <v>42</v>
      </c>
      <c r="O12" s="58" t="s">
        <v>42</v>
      </c>
      <c r="P12" s="55" t="s">
        <v>42</v>
      </c>
      <c r="Q12" s="55" t="s">
        <v>42</v>
      </c>
      <c r="R12" s="55" t="s">
        <v>42</v>
      </c>
      <c r="S12" s="56" t="s">
        <v>42</v>
      </c>
      <c r="T12" s="58" t="s">
        <v>42</v>
      </c>
      <c r="U12" s="55" t="s">
        <v>42</v>
      </c>
      <c r="V12" s="55" t="s">
        <v>42</v>
      </c>
      <c r="W12" s="55" t="s">
        <v>42</v>
      </c>
      <c r="X12" s="56" t="s">
        <v>42</v>
      </c>
      <c r="Y12" s="54">
        <f>Z12+AA12+AB12+AC12</f>
        <v>1103</v>
      </c>
      <c r="Z12" s="55">
        <v>1103</v>
      </c>
      <c r="AA12" s="55">
        <v>0</v>
      </c>
      <c r="AB12" s="55">
        <v>0</v>
      </c>
      <c r="AC12" s="57">
        <v>0</v>
      </c>
      <c r="AD12" s="127">
        <f>Y12</f>
        <v>1103</v>
      </c>
    </row>
    <row r="13" spans="1:30" ht="60" x14ac:dyDescent="0.25">
      <c r="A13" s="46" t="s">
        <v>181</v>
      </c>
      <c r="B13" s="47" t="s">
        <v>89</v>
      </c>
      <c r="C13" s="48" t="s">
        <v>6</v>
      </c>
      <c r="D13" s="49" t="s">
        <v>90</v>
      </c>
      <c r="E13" s="54" t="s">
        <v>42</v>
      </c>
      <c r="F13" s="59" t="s">
        <v>42</v>
      </c>
      <c r="G13" s="59" t="s">
        <v>42</v>
      </c>
      <c r="H13" s="59" t="s">
        <v>42</v>
      </c>
      <c r="I13" s="60" t="s">
        <v>42</v>
      </c>
      <c r="J13" s="54" t="s">
        <v>42</v>
      </c>
      <c r="K13" s="59" t="s">
        <v>42</v>
      </c>
      <c r="L13" s="59" t="s">
        <v>42</v>
      </c>
      <c r="M13" s="59" t="s">
        <v>42</v>
      </c>
      <c r="N13" s="60" t="s">
        <v>42</v>
      </c>
      <c r="O13" s="54" t="s">
        <v>42</v>
      </c>
      <c r="P13" s="59" t="s">
        <v>42</v>
      </c>
      <c r="Q13" s="59" t="s">
        <v>42</v>
      </c>
      <c r="R13" s="59" t="s">
        <v>42</v>
      </c>
      <c r="S13" s="60" t="s">
        <v>42</v>
      </c>
      <c r="T13" s="54" t="s">
        <v>42</v>
      </c>
      <c r="U13" s="59" t="s">
        <v>42</v>
      </c>
      <c r="V13" s="59" t="s">
        <v>42</v>
      </c>
      <c r="W13" s="59" t="s">
        <v>42</v>
      </c>
      <c r="X13" s="60" t="s">
        <v>42</v>
      </c>
      <c r="Y13" s="54" t="s">
        <v>42</v>
      </c>
      <c r="Z13" s="59" t="s">
        <v>42</v>
      </c>
      <c r="AA13" s="59" t="s">
        <v>42</v>
      </c>
      <c r="AB13" s="59" t="s">
        <v>42</v>
      </c>
      <c r="AC13" s="61" t="s">
        <v>42</v>
      </c>
      <c r="AD13" s="127" t="s">
        <v>42</v>
      </c>
    </row>
    <row r="14" spans="1:30" ht="75" x14ac:dyDescent="0.25">
      <c r="A14" s="46" t="s">
        <v>182</v>
      </c>
      <c r="B14" s="47" t="s">
        <v>91</v>
      </c>
      <c r="C14" s="48" t="s">
        <v>6</v>
      </c>
      <c r="D14" s="49" t="s">
        <v>88</v>
      </c>
      <c r="E14" s="54" t="s">
        <v>42</v>
      </c>
      <c r="F14" s="59" t="s">
        <v>42</v>
      </c>
      <c r="G14" s="59" t="s">
        <v>42</v>
      </c>
      <c r="H14" s="59" t="s">
        <v>42</v>
      </c>
      <c r="I14" s="60" t="s">
        <v>42</v>
      </c>
      <c r="J14" s="54" t="s">
        <v>42</v>
      </c>
      <c r="K14" s="59" t="s">
        <v>42</v>
      </c>
      <c r="L14" s="59" t="s">
        <v>42</v>
      </c>
      <c r="M14" s="59" t="s">
        <v>42</v>
      </c>
      <c r="N14" s="60" t="s">
        <v>42</v>
      </c>
      <c r="O14" s="54" t="s">
        <v>42</v>
      </c>
      <c r="P14" s="59" t="s">
        <v>42</v>
      </c>
      <c r="Q14" s="59" t="s">
        <v>42</v>
      </c>
      <c r="R14" s="59" t="s">
        <v>42</v>
      </c>
      <c r="S14" s="60" t="s">
        <v>42</v>
      </c>
      <c r="T14" s="54" t="s">
        <v>42</v>
      </c>
      <c r="U14" s="59" t="s">
        <v>42</v>
      </c>
      <c r="V14" s="59" t="s">
        <v>42</v>
      </c>
      <c r="W14" s="59" t="s">
        <v>42</v>
      </c>
      <c r="X14" s="60" t="s">
        <v>42</v>
      </c>
      <c r="Y14" s="54" t="s">
        <v>42</v>
      </c>
      <c r="Z14" s="59" t="s">
        <v>42</v>
      </c>
      <c r="AA14" s="59" t="s">
        <v>42</v>
      </c>
      <c r="AB14" s="59" t="s">
        <v>42</v>
      </c>
      <c r="AC14" s="61" t="s">
        <v>42</v>
      </c>
      <c r="AD14" s="127" t="s">
        <v>42</v>
      </c>
    </row>
    <row r="15" spans="1:30" ht="120" customHeight="1" x14ac:dyDescent="0.25">
      <c r="A15" s="204" t="s">
        <v>9</v>
      </c>
      <c r="B15" s="208" t="s">
        <v>92</v>
      </c>
      <c r="C15" s="62" t="s">
        <v>6</v>
      </c>
      <c r="D15" s="63" t="s">
        <v>88</v>
      </c>
      <c r="E15" s="64">
        <f t="shared" ref="E15:E23" si="0">F15+G15+H15+I15</f>
        <v>13797</v>
      </c>
      <c r="F15" s="65">
        <v>7797</v>
      </c>
      <c r="G15" s="65">
        <v>6000</v>
      </c>
      <c r="H15" s="65">
        <v>0</v>
      </c>
      <c r="I15" s="66">
        <v>0</v>
      </c>
      <c r="J15" s="64">
        <f t="shared" ref="J15:J23" si="1">K15+L15+M15+N15</f>
        <v>16000</v>
      </c>
      <c r="K15" s="65">
        <v>8000</v>
      </c>
      <c r="L15" s="65">
        <v>8000</v>
      </c>
      <c r="M15" s="65">
        <v>0</v>
      </c>
      <c r="N15" s="66">
        <v>0</v>
      </c>
      <c r="O15" s="64">
        <f t="shared" ref="O15:O23" si="2">P15+Q15+R15+S15</f>
        <v>47434</v>
      </c>
      <c r="P15" s="65">
        <v>43434</v>
      </c>
      <c r="Q15" s="65">
        <v>4000</v>
      </c>
      <c r="R15" s="65">
        <v>0</v>
      </c>
      <c r="S15" s="66">
        <v>0</v>
      </c>
      <c r="T15" s="64">
        <f>U15+V15+W15+X15</f>
        <v>32000</v>
      </c>
      <c r="U15" s="65">
        <v>6400</v>
      </c>
      <c r="V15" s="65">
        <v>25600</v>
      </c>
      <c r="W15" s="65">
        <v>0</v>
      </c>
      <c r="X15" s="66">
        <v>0</v>
      </c>
      <c r="Y15" s="64">
        <f>Z15+AA15+AB15+AC15</f>
        <v>0</v>
      </c>
      <c r="Z15" s="65">
        <f>6764-6764</f>
        <v>0</v>
      </c>
      <c r="AA15" s="65">
        <v>0</v>
      </c>
      <c r="AB15" s="65">
        <v>0</v>
      </c>
      <c r="AC15" s="67">
        <v>0</v>
      </c>
      <c r="AD15" s="127">
        <f t="shared" ref="AD15:AD41" si="3">E15+J15+O15+T15+Y15</f>
        <v>109231</v>
      </c>
    </row>
    <row r="16" spans="1:30" ht="31.5" customHeight="1" x14ac:dyDescent="0.25">
      <c r="A16" s="205"/>
      <c r="B16" s="209"/>
      <c r="C16" s="48" t="s">
        <v>241</v>
      </c>
      <c r="D16" s="49">
        <v>2026</v>
      </c>
      <c r="E16" s="64" t="s">
        <v>42</v>
      </c>
      <c r="F16" s="65" t="s">
        <v>42</v>
      </c>
      <c r="G16" s="65" t="s">
        <v>42</v>
      </c>
      <c r="H16" s="65" t="s">
        <v>42</v>
      </c>
      <c r="I16" s="66" t="s">
        <v>42</v>
      </c>
      <c r="J16" s="64" t="s">
        <v>42</v>
      </c>
      <c r="K16" s="65" t="s">
        <v>42</v>
      </c>
      <c r="L16" s="65" t="s">
        <v>42</v>
      </c>
      <c r="M16" s="65" t="s">
        <v>42</v>
      </c>
      <c r="N16" s="66" t="s">
        <v>42</v>
      </c>
      <c r="O16" s="64" t="s">
        <v>42</v>
      </c>
      <c r="P16" s="65" t="s">
        <v>42</v>
      </c>
      <c r="Q16" s="65" t="s">
        <v>42</v>
      </c>
      <c r="R16" s="65" t="s">
        <v>42</v>
      </c>
      <c r="S16" s="66" t="s">
        <v>42</v>
      </c>
      <c r="T16" s="64" t="s">
        <v>42</v>
      </c>
      <c r="U16" s="65" t="s">
        <v>42</v>
      </c>
      <c r="V16" s="65" t="s">
        <v>42</v>
      </c>
      <c r="W16" s="65" t="s">
        <v>42</v>
      </c>
      <c r="X16" s="66" t="s">
        <v>42</v>
      </c>
      <c r="Y16" s="64">
        <f>Z16+AA16+AB16+AC16</f>
        <v>3382</v>
      </c>
      <c r="Z16" s="65">
        <v>3382</v>
      </c>
      <c r="AA16" s="65">
        <v>0</v>
      </c>
      <c r="AB16" s="65">
        <v>0</v>
      </c>
      <c r="AC16" s="67">
        <v>0</v>
      </c>
      <c r="AD16" s="88">
        <f>Y16</f>
        <v>3382</v>
      </c>
    </row>
    <row r="17" spans="1:30" ht="195" x14ac:dyDescent="0.25">
      <c r="A17" s="46" t="s">
        <v>183</v>
      </c>
      <c r="B17" s="53" t="s">
        <v>93</v>
      </c>
      <c r="C17" s="48" t="s">
        <v>6</v>
      </c>
      <c r="D17" s="49" t="s">
        <v>94</v>
      </c>
      <c r="E17" s="58">
        <f t="shared" si="0"/>
        <v>328250</v>
      </c>
      <c r="F17" s="55">
        <f>F18+F19</f>
        <v>29304</v>
      </c>
      <c r="G17" s="55">
        <f>G18+G19</f>
        <v>107621</v>
      </c>
      <c r="H17" s="55">
        <f>H18+H19</f>
        <v>191325</v>
      </c>
      <c r="I17" s="56">
        <v>0</v>
      </c>
      <c r="J17" s="58">
        <f t="shared" si="1"/>
        <v>591762</v>
      </c>
      <c r="K17" s="55">
        <f>K18+K19</f>
        <v>66657</v>
      </c>
      <c r="L17" s="55">
        <f>L18+L19</f>
        <v>196367</v>
      </c>
      <c r="M17" s="55">
        <f>M18+M19</f>
        <v>328738</v>
      </c>
      <c r="N17" s="56">
        <v>0</v>
      </c>
      <c r="O17" s="58">
        <f t="shared" si="2"/>
        <v>31485</v>
      </c>
      <c r="P17" s="55">
        <f>P18+P19</f>
        <v>3284</v>
      </c>
      <c r="Q17" s="55">
        <f>Q18+Q19</f>
        <v>10385</v>
      </c>
      <c r="R17" s="55">
        <f>R18+R19</f>
        <v>17816</v>
      </c>
      <c r="S17" s="60">
        <v>0</v>
      </c>
      <c r="T17" s="54">
        <f>U17+V17+W17+X17</f>
        <v>0</v>
      </c>
      <c r="U17" s="59">
        <v>0</v>
      </c>
      <c r="V17" s="59">
        <v>0</v>
      </c>
      <c r="W17" s="59">
        <v>0</v>
      </c>
      <c r="X17" s="60">
        <v>0</v>
      </c>
      <c r="Y17" s="54">
        <f>Z17+AA17+AB17+AC17</f>
        <v>0</v>
      </c>
      <c r="Z17" s="59">
        <v>0</v>
      </c>
      <c r="AA17" s="59">
        <v>0</v>
      </c>
      <c r="AB17" s="59">
        <v>0</v>
      </c>
      <c r="AC17" s="61">
        <v>0</v>
      </c>
      <c r="AD17" s="127">
        <f t="shared" si="3"/>
        <v>951497</v>
      </c>
    </row>
    <row r="18" spans="1:30" ht="60" x14ac:dyDescent="0.25">
      <c r="A18" s="46" t="s">
        <v>184</v>
      </c>
      <c r="B18" s="53" t="s">
        <v>95</v>
      </c>
      <c r="C18" s="48" t="s">
        <v>6</v>
      </c>
      <c r="D18" s="49" t="s">
        <v>94</v>
      </c>
      <c r="E18" s="58">
        <f t="shared" si="0"/>
        <v>180028</v>
      </c>
      <c r="F18" s="55">
        <v>16072</v>
      </c>
      <c r="G18" s="55">
        <v>59024</v>
      </c>
      <c r="H18" s="55">
        <v>104932</v>
      </c>
      <c r="I18" s="56">
        <v>0</v>
      </c>
      <c r="J18" s="58">
        <f t="shared" si="1"/>
        <v>333657</v>
      </c>
      <c r="K18" s="55">
        <v>38198</v>
      </c>
      <c r="L18" s="55">
        <v>106366</v>
      </c>
      <c r="M18" s="55">
        <v>189093</v>
      </c>
      <c r="N18" s="56">
        <v>0</v>
      </c>
      <c r="O18" s="58">
        <f t="shared" si="2"/>
        <v>16691</v>
      </c>
      <c r="P18" s="55">
        <v>1772</v>
      </c>
      <c r="Q18" s="55">
        <v>5603</v>
      </c>
      <c r="R18" s="55">
        <v>9316</v>
      </c>
      <c r="S18" s="56">
        <v>0</v>
      </c>
      <c r="T18" s="58">
        <f>U18+V18+W18+X18</f>
        <v>0</v>
      </c>
      <c r="U18" s="55">
        <v>0</v>
      </c>
      <c r="V18" s="55">
        <v>0</v>
      </c>
      <c r="W18" s="55">
        <v>0</v>
      </c>
      <c r="X18" s="56">
        <v>0</v>
      </c>
      <c r="Y18" s="58">
        <f>Z18+AA18+AB18+AC18</f>
        <v>0</v>
      </c>
      <c r="Z18" s="55">
        <v>0</v>
      </c>
      <c r="AA18" s="55">
        <v>0</v>
      </c>
      <c r="AB18" s="55">
        <v>0</v>
      </c>
      <c r="AC18" s="57">
        <v>0</v>
      </c>
      <c r="AD18" s="127">
        <f t="shared" si="3"/>
        <v>530376</v>
      </c>
    </row>
    <row r="19" spans="1:30" ht="45" x14ac:dyDescent="0.25">
      <c r="A19" s="46" t="s">
        <v>185</v>
      </c>
      <c r="B19" s="53" t="s">
        <v>96</v>
      </c>
      <c r="C19" s="48" t="s">
        <v>6</v>
      </c>
      <c r="D19" s="49" t="s">
        <v>94</v>
      </c>
      <c r="E19" s="58">
        <f t="shared" si="0"/>
        <v>148222</v>
      </c>
      <c r="F19" s="55">
        <v>13232</v>
      </c>
      <c r="G19" s="55">
        <v>48597</v>
      </c>
      <c r="H19" s="55">
        <v>86393</v>
      </c>
      <c r="I19" s="56">
        <v>0</v>
      </c>
      <c r="J19" s="58">
        <f t="shared" si="1"/>
        <v>258105</v>
      </c>
      <c r="K19" s="55">
        <v>28459</v>
      </c>
      <c r="L19" s="55">
        <v>90001</v>
      </c>
      <c r="M19" s="55">
        <v>139645</v>
      </c>
      <c r="N19" s="56">
        <v>0</v>
      </c>
      <c r="O19" s="58">
        <f t="shared" si="2"/>
        <v>14794</v>
      </c>
      <c r="P19" s="55">
        <v>1512</v>
      </c>
      <c r="Q19" s="55">
        <v>4782</v>
      </c>
      <c r="R19" s="55">
        <v>8500</v>
      </c>
      <c r="S19" s="56">
        <v>0</v>
      </c>
      <c r="T19" s="58">
        <f t="shared" ref="T19:T43" si="4">U19+V19+W19+X19</f>
        <v>0</v>
      </c>
      <c r="U19" s="55">
        <v>0</v>
      </c>
      <c r="V19" s="55">
        <v>0</v>
      </c>
      <c r="W19" s="55">
        <v>0</v>
      </c>
      <c r="X19" s="56">
        <v>0</v>
      </c>
      <c r="Y19" s="58">
        <f t="shared" ref="Y19:Y44" si="5">Z19+AA19+AB19+AC19</f>
        <v>0</v>
      </c>
      <c r="Z19" s="55">
        <v>0</v>
      </c>
      <c r="AA19" s="55">
        <v>0</v>
      </c>
      <c r="AB19" s="55">
        <v>0</v>
      </c>
      <c r="AC19" s="57">
        <v>0</v>
      </c>
      <c r="AD19" s="127">
        <f t="shared" si="3"/>
        <v>421121</v>
      </c>
    </row>
    <row r="20" spans="1:30" ht="60" customHeight="1" x14ac:dyDescent="0.25">
      <c r="A20" s="204" t="s">
        <v>10</v>
      </c>
      <c r="B20" s="210" t="s">
        <v>11</v>
      </c>
      <c r="C20" s="48" t="s">
        <v>6</v>
      </c>
      <c r="D20" s="49" t="s">
        <v>88</v>
      </c>
      <c r="E20" s="58">
        <f t="shared" si="0"/>
        <v>480</v>
      </c>
      <c r="F20" s="55">
        <v>480</v>
      </c>
      <c r="G20" s="55">
        <v>0</v>
      </c>
      <c r="H20" s="55">
        <v>0</v>
      </c>
      <c r="I20" s="56">
        <v>0</v>
      </c>
      <c r="J20" s="58">
        <f t="shared" si="1"/>
        <v>478</v>
      </c>
      <c r="K20" s="55">
        <v>478</v>
      </c>
      <c r="L20" s="55">
        <v>0</v>
      </c>
      <c r="M20" s="55">
        <v>0</v>
      </c>
      <c r="N20" s="56">
        <v>0</v>
      </c>
      <c r="O20" s="58">
        <f t="shared" si="2"/>
        <v>1156</v>
      </c>
      <c r="P20" s="55">
        <v>1156</v>
      </c>
      <c r="Q20" s="55">
        <v>0</v>
      </c>
      <c r="R20" s="55">
        <v>0</v>
      </c>
      <c r="S20" s="56">
        <v>0</v>
      </c>
      <c r="T20" s="58">
        <f t="shared" si="4"/>
        <v>1156</v>
      </c>
      <c r="U20" s="55">
        <v>1156</v>
      </c>
      <c r="V20" s="55">
        <v>0</v>
      </c>
      <c r="W20" s="55">
        <v>0</v>
      </c>
      <c r="X20" s="56">
        <v>0</v>
      </c>
      <c r="Y20" s="58">
        <f t="shared" si="5"/>
        <v>388</v>
      </c>
      <c r="Z20" s="55">
        <f>1270-882</f>
        <v>388</v>
      </c>
      <c r="AA20" s="55">
        <v>0</v>
      </c>
      <c r="AB20" s="55">
        <v>0</v>
      </c>
      <c r="AC20" s="57">
        <v>0</v>
      </c>
      <c r="AD20" s="127">
        <f t="shared" si="3"/>
        <v>3658</v>
      </c>
    </row>
    <row r="21" spans="1:30" ht="25.5" customHeight="1" x14ac:dyDescent="0.25">
      <c r="A21" s="205"/>
      <c r="B21" s="211"/>
      <c r="C21" s="48" t="s">
        <v>241</v>
      </c>
      <c r="D21" s="49">
        <v>2026</v>
      </c>
      <c r="E21" s="58" t="s">
        <v>42</v>
      </c>
      <c r="F21" s="65" t="s">
        <v>42</v>
      </c>
      <c r="G21" s="65" t="s">
        <v>42</v>
      </c>
      <c r="H21" s="65" t="s">
        <v>42</v>
      </c>
      <c r="I21" s="66" t="s">
        <v>42</v>
      </c>
      <c r="J21" s="64" t="s">
        <v>42</v>
      </c>
      <c r="K21" s="65" t="s">
        <v>42</v>
      </c>
      <c r="L21" s="65" t="s">
        <v>42</v>
      </c>
      <c r="M21" s="65" t="s">
        <v>42</v>
      </c>
      <c r="N21" s="66" t="s">
        <v>42</v>
      </c>
      <c r="O21" s="64" t="s">
        <v>42</v>
      </c>
      <c r="P21" s="65" t="s">
        <v>42</v>
      </c>
      <c r="Q21" s="65" t="s">
        <v>42</v>
      </c>
      <c r="R21" s="65" t="s">
        <v>42</v>
      </c>
      <c r="S21" s="66" t="s">
        <v>42</v>
      </c>
      <c r="T21" s="64" t="s">
        <v>42</v>
      </c>
      <c r="U21" s="65" t="s">
        <v>42</v>
      </c>
      <c r="V21" s="65" t="s">
        <v>42</v>
      </c>
      <c r="W21" s="65" t="s">
        <v>42</v>
      </c>
      <c r="X21" s="66" t="s">
        <v>42</v>
      </c>
      <c r="Y21" s="58">
        <f t="shared" si="5"/>
        <v>882</v>
      </c>
      <c r="Z21" s="65">
        <v>882</v>
      </c>
      <c r="AA21" s="65">
        <v>0</v>
      </c>
      <c r="AB21" s="65">
        <v>0</v>
      </c>
      <c r="AC21" s="67">
        <v>0</v>
      </c>
      <c r="AD21" s="88">
        <f>Y21</f>
        <v>882</v>
      </c>
    </row>
    <row r="22" spans="1:30" ht="45" x14ac:dyDescent="0.25">
      <c r="A22" s="167" t="s">
        <v>186</v>
      </c>
      <c r="B22" s="47" t="s">
        <v>97</v>
      </c>
      <c r="C22" s="48" t="s">
        <v>6</v>
      </c>
      <c r="D22" s="49">
        <v>2023</v>
      </c>
      <c r="E22" s="58">
        <f t="shared" si="0"/>
        <v>0</v>
      </c>
      <c r="F22" s="55">
        <v>0</v>
      </c>
      <c r="G22" s="55">
        <v>0</v>
      </c>
      <c r="H22" s="55">
        <v>0</v>
      </c>
      <c r="I22" s="56">
        <v>0</v>
      </c>
      <c r="J22" s="58">
        <f t="shared" si="1"/>
        <v>2836</v>
      </c>
      <c r="K22" s="55">
        <v>2836</v>
      </c>
      <c r="L22" s="55">
        <v>0</v>
      </c>
      <c r="M22" s="55">
        <v>0</v>
      </c>
      <c r="N22" s="56">
        <v>0</v>
      </c>
      <c r="O22" s="58">
        <f t="shared" si="2"/>
        <v>0</v>
      </c>
      <c r="P22" s="55">
        <v>0</v>
      </c>
      <c r="Q22" s="55">
        <v>0</v>
      </c>
      <c r="R22" s="55">
        <v>0</v>
      </c>
      <c r="S22" s="56">
        <v>0</v>
      </c>
      <c r="T22" s="58">
        <f t="shared" si="4"/>
        <v>0</v>
      </c>
      <c r="U22" s="55">
        <v>0</v>
      </c>
      <c r="V22" s="55">
        <v>0</v>
      </c>
      <c r="W22" s="55">
        <v>0</v>
      </c>
      <c r="X22" s="56">
        <v>0</v>
      </c>
      <c r="Y22" s="58">
        <f t="shared" si="5"/>
        <v>0</v>
      </c>
      <c r="Z22" s="55">
        <v>0</v>
      </c>
      <c r="AA22" s="55">
        <v>0</v>
      </c>
      <c r="AB22" s="55">
        <v>0</v>
      </c>
      <c r="AC22" s="57">
        <v>0</v>
      </c>
      <c r="AD22" s="127">
        <f t="shared" si="3"/>
        <v>2836</v>
      </c>
    </row>
    <row r="23" spans="1:30" ht="195" x14ac:dyDescent="0.25">
      <c r="A23" s="46" t="s">
        <v>187</v>
      </c>
      <c r="B23" s="47" t="s">
        <v>98</v>
      </c>
      <c r="C23" s="48" t="s">
        <v>6</v>
      </c>
      <c r="D23" s="49">
        <v>2022</v>
      </c>
      <c r="E23" s="58">
        <f t="shared" si="0"/>
        <v>1000</v>
      </c>
      <c r="F23" s="55">
        <v>50</v>
      </c>
      <c r="G23" s="55">
        <v>950</v>
      </c>
      <c r="H23" s="55">
        <v>0</v>
      </c>
      <c r="I23" s="56">
        <v>0</v>
      </c>
      <c r="J23" s="58">
        <f t="shared" si="1"/>
        <v>0</v>
      </c>
      <c r="K23" s="55">
        <v>0</v>
      </c>
      <c r="L23" s="55">
        <v>0</v>
      </c>
      <c r="M23" s="55">
        <v>0</v>
      </c>
      <c r="N23" s="56">
        <v>0</v>
      </c>
      <c r="O23" s="58">
        <f t="shared" si="2"/>
        <v>0</v>
      </c>
      <c r="P23" s="55">
        <v>0</v>
      </c>
      <c r="Q23" s="55">
        <v>0</v>
      </c>
      <c r="R23" s="55">
        <v>0</v>
      </c>
      <c r="S23" s="56">
        <v>0</v>
      </c>
      <c r="T23" s="58">
        <f t="shared" si="4"/>
        <v>0</v>
      </c>
      <c r="U23" s="55">
        <v>0</v>
      </c>
      <c r="V23" s="55">
        <v>0</v>
      </c>
      <c r="W23" s="55">
        <v>0</v>
      </c>
      <c r="X23" s="56">
        <v>0</v>
      </c>
      <c r="Y23" s="58">
        <f t="shared" si="5"/>
        <v>0</v>
      </c>
      <c r="Z23" s="55">
        <v>0</v>
      </c>
      <c r="AA23" s="55">
        <v>0</v>
      </c>
      <c r="AB23" s="55">
        <v>0</v>
      </c>
      <c r="AC23" s="57">
        <v>0</v>
      </c>
      <c r="AD23" s="127">
        <f t="shared" si="3"/>
        <v>1000</v>
      </c>
    </row>
    <row r="24" spans="1:30" ht="45" x14ac:dyDescent="0.25">
      <c r="A24" s="46" t="s">
        <v>188</v>
      </c>
      <c r="B24" s="47" t="s">
        <v>99</v>
      </c>
      <c r="C24" s="48" t="s">
        <v>6</v>
      </c>
      <c r="D24" s="49">
        <v>2022</v>
      </c>
      <c r="E24" s="58">
        <f t="shared" ref="E24:E41" si="6">F24+G24+H24+I24</f>
        <v>103</v>
      </c>
      <c r="F24" s="55">
        <v>103</v>
      </c>
      <c r="G24" s="55">
        <v>0</v>
      </c>
      <c r="H24" s="55">
        <v>0</v>
      </c>
      <c r="I24" s="56">
        <v>0</v>
      </c>
      <c r="J24" s="58">
        <f t="shared" ref="J24:J43" si="7">K24+L24+M24+N24</f>
        <v>0</v>
      </c>
      <c r="K24" s="55">
        <v>0</v>
      </c>
      <c r="L24" s="55">
        <v>0</v>
      </c>
      <c r="M24" s="55">
        <v>0</v>
      </c>
      <c r="N24" s="56">
        <v>0</v>
      </c>
      <c r="O24" s="58">
        <f t="shared" ref="O24:O43" si="8">P24+Q24+R24+S24</f>
        <v>0</v>
      </c>
      <c r="P24" s="55">
        <v>0</v>
      </c>
      <c r="Q24" s="55">
        <v>0</v>
      </c>
      <c r="R24" s="55">
        <v>0</v>
      </c>
      <c r="S24" s="56">
        <v>0</v>
      </c>
      <c r="T24" s="58">
        <f t="shared" si="4"/>
        <v>0</v>
      </c>
      <c r="U24" s="55">
        <v>0</v>
      </c>
      <c r="V24" s="55">
        <v>0</v>
      </c>
      <c r="W24" s="55">
        <v>0</v>
      </c>
      <c r="X24" s="56">
        <v>0</v>
      </c>
      <c r="Y24" s="58">
        <f t="shared" si="5"/>
        <v>0</v>
      </c>
      <c r="Z24" s="55">
        <v>0</v>
      </c>
      <c r="AA24" s="55">
        <v>0</v>
      </c>
      <c r="AB24" s="55">
        <v>0</v>
      </c>
      <c r="AC24" s="57">
        <v>0</v>
      </c>
      <c r="AD24" s="127">
        <f t="shared" si="3"/>
        <v>103</v>
      </c>
    </row>
    <row r="25" spans="1:30" ht="240" x14ac:dyDescent="0.25">
      <c r="A25" s="46" t="s">
        <v>189</v>
      </c>
      <c r="B25" s="47" t="s">
        <v>100</v>
      </c>
      <c r="C25" s="48" t="s">
        <v>6</v>
      </c>
      <c r="D25" s="49" t="s">
        <v>94</v>
      </c>
      <c r="E25" s="58">
        <f t="shared" si="6"/>
        <v>2378</v>
      </c>
      <c r="F25" s="55">
        <v>2378</v>
      </c>
      <c r="G25" s="55">
        <v>0</v>
      </c>
      <c r="H25" s="55">
        <v>0</v>
      </c>
      <c r="I25" s="56">
        <v>0</v>
      </c>
      <c r="J25" s="58">
        <f t="shared" si="7"/>
        <v>555</v>
      </c>
      <c r="K25" s="55">
        <v>555</v>
      </c>
      <c r="L25" s="55">
        <v>0</v>
      </c>
      <c r="M25" s="55">
        <v>0</v>
      </c>
      <c r="N25" s="56">
        <v>0</v>
      </c>
      <c r="O25" s="58">
        <f t="shared" si="8"/>
        <v>555</v>
      </c>
      <c r="P25" s="55">
        <v>555</v>
      </c>
      <c r="Q25" s="55">
        <v>0</v>
      </c>
      <c r="R25" s="55">
        <v>0</v>
      </c>
      <c r="S25" s="56">
        <v>0</v>
      </c>
      <c r="T25" s="58">
        <f t="shared" si="4"/>
        <v>0</v>
      </c>
      <c r="U25" s="55">
        <v>0</v>
      </c>
      <c r="V25" s="55">
        <v>0</v>
      </c>
      <c r="W25" s="55">
        <v>0</v>
      </c>
      <c r="X25" s="56">
        <v>0</v>
      </c>
      <c r="Y25" s="58">
        <f t="shared" si="5"/>
        <v>0</v>
      </c>
      <c r="Z25" s="55">
        <v>0</v>
      </c>
      <c r="AA25" s="55">
        <v>0</v>
      </c>
      <c r="AB25" s="55">
        <v>0</v>
      </c>
      <c r="AC25" s="57">
        <v>0</v>
      </c>
      <c r="AD25" s="127">
        <f t="shared" si="3"/>
        <v>3488</v>
      </c>
    </row>
    <row r="26" spans="1:30" ht="45" x14ac:dyDescent="0.25">
      <c r="A26" s="167" t="s">
        <v>190</v>
      </c>
      <c r="B26" s="171" t="s">
        <v>101</v>
      </c>
      <c r="C26" s="62" t="s">
        <v>6</v>
      </c>
      <c r="D26" s="63">
        <v>2026</v>
      </c>
      <c r="E26" s="58">
        <f t="shared" si="6"/>
        <v>0</v>
      </c>
      <c r="F26" s="65">
        <v>0</v>
      </c>
      <c r="G26" s="65">
        <v>0</v>
      </c>
      <c r="H26" s="65">
        <v>0</v>
      </c>
      <c r="I26" s="66">
        <v>0</v>
      </c>
      <c r="J26" s="58">
        <f t="shared" si="7"/>
        <v>0</v>
      </c>
      <c r="K26" s="65">
        <v>0</v>
      </c>
      <c r="L26" s="65">
        <v>0</v>
      </c>
      <c r="M26" s="65">
        <v>0</v>
      </c>
      <c r="N26" s="66">
        <v>0</v>
      </c>
      <c r="O26" s="58">
        <f t="shared" si="8"/>
        <v>0</v>
      </c>
      <c r="P26" s="65">
        <v>0</v>
      </c>
      <c r="Q26" s="65">
        <v>0</v>
      </c>
      <c r="R26" s="65">
        <v>0</v>
      </c>
      <c r="S26" s="66">
        <v>0</v>
      </c>
      <c r="T26" s="58">
        <f t="shared" si="4"/>
        <v>0</v>
      </c>
      <c r="U26" s="65">
        <v>0</v>
      </c>
      <c r="V26" s="65">
        <v>0</v>
      </c>
      <c r="W26" s="65">
        <v>0</v>
      </c>
      <c r="X26" s="66">
        <v>0</v>
      </c>
      <c r="Y26" s="58">
        <f t="shared" si="5"/>
        <v>0</v>
      </c>
      <c r="Z26" s="65">
        <v>0</v>
      </c>
      <c r="AA26" s="65">
        <v>0</v>
      </c>
      <c r="AB26" s="65">
        <v>0</v>
      </c>
      <c r="AC26" s="67">
        <v>0</v>
      </c>
      <c r="AD26" s="127">
        <f t="shared" si="3"/>
        <v>0</v>
      </c>
    </row>
    <row r="27" spans="1:30" ht="255" x14ac:dyDescent="0.25">
      <c r="A27" s="46" t="s">
        <v>191</v>
      </c>
      <c r="B27" s="47" t="s">
        <v>102</v>
      </c>
      <c r="C27" s="48" t="s">
        <v>6</v>
      </c>
      <c r="D27" s="49" t="s">
        <v>103</v>
      </c>
      <c r="E27" s="58">
        <f t="shared" si="6"/>
        <v>0</v>
      </c>
      <c r="F27" s="55">
        <v>0</v>
      </c>
      <c r="G27" s="55">
        <v>0</v>
      </c>
      <c r="H27" s="55">
        <v>0</v>
      </c>
      <c r="I27" s="56">
        <v>0</v>
      </c>
      <c r="J27" s="58">
        <f t="shared" si="7"/>
        <v>555</v>
      </c>
      <c r="K27" s="55">
        <v>555</v>
      </c>
      <c r="L27" s="55">
        <v>0</v>
      </c>
      <c r="M27" s="55">
        <v>0</v>
      </c>
      <c r="N27" s="56">
        <v>0</v>
      </c>
      <c r="O27" s="58">
        <f t="shared" si="8"/>
        <v>555</v>
      </c>
      <c r="P27" s="55">
        <v>555</v>
      </c>
      <c r="Q27" s="55">
        <v>0</v>
      </c>
      <c r="R27" s="55">
        <v>0</v>
      </c>
      <c r="S27" s="56">
        <v>0</v>
      </c>
      <c r="T27" s="58">
        <f t="shared" si="4"/>
        <v>0</v>
      </c>
      <c r="U27" s="55">
        <v>0</v>
      </c>
      <c r="V27" s="55">
        <v>0</v>
      </c>
      <c r="W27" s="55">
        <v>0</v>
      </c>
      <c r="X27" s="56">
        <v>0</v>
      </c>
      <c r="Y27" s="58">
        <f t="shared" si="5"/>
        <v>0</v>
      </c>
      <c r="Z27" s="55">
        <v>0</v>
      </c>
      <c r="AA27" s="55">
        <v>0</v>
      </c>
      <c r="AB27" s="55">
        <v>0</v>
      </c>
      <c r="AC27" s="57">
        <v>0</v>
      </c>
      <c r="AD27" s="127">
        <f t="shared" si="3"/>
        <v>1110</v>
      </c>
    </row>
    <row r="28" spans="1:30" ht="75" x14ac:dyDescent="0.25">
      <c r="A28" s="46" t="s">
        <v>192</v>
      </c>
      <c r="B28" s="47" t="s">
        <v>104</v>
      </c>
      <c r="C28" s="48" t="s">
        <v>6</v>
      </c>
      <c r="D28" s="49">
        <v>2023</v>
      </c>
      <c r="E28" s="58">
        <f t="shared" si="6"/>
        <v>0</v>
      </c>
      <c r="F28" s="55">
        <v>0</v>
      </c>
      <c r="G28" s="55">
        <v>0</v>
      </c>
      <c r="H28" s="55">
        <v>0</v>
      </c>
      <c r="I28" s="56">
        <v>0</v>
      </c>
      <c r="J28" s="58">
        <f t="shared" si="7"/>
        <v>1032</v>
      </c>
      <c r="K28" s="55">
        <v>1032</v>
      </c>
      <c r="L28" s="55">
        <v>0</v>
      </c>
      <c r="M28" s="55">
        <v>0</v>
      </c>
      <c r="N28" s="56">
        <v>0</v>
      </c>
      <c r="O28" s="58">
        <f t="shared" si="8"/>
        <v>0</v>
      </c>
      <c r="P28" s="55">
        <v>0</v>
      </c>
      <c r="Q28" s="55">
        <v>0</v>
      </c>
      <c r="R28" s="55">
        <v>0</v>
      </c>
      <c r="S28" s="56">
        <v>0</v>
      </c>
      <c r="T28" s="58">
        <f t="shared" si="4"/>
        <v>0</v>
      </c>
      <c r="U28" s="55">
        <v>0</v>
      </c>
      <c r="V28" s="55">
        <v>0</v>
      </c>
      <c r="W28" s="55">
        <v>0</v>
      </c>
      <c r="X28" s="56">
        <v>0</v>
      </c>
      <c r="Y28" s="58">
        <f t="shared" si="5"/>
        <v>0</v>
      </c>
      <c r="Z28" s="55">
        <v>0</v>
      </c>
      <c r="AA28" s="55">
        <v>0</v>
      </c>
      <c r="AB28" s="55">
        <v>0</v>
      </c>
      <c r="AC28" s="57">
        <v>0</v>
      </c>
      <c r="AD28" s="127">
        <f t="shared" si="3"/>
        <v>1032</v>
      </c>
    </row>
    <row r="29" spans="1:30" ht="60" x14ac:dyDescent="0.25">
      <c r="A29" s="46" t="s">
        <v>193</v>
      </c>
      <c r="B29" s="53" t="s">
        <v>95</v>
      </c>
      <c r="C29" s="48" t="s">
        <v>6</v>
      </c>
      <c r="D29" s="49">
        <v>2023</v>
      </c>
      <c r="E29" s="58">
        <f t="shared" si="6"/>
        <v>0</v>
      </c>
      <c r="F29" s="55">
        <v>0</v>
      </c>
      <c r="G29" s="55">
        <v>0</v>
      </c>
      <c r="H29" s="55">
        <v>0</v>
      </c>
      <c r="I29" s="56">
        <v>0</v>
      </c>
      <c r="J29" s="58">
        <f t="shared" si="7"/>
        <v>14436</v>
      </c>
      <c r="K29" s="55">
        <v>0</v>
      </c>
      <c r="L29" s="55">
        <v>14436</v>
      </c>
      <c r="M29" s="55">
        <v>0</v>
      </c>
      <c r="N29" s="56">
        <v>0</v>
      </c>
      <c r="O29" s="58">
        <f t="shared" si="8"/>
        <v>0</v>
      </c>
      <c r="P29" s="55">
        <v>0</v>
      </c>
      <c r="Q29" s="55">
        <v>0</v>
      </c>
      <c r="R29" s="55">
        <v>0</v>
      </c>
      <c r="S29" s="56">
        <v>0</v>
      </c>
      <c r="T29" s="58">
        <f t="shared" si="4"/>
        <v>0</v>
      </c>
      <c r="U29" s="55">
        <v>0</v>
      </c>
      <c r="V29" s="55">
        <v>0</v>
      </c>
      <c r="W29" s="55">
        <v>0</v>
      </c>
      <c r="X29" s="56">
        <v>0</v>
      </c>
      <c r="Y29" s="58">
        <f t="shared" si="5"/>
        <v>0</v>
      </c>
      <c r="Z29" s="55">
        <v>0</v>
      </c>
      <c r="AA29" s="55">
        <v>0</v>
      </c>
      <c r="AB29" s="55">
        <v>0</v>
      </c>
      <c r="AC29" s="57">
        <v>0</v>
      </c>
      <c r="AD29" s="127">
        <f t="shared" si="3"/>
        <v>14436</v>
      </c>
    </row>
    <row r="30" spans="1:30" ht="75" x14ac:dyDescent="0.25">
      <c r="A30" s="46" t="s">
        <v>194</v>
      </c>
      <c r="B30" s="53" t="s">
        <v>105</v>
      </c>
      <c r="C30" s="48" t="s">
        <v>6</v>
      </c>
      <c r="D30" s="49">
        <v>2024</v>
      </c>
      <c r="E30" s="58">
        <f t="shared" si="6"/>
        <v>0</v>
      </c>
      <c r="F30" s="55">
        <v>0</v>
      </c>
      <c r="G30" s="55">
        <v>0</v>
      </c>
      <c r="H30" s="55">
        <v>0</v>
      </c>
      <c r="I30" s="56">
        <v>0</v>
      </c>
      <c r="J30" s="58">
        <f t="shared" si="7"/>
        <v>0</v>
      </c>
      <c r="K30" s="55">
        <v>0</v>
      </c>
      <c r="L30" s="55">
        <v>0</v>
      </c>
      <c r="M30" s="55">
        <v>0</v>
      </c>
      <c r="N30" s="56">
        <v>0</v>
      </c>
      <c r="O30" s="58">
        <f t="shared" si="8"/>
        <v>4160</v>
      </c>
      <c r="P30" s="55">
        <v>4160</v>
      </c>
      <c r="Q30" s="55">
        <v>0</v>
      </c>
      <c r="R30" s="55">
        <v>0</v>
      </c>
      <c r="S30" s="56">
        <v>0</v>
      </c>
      <c r="T30" s="58">
        <f t="shared" si="4"/>
        <v>0</v>
      </c>
      <c r="U30" s="55">
        <v>0</v>
      </c>
      <c r="V30" s="55">
        <v>0</v>
      </c>
      <c r="W30" s="55">
        <v>0</v>
      </c>
      <c r="X30" s="56">
        <v>0</v>
      </c>
      <c r="Y30" s="58">
        <f t="shared" si="5"/>
        <v>0</v>
      </c>
      <c r="Z30" s="55">
        <v>0</v>
      </c>
      <c r="AA30" s="55">
        <v>0</v>
      </c>
      <c r="AB30" s="55">
        <v>0</v>
      </c>
      <c r="AC30" s="57">
        <v>0</v>
      </c>
      <c r="AD30" s="127">
        <f t="shared" si="3"/>
        <v>4160</v>
      </c>
    </row>
    <row r="31" spans="1:30" ht="75" customHeight="1" x14ac:dyDescent="0.25">
      <c r="A31" s="204" t="s">
        <v>12</v>
      </c>
      <c r="B31" s="208" t="s">
        <v>106</v>
      </c>
      <c r="C31" s="48" t="s">
        <v>6</v>
      </c>
      <c r="D31" s="49" t="s">
        <v>107</v>
      </c>
      <c r="E31" s="58">
        <f t="shared" si="6"/>
        <v>0</v>
      </c>
      <c r="F31" s="55">
        <v>0</v>
      </c>
      <c r="G31" s="55">
        <v>0</v>
      </c>
      <c r="H31" s="55">
        <v>0</v>
      </c>
      <c r="I31" s="56">
        <v>0</v>
      </c>
      <c r="J31" s="58">
        <f t="shared" si="7"/>
        <v>0</v>
      </c>
      <c r="K31" s="55">
        <v>0</v>
      </c>
      <c r="L31" s="55">
        <v>0</v>
      </c>
      <c r="M31" s="55">
        <v>0</v>
      </c>
      <c r="N31" s="56">
        <v>0</v>
      </c>
      <c r="O31" s="58">
        <f t="shared" si="8"/>
        <v>11388</v>
      </c>
      <c r="P31" s="55">
        <v>11388</v>
      </c>
      <c r="Q31" s="55">
        <v>0</v>
      </c>
      <c r="R31" s="55">
        <v>0</v>
      </c>
      <c r="S31" s="56">
        <v>0</v>
      </c>
      <c r="T31" s="58">
        <f t="shared" si="4"/>
        <v>548</v>
      </c>
      <c r="U31" s="55">
        <v>548</v>
      </c>
      <c r="V31" s="55">
        <v>0</v>
      </c>
      <c r="W31" s="55">
        <v>0</v>
      </c>
      <c r="X31" s="56">
        <v>0</v>
      </c>
      <c r="Y31" s="58">
        <f t="shared" si="5"/>
        <v>0</v>
      </c>
      <c r="Z31" s="55">
        <f>579-579</f>
        <v>0</v>
      </c>
      <c r="AA31" s="55">
        <v>0</v>
      </c>
      <c r="AB31" s="55">
        <v>0</v>
      </c>
      <c r="AC31" s="57">
        <v>0</v>
      </c>
      <c r="AD31" s="127">
        <f t="shared" si="3"/>
        <v>11936</v>
      </c>
    </row>
    <row r="32" spans="1:30" ht="30.75" customHeight="1" x14ac:dyDescent="0.25">
      <c r="A32" s="205"/>
      <c r="B32" s="209"/>
      <c r="C32" s="48" t="s">
        <v>241</v>
      </c>
      <c r="D32" s="49">
        <v>2026</v>
      </c>
      <c r="E32" s="58" t="s">
        <v>42</v>
      </c>
      <c r="F32" s="55" t="s">
        <v>42</v>
      </c>
      <c r="G32" s="55" t="s">
        <v>42</v>
      </c>
      <c r="H32" s="55" t="s">
        <v>42</v>
      </c>
      <c r="I32" s="56" t="s">
        <v>42</v>
      </c>
      <c r="J32" s="58" t="s">
        <v>42</v>
      </c>
      <c r="K32" s="55" t="s">
        <v>42</v>
      </c>
      <c r="L32" s="55" t="s">
        <v>42</v>
      </c>
      <c r="M32" s="55" t="s">
        <v>42</v>
      </c>
      <c r="N32" s="56" t="s">
        <v>42</v>
      </c>
      <c r="O32" s="58" t="s">
        <v>42</v>
      </c>
      <c r="P32" s="55" t="s">
        <v>42</v>
      </c>
      <c r="Q32" s="55" t="s">
        <v>42</v>
      </c>
      <c r="R32" s="55" t="s">
        <v>42</v>
      </c>
      <c r="S32" s="56" t="s">
        <v>42</v>
      </c>
      <c r="T32" s="58" t="s">
        <v>42</v>
      </c>
      <c r="U32" s="55" t="s">
        <v>42</v>
      </c>
      <c r="V32" s="55" t="s">
        <v>42</v>
      </c>
      <c r="W32" s="55" t="s">
        <v>42</v>
      </c>
      <c r="X32" s="56" t="s">
        <v>42</v>
      </c>
      <c r="Y32" s="58">
        <f t="shared" si="5"/>
        <v>579</v>
      </c>
      <c r="Z32" s="55">
        <v>579</v>
      </c>
      <c r="AA32" s="55">
        <v>0</v>
      </c>
      <c r="AB32" s="55">
        <v>0</v>
      </c>
      <c r="AC32" s="57">
        <v>0</v>
      </c>
      <c r="AD32" s="88">
        <f>Y32</f>
        <v>579</v>
      </c>
    </row>
    <row r="33" spans="1:32" ht="90" customHeight="1" x14ac:dyDescent="0.25">
      <c r="A33" s="204" t="s">
        <v>13</v>
      </c>
      <c r="B33" s="208" t="s">
        <v>108</v>
      </c>
      <c r="C33" s="48" t="s">
        <v>6</v>
      </c>
      <c r="D33" s="49" t="s">
        <v>107</v>
      </c>
      <c r="E33" s="58">
        <f t="shared" si="6"/>
        <v>0</v>
      </c>
      <c r="F33" s="55">
        <v>0</v>
      </c>
      <c r="G33" s="55">
        <v>0</v>
      </c>
      <c r="H33" s="55">
        <v>0</v>
      </c>
      <c r="I33" s="56">
        <v>0</v>
      </c>
      <c r="J33" s="58">
        <f t="shared" si="7"/>
        <v>0</v>
      </c>
      <c r="K33" s="55">
        <v>0</v>
      </c>
      <c r="L33" s="55">
        <v>0</v>
      </c>
      <c r="M33" s="55">
        <v>0</v>
      </c>
      <c r="N33" s="56">
        <v>0</v>
      </c>
      <c r="O33" s="58">
        <f t="shared" si="8"/>
        <v>12888</v>
      </c>
      <c r="P33" s="55">
        <v>12888</v>
      </c>
      <c r="Q33" s="55">
        <v>0</v>
      </c>
      <c r="R33" s="55">
        <v>0</v>
      </c>
      <c r="S33" s="56">
        <v>0</v>
      </c>
      <c r="T33" s="58">
        <f t="shared" si="4"/>
        <v>548</v>
      </c>
      <c r="U33" s="55">
        <v>548</v>
      </c>
      <c r="V33" s="55">
        <v>0</v>
      </c>
      <c r="W33" s="55">
        <v>0</v>
      </c>
      <c r="X33" s="56">
        <v>0</v>
      </c>
      <c r="Y33" s="58">
        <f t="shared" si="5"/>
        <v>0</v>
      </c>
      <c r="Z33" s="55">
        <f>580-580</f>
        <v>0</v>
      </c>
      <c r="AA33" s="55">
        <v>0</v>
      </c>
      <c r="AB33" s="55">
        <v>0</v>
      </c>
      <c r="AC33" s="57">
        <v>0</v>
      </c>
      <c r="AD33" s="127">
        <f t="shared" si="3"/>
        <v>13436</v>
      </c>
    </row>
    <row r="34" spans="1:32" ht="30.75" customHeight="1" x14ac:dyDescent="0.25">
      <c r="A34" s="205"/>
      <c r="B34" s="209"/>
      <c r="C34" s="48" t="s">
        <v>241</v>
      </c>
      <c r="D34" s="49">
        <v>2026</v>
      </c>
      <c r="E34" s="58" t="s">
        <v>42</v>
      </c>
      <c r="F34" s="55" t="s">
        <v>42</v>
      </c>
      <c r="G34" s="55" t="s">
        <v>42</v>
      </c>
      <c r="H34" s="55" t="s">
        <v>42</v>
      </c>
      <c r="I34" s="56" t="s">
        <v>42</v>
      </c>
      <c r="J34" s="58" t="s">
        <v>42</v>
      </c>
      <c r="K34" s="55" t="s">
        <v>42</v>
      </c>
      <c r="L34" s="55" t="s">
        <v>42</v>
      </c>
      <c r="M34" s="55" t="s">
        <v>42</v>
      </c>
      <c r="N34" s="56" t="s">
        <v>42</v>
      </c>
      <c r="O34" s="58" t="s">
        <v>42</v>
      </c>
      <c r="P34" s="55" t="s">
        <v>42</v>
      </c>
      <c r="Q34" s="55" t="s">
        <v>42</v>
      </c>
      <c r="R34" s="55" t="s">
        <v>42</v>
      </c>
      <c r="S34" s="56" t="s">
        <v>42</v>
      </c>
      <c r="T34" s="58" t="s">
        <v>42</v>
      </c>
      <c r="U34" s="55" t="s">
        <v>42</v>
      </c>
      <c r="V34" s="55" t="s">
        <v>42</v>
      </c>
      <c r="W34" s="55" t="s">
        <v>42</v>
      </c>
      <c r="X34" s="56" t="s">
        <v>42</v>
      </c>
      <c r="Y34" s="58">
        <f t="shared" si="5"/>
        <v>580</v>
      </c>
      <c r="Z34" s="55">
        <v>580</v>
      </c>
      <c r="AA34" s="55">
        <v>0</v>
      </c>
      <c r="AB34" s="55">
        <v>0</v>
      </c>
      <c r="AC34" s="57">
        <v>0</v>
      </c>
      <c r="AD34" s="88">
        <f>Y34</f>
        <v>580</v>
      </c>
    </row>
    <row r="35" spans="1:32" ht="150" customHeight="1" x14ac:dyDescent="0.25">
      <c r="A35" s="204" t="s">
        <v>14</v>
      </c>
      <c r="B35" s="208" t="s">
        <v>109</v>
      </c>
      <c r="C35" s="48" t="s">
        <v>6</v>
      </c>
      <c r="D35" s="49">
        <v>2024</v>
      </c>
      <c r="E35" s="58">
        <f t="shared" si="6"/>
        <v>0</v>
      </c>
      <c r="F35" s="55">
        <v>0</v>
      </c>
      <c r="G35" s="55">
        <v>0</v>
      </c>
      <c r="H35" s="55">
        <v>0</v>
      </c>
      <c r="I35" s="56">
        <v>0</v>
      </c>
      <c r="J35" s="58">
        <f t="shared" si="7"/>
        <v>0</v>
      </c>
      <c r="K35" s="55">
        <v>0</v>
      </c>
      <c r="L35" s="55">
        <v>0</v>
      </c>
      <c r="M35" s="55">
        <v>0</v>
      </c>
      <c r="N35" s="56">
        <v>0</v>
      </c>
      <c r="O35" s="58">
        <f t="shared" si="8"/>
        <v>10188</v>
      </c>
      <c r="P35" s="55">
        <v>10188</v>
      </c>
      <c r="Q35" s="55">
        <v>0</v>
      </c>
      <c r="R35" s="55">
        <v>0</v>
      </c>
      <c r="S35" s="56">
        <v>0</v>
      </c>
      <c r="T35" s="58">
        <f t="shared" si="4"/>
        <v>4237</v>
      </c>
      <c r="U35" s="55">
        <v>4237</v>
      </c>
      <c r="V35" s="55">
        <v>0</v>
      </c>
      <c r="W35" s="55">
        <v>0</v>
      </c>
      <c r="X35" s="56">
        <v>0</v>
      </c>
      <c r="Y35" s="58">
        <f t="shared" si="5"/>
        <v>0</v>
      </c>
      <c r="Z35" s="55">
        <f>4478-4478</f>
        <v>0</v>
      </c>
      <c r="AA35" s="55">
        <v>0</v>
      </c>
      <c r="AB35" s="55">
        <v>0</v>
      </c>
      <c r="AC35" s="57">
        <v>0</v>
      </c>
      <c r="AD35" s="127">
        <f t="shared" si="3"/>
        <v>14425</v>
      </c>
    </row>
    <row r="36" spans="1:32" ht="26.25" customHeight="1" x14ac:dyDescent="0.25">
      <c r="A36" s="205"/>
      <c r="B36" s="209"/>
      <c r="C36" s="48" t="s">
        <v>241</v>
      </c>
      <c r="D36" s="49">
        <v>2026</v>
      </c>
      <c r="E36" s="58" t="s">
        <v>42</v>
      </c>
      <c r="F36" s="55" t="s">
        <v>42</v>
      </c>
      <c r="G36" s="55" t="s">
        <v>42</v>
      </c>
      <c r="H36" s="55" t="s">
        <v>42</v>
      </c>
      <c r="I36" s="56" t="s">
        <v>42</v>
      </c>
      <c r="J36" s="58" t="s">
        <v>42</v>
      </c>
      <c r="K36" s="55" t="s">
        <v>42</v>
      </c>
      <c r="L36" s="55" t="s">
        <v>42</v>
      </c>
      <c r="M36" s="55" t="s">
        <v>42</v>
      </c>
      <c r="N36" s="56" t="s">
        <v>42</v>
      </c>
      <c r="O36" s="58" t="s">
        <v>42</v>
      </c>
      <c r="P36" s="55" t="s">
        <v>42</v>
      </c>
      <c r="Q36" s="55" t="s">
        <v>42</v>
      </c>
      <c r="R36" s="55" t="s">
        <v>42</v>
      </c>
      <c r="S36" s="56" t="s">
        <v>42</v>
      </c>
      <c r="T36" s="58" t="s">
        <v>42</v>
      </c>
      <c r="U36" s="55" t="s">
        <v>42</v>
      </c>
      <c r="V36" s="55" t="s">
        <v>42</v>
      </c>
      <c r="W36" s="55" t="s">
        <v>42</v>
      </c>
      <c r="X36" s="56" t="s">
        <v>42</v>
      </c>
      <c r="Y36" s="58">
        <f t="shared" si="5"/>
        <v>4478</v>
      </c>
      <c r="Z36" s="55">
        <v>4478</v>
      </c>
      <c r="AA36" s="55">
        <v>0</v>
      </c>
      <c r="AB36" s="55">
        <v>0</v>
      </c>
      <c r="AC36" s="57">
        <v>0</v>
      </c>
      <c r="AD36" s="88">
        <f>Y36</f>
        <v>4478</v>
      </c>
    </row>
    <row r="37" spans="1:32" ht="45" x14ac:dyDescent="0.25">
      <c r="A37" s="46" t="s">
        <v>195</v>
      </c>
      <c r="B37" s="47" t="s">
        <v>96</v>
      </c>
      <c r="C37" s="48" t="s">
        <v>6</v>
      </c>
      <c r="D37" s="49">
        <v>2024</v>
      </c>
      <c r="E37" s="58">
        <f t="shared" si="6"/>
        <v>0</v>
      </c>
      <c r="F37" s="55">
        <v>0</v>
      </c>
      <c r="G37" s="55">
        <v>0</v>
      </c>
      <c r="H37" s="55">
        <v>0</v>
      </c>
      <c r="I37" s="56">
        <v>0</v>
      </c>
      <c r="J37" s="58">
        <f t="shared" si="7"/>
        <v>0</v>
      </c>
      <c r="K37" s="55">
        <v>0</v>
      </c>
      <c r="L37" s="55">
        <v>0</v>
      </c>
      <c r="M37" s="55">
        <v>0</v>
      </c>
      <c r="N37" s="56">
        <v>0</v>
      </c>
      <c r="O37" s="58">
        <f t="shared" si="8"/>
        <v>2126</v>
      </c>
      <c r="P37" s="55">
        <v>2126</v>
      </c>
      <c r="Q37" s="55">
        <v>0</v>
      </c>
      <c r="R37" s="55">
        <v>0</v>
      </c>
      <c r="S37" s="56">
        <v>0</v>
      </c>
      <c r="T37" s="58">
        <f t="shared" si="4"/>
        <v>13737</v>
      </c>
      <c r="U37" s="55">
        <v>13737</v>
      </c>
      <c r="V37" s="55">
        <v>0</v>
      </c>
      <c r="W37" s="55">
        <v>0</v>
      </c>
      <c r="X37" s="56">
        <v>0</v>
      </c>
      <c r="Y37" s="58">
        <f t="shared" si="5"/>
        <v>0</v>
      </c>
      <c r="Z37" s="55">
        <v>0</v>
      </c>
      <c r="AA37" s="55">
        <v>0</v>
      </c>
      <c r="AB37" s="55">
        <v>0</v>
      </c>
      <c r="AC37" s="57">
        <v>0</v>
      </c>
      <c r="AD37" s="127">
        <f t="shared" si="3"/>
        <v>15863</v>
      </c>
    </row>
    <row r="38" spans="1:32" ht="45" x14ac:dyDescent="0.25">
      <c r="A38" s="46" t="s">
        <v>196</v>
      </c>
      <c r="B38" s="53" t="s">
        <v>110</v>
      </c>
      <c r="C38" s="48" t="s">
        <v>6</v>
      </c>
      <c r="D38" s="49">
        <v>2024</v>
      </c>
      <c r="E38" s="58">
        <f t="shared" si="6"/>
        <v>0</v>
      </c>
      <c r="F38" s="55">
        <v>0</v>
      </c>
      <c r="G38" s="55">
        <v>0</v>
      </c>
      <c r="H38" s="55">
        <v>0</v>
      </c>
      <c r="I38" s="56">
        <v>0</v>
      </c>
      <c r="J38" s="58">
        <f t="shared" si="7"/>
        <v>0</v>
      </c>
      <c r="K38" s="55">
        <v>0</v>
      </c>
      <c r="L38" s="55">
        <v>0</v>
      </c>
      <c r="M38" s="55">
        <v>0</v>
      </c>
      <c r="N38" s="56">
        <v>0</v>
      </c>
      <c r="O38" s="58">
        <f t="shared" si="8"/>
        <v>494</v>
      </c>
      <c r="P38" s="55">
        <v>494</v>
      </c>
      <c r="Q38" s="55">
        <v>0</v>
      </c>
      <c r="R38" s="55">
        <v>0</v>
      </c>
      <c r="S38" s="56">
        <v>0</v>
      </c>
      <c r="T38" s="58">
        <f t="shared" si="4"/>
        <v>0</v>
      </c>
      <c r="U38" s="55">
        <v>0</v>
      </c>
      <c r="V38" s="55">
        <v>0</v>
      </c>
      <c r="W38" s="55">
        <v>0</v>
      </c>
      <c r="X38" s="56">
        <v>0</v>
      </c>
      <c r="Y38" s="58">
        <f t="shared" si="5"/>
        <v>0</v>
      </c>
      <c r="Z38" s="55">
        <v>0</v>
      </c>
      <c r="AA38" s="55">
        <v>0</v>
      </c>
      <c r="AB38" s="55">
        <v>0</v>
      </c>
      <c r="AC38" s="57">
        <v>0</v>
      </c>
      <c r="AD38" s="127">
        <f t="shared" si="3"/>
        <v>494</v>
      </c>
    </row>
    <row r="39" spans="1:32" ht="75" customHeight="1" x14ac:dyDescent="0.25">
      <c r="A39" s="204" t="s">
        <v>15</v>
      </c>
      <c r="B39" s="208" t="s">
        <v>111</v>
      </c>
      <c r="C39" s="48" t="s">
        <v>6</v>
      </c>
      <c r="D39" s="49" t="s">
        <v>112</v>
      </c>
      <c r="E39" s="58">
        <f t="shared" si="6"/>
        <v>0</v>
      </c>
      <c r="F39" s="55">
        <v>0</v>
      </c>
      <c r="G39" s="55">
        <v>0</v>
      </c>
      <c r="H39" s="55">
        <v>0</v>
      </c>
      <c r="I39" s="56">
        <v>0</v>
      </c>
      <c r="J39" s="58">
        <f t="shared" si="7"/>
        <v>0</v>
      </c>
      <c r="K39" s="55">
        <v>0</v>
      </c>
      <c r="L39" s="55">
        <v>0</v>
      </c>
      <c r="M39" s="55">
        <v>0</v>
      </c>
      <c r="N39" s="56">
        <v>0</v>
      </c>
      <c r="O39" s="58">
        <f t="shared" si="8"/>
        <v>0</v>
      </c>
      <c r="P39" s="55">
        <v>0</v>
      </c>
      <c r="Q39" s="55">
        <v>0</v>
      </c>
      <c r="R39" s="55">
        <v>0</v>
      </c>
      <c r="S39" s="56">
        <v>0</v>
      </c>
      <c r="T39" s="58">
        <f t="shared" si="4"/>
        <v>35517</v>
      </c>
      <c r="U39" s="55">
        <v>35517</v>
      </c>
      <c r="V39" s="55">
        <v>0</v>
      </c>
      <c r="W39" s="55">
        <v>0</v>
      </c>
      <c r="X39" s="56">
        <v>0</v>
      </c>
      <c r="Y39" s="58">
        <f t="shared" si="5"/>
        <v>0</v>
      </c>
      <c r="Z39" s="55">
        <f>37543-37543</f>
        <v>0</v>
      </c>
      <c r="AA39" s="55">
        <v>0</v>
      </c>
      <c r="AB39" s="55">
        <v>0</v>
      </c>
      <c r="AC39" s="57">
        <v>0</v>
      </c>
      <c r="AD39" s="127">
        <f t="shared" si="3"/>
        <v>35517</v>
      </c>
    </row>
    <row r="40" spans="1:32" ht="30.75" customHeight="1" x14ac:dyDescent="0.25">
      <c r="A40" s="205"/>
      <c r="B40" s="209"/>
      <c r="C40" s="48" t="s">
        <v>241</v>
      </c>
      <c r="D40" s="49">
        <v>2026</v>
      </c>
      <c r="E40" s="58" t="s">
        <v>42</v>
      </c>
      <c r="F40" s="55" t="s">
        <v>42</v>
      </c>
      <c r="G40" s="55" t="s">
        <v>42</v>
      </c>
      <c r="H40" s="55" t="s">
        <v>42</v>
      </c>
      <c r="I40" s="56" t="s">
        <v>42</v>
      </c>
      <c r="J40" s="58" t="s">
        <v>42</v>
      </c>
      <c r="K40" s="55" t="s">
        <v>42</v>
      </c>
      <c r="L40" s="55" t="s">
        <v>42</v>
      </c>
      <c r="M40" s="55" t="s">
        <v>42</v>
      </c>
      <c r="N40" s="56" t="s">
        <v>42</v>
      </c>
      <c r="O40" s="58" t="s">
        <v>42</v>
      </c>
      <c r="P40" s="55" t="s">
        <v>42</v>
      </c>
      <c r="Q40" s="55" t="s">
        <v>42</v>
      </c>
      <c r="R40" s="55" t="s">
        <v>42</v>
      </c>
      <c r="S40" s="56" t="s">
        <v>42</v>
      </c>
      <c r="T40" s="58" t="s">
        <v>42</v>
      </c>
      <c r="U40" s="55" t="s">
        <v>42</v>
      </c>
      <c r="V40" s="55" t="s">
        <v>42</v>
      </c>
      <c r="W40" s="55" t="s">
        <v>42</v>
      </c>
      <c r="X40" s="56" t="s">
        <v>42</v>
      </c>
      <c r="Y40" s="58">
        <f t="shared" si="5"/>
        <v>37543</v>
      </c>
      <c r="Z40" s="55">
        <v>37543</v>
      </c>
      <c r="AA40" s="55">
        <v>0</v>
      </c>
      <c r="AB40" s="55">
        <v>0</v>
      </c>
      <c r="AC40" s="57">
        <v>0</v>
      </c>
      <c r="AD40" s="88">
        <f>Y40</f>
        <v>37543</v>
      </c>
    </row>
    <row r="41" spans="1:32" ht="45" customHeight="1" x14ac:dyDescent="0.25">
      <c r="A41" s="204" t="s">
        <v>16</v>
      </c>
      <c r="B41" s="208" t="s">
        <v>113</v>
      </c>
      <c r="C41" s="48" t="s">
        <v>6</v>
      </c>
      <c r="D41" s="49" t="s">
        <v>112</v>
      </c>
      <c r="E41" s="58">
        <f t="shared" si="6"/>
        <v>0</v>
      </c>
      <c r="F41" s="55">
        <v>0</v>
      </c>
      <c r="G41" s="55">
        <v>0</v>
      </c>
      <c r="H41" s="55">
        <v>0</v>
      </c>
      <c r="I41" s="56">
        <v>0</v>
      </c>
      <c r="J41" s="58">
        <f t="shared" si="7"/>
        <v>0</v>
      </c>
      <c r="K41" s="55">
        <v>0</v>
      </c>
      <c r="L41" s="55">
        <v>0</v>
      </c>
      <c r="M41" s="55">
        <v>0</v>
      </c>
      <c r="N41" s="56">
        <v>0</v>
      </c>
      <c r="O41" s="58">
        <f t="shared" si="8"/>
        <v>0</v>
      </c>
      <c r="P41" s="55">
        <v>0</v>
      </c>
      <c r="Q41" s="55">
        <v>0</v>
      </c>
      <c r="R41" s="55">
        <v>0</v>
      </c>
      <c r="S41" s="56">
        <v>0</v>
      </c>
      <c r="T41" s="58">
        <f t="shared" si="4"/>
        <v>30279</v>
      </c>
      <c r="U41" s="55">
        <v>30279</v>
      </c>
      <c r="V41" s="55">
        <v>0</v>
      </c>
      <c r="W41" s="55">
        <v>0</v>
      </c>
      <c r="X41" s="56">
        <v>0</v>
      </c>
      <c r="Y41" s="58">
        <f t="shared" si="5"/>
        <v>22883</v>
      </c>
      <c r="Z41" s="55">
        <f>32006-9123</f>
        <v>22883</v>
      </c>
      <c r="AA41" s="55">
        <v>0</v>
      </c>
      <c r="AB41" s="55">
        <v>0</v>
      </c>
      <c r="AC41" s="57">
        <v>0</v>
      </c>
      <c r="AD41" s="127">
        <f t="shared" si="3"/>
        <v>53162</v>
      </c>
    </row>
    <row r="42" spans="1:32" ht="30" customHeight="1" x14ac:dyDescent="0.25">
      <c r="A42" s="205"/>
      <c r="B42" s="209"/>
      <c r="C42" s="48" t="s">
        <v>241</v>
      </c>
      <c r="D42" s="49">
        <v>2026</v>
      </c>
      <c r="E42" s="64" t="s">
        <v>42</v>
      </c>
      <c r="F42" s="65" t="s">
        <v>42</v>
      </c>
      <c r="G42" s="65" t="s">
        <v>42</v>
      </c>
      <c r="H42" s="65" t="s">
        <v>42</v>
      </c>
      <c r="I42" s="66" t="s">
        <v>42</v>
      </c>
      <c r="J42" s="64" t="s">
        <v>42</v>
      </c>
      <c r="K42" s="65" t="s">
        <v>42</v>
      </c>
      <c r="L42" s="65" t="s">
        <v>42</v>
      </c>
      <c r="M42" s="65" t="s">
        <v>42</v>
      </c>
      <c r="N42" s="66" t="s">
        <v>42</v>
      </c>
      <c r="O42" s="64" t="s">
        <v>42</v>
      </c>
      <c r="P42" s="65" t="s">
        <v>42</v>
      </c>
      <c r="Q42" s="65" t="s">
        <v>42</v>
      </c>
      <c r="R42" s="65" t="s">
        <v>42</v>
      </c>
      <c r="S42" s="66" t="s">
        <v>42</v>
      </c>
      <c r="T42" s="64" t="s">
        <v>42</v>
      </c>
      <c r="U42" s="65" t="s">
        <v>42</v>
      </c>
      <c r="V42" s="65" t="s">
        <v>42</v>
      </c>
      <c r="W42" s="65" t="s">
        <v>42</v>
      </c>
      <c r="X42" s="66" t="s">
        <v>42</v>
      </c>
      <c r="Y42" s="58">
        <f t="shared" si="5"/>
        <v>9123</v>
      </c>
      <c r="Z42" s="65">
        <v>9123</v>
      </c>
      <c r="AA42" s="65">
        <v>0</v>
      </c>
      <c r="AB42" s="65">
        <v>0</v>
      </c>
      <c r="AC42" s="67">
        <v>0</v>
      </c>
      <c r="AD42" s="88">
        <f>Y42</f>
        <v>9123</v>
      </c>
    </row>
    <row r="43" spans="1:32" ht="39.75" customHeight="1" x14ac:dyDescent="0.25">
      <c r="A43" s="214" t="s">
        <v>221</v>
      </c>
      <c r="B43" s="208" t="s">
        <v>222</v>
      </c>
      <c r="C43" s="69" t="s">
        <v>6</v>
      </c>
      <c r="D43" s="70">
        <v>2026</v>
      </c>
      <c r="E43" s="58">
        <f>F43+G43+H43+I43</f>
        <v>0</v>
      </c>
      <c r="F43" s="55">
        <v>0</v>
      </c>
      <c r="G43" s="55">
        <v>0</v>
      </c>
      <c r="H43" s="55">
        <v>0</v>
      </c>
      <c r="I43" s="56">
        <v>0</v>
      </c>
      <c r="J43" s="58">
        <f t="shared" si="7"/>
        <v>0</v>
      </c>
      <c r="K43" s="55">
        <v>0</v>
      </c>
      <c r="L43" s="55">
        <v>0</v>
      </c>
      <c r="M43" s="55">
        <v>0</v>
      </c>
      <c r="N43" s="56">
        <v>0</v>
      </c>
      <c r="O43" s="58">
        <f t="shared" si="8"/>
        <v>0</v>
      </c>
      <c r="P43" s="55">
        <v>0</v>
      </c>
      <c r="Q43" s="55">
        <v>0</v>
      </c>
      <c r="R43" s="55">
        <v>0</v>
      </c>
      <c r="S43" s="56">
        <v>0</v>
      </c>
      <c r="T43" s="58">
        <f t="shared" si="4"/>
        <v>0</v>
      </c>
      <c r="U43" s="55">
        <v>0</v>
      </c>
      <c r="V43" s="55">
        <v>0</v>
      </c>
      <c r="W43" s="55">
        <v>0</v>
      </c>
      <c r="X43" s="56">
        <v>0</v>
      </c>
      <c r="Y43" s="58">
        <f t="shared" si="5"/>
        <v>0</v>
      </c>
      <c r="Z43" s="55">
        <f>949-949</f>
        <v>0</v>
      </c>
      <c r="AA43" s="55">
        <v>0</v>
      </c>
      <c r="AB43" s="55">
        <v>0</v>
      </c>
      <c r="AC43" s="57">
        <v>0</v>
      </c>
      <c r="AD43" s="88">
        <f>E43+J43+O43+T43+Y43</f>
        <v>0</v>
      </c>
    </row>
    <row r="44" spans="1:32" ht="39.75" customHeight="1" thickBot="1" x14ac:dyDescent="0.3">
      <c r="A44" s="215"/>
      <c r="B44" s="216"/>
      <c r="C44" s="48" t="s">
        <v>241</v>
      </c>
      <c r="D44" s="49">
        <v>2026</v>
      </c>
      <c r="E44" s="132" t="s">
        <v>42</v>
      </c>
      <c r="F44" s="133" t="s">
        <v>42</v>
      </c>
      <c r="G44" s="133" t="s">
        <v>42</v>
      </c>
      <c r="H44" s="133" t="s">
        <v>42</v>
      </c>
      <c r="I44" s="150" t="s">
        <v>42</v>
      </c>
      <c r="J44" s="132" t="s">
        <v>42</v>
      </c>
      <c r="K44" s="133" t="s">
        <v>42</v>
      </c>
      <c r="L44" s="133" t="s">
        <v>42</v>
      </c>
      <c r="M44" s="133" t="s">
        <v>42</v>
      </c>
      <c r="N44" s="150" t="s">
        <v>42</v>
      </c>
      <c r="O44" s="132" t="s">
        <v>42</v>
      </c>
      <c r="P44" s="133" t="s">
        <v>42</v>
      </c>
      <c r="Q44" s="133" t="s">
        <v>42</v>
      </c>
      <c r="R44" s="133" t="s">
        <v>42</v>
      </c>
      <c r="S44" s="150" t="s">
        <v>42</v>
      </c>
      <c r="T44" s="132" t="s">
        <v>42</v>
      </c>
      <c r="U44" s="133" t="s">
        <v>42</v>
      </c>
      <c r="V44" s="133" t="s">
        <v>42</v>
      </c>
      <c r="W44" s="133" t="s">
        <v>42</v>
      </c>
      <c r="X44" s="150" t="s">
        <v>42</v>
      </c>
      <c r="Y44" s="71">
        <f t="shared" si="5"/>
        <v>949</v>
      </c>
      <c r="Z44" s="133">
        <v>949</v>
      </c>
      <c r="AA44" s="133">
        <v>0</v>
      </c>
      <c r="AB44" s="133">
        <v>0</v>
      </c>
      <c r="AC44" s="275">
        <v>0</v>
      </c>
      <c r="AD44" s="276">
        <f>Y44</f>
        <v>949</v>
      </c>
    </row>
    <row r="45" spans="1:32" ht="34.5" customHeight="1" thickBot="1" x14ac:dyDescent="0.3">
      <c r="A45" s="186" t="s">
        <v>17</v>
      </c>
      <c r="B45" s="192"/>
      <c r="C45" s="143"/>
      <c r="D45" s="75"/>
      <c r="E45" s="76">
        <f>F45+G45+H45+I45</f>
        <v>347850</v>
      </c>
      <c r="F45" s="77">
        <f>F9+F11+F15+F17+F20+F22+F23+F24+F25+F26+F27+F28+F29+F30+F31+F33+F35+F37+F38+F39+F41+F43</f>
        <v>41954</v>
      </c>
      <c r="G45" s="77">
        <f t="shared" ref="G45:H45" si="9">G9+G11+G15+G17+G20+G22+G23+G24+G25+G26+G27+G28+G29+G30+G31+G33+G35+G37+G38+G39+G41+G43</f>
        <v>114571</v>
      </c>
      <c r="H45" s="77">
        <f t="shared" si="9"/>
        <v>191325</v>
      </c>
      <c r="I45" s="109">
        <f t="shared" ref="I45" si="10">I9+I11+I15+I17+I20+I22+I23+I24+I25+I26+I27+I28+I29+I30+I31+I33+I35+I37+I38+I39+I41+I43</f>
        <v>0</v>
      </c>
      <c r="J45" s="169">
        <f>K45+L45+M45+N45</f>
        <v>629496</v>
      </c>
      <c r="K45" s="77">
        <f>K9+K11+K15+K17+K20+K22+K23+K24+K25+K26+K27+K28+K29+K30+K31+K33+K35+K37+K38+K39+K41</f>
        <v>81955</v>
      </c>
      <c r="L45" s="77">
        <f>L9+L11+L15+L17+L20+L22+L23+L24+L25+L26+L27+L28+L29+L30+L31+L33+L35+L37+L38+L39+L41</f>
        <v>218803</v>
      </c>
      <c r="M45" s="77">
        <f>M9+M11+M15+M17+M20+M22+M23+M24+M25+M26+M27+M28+M29+M30+M31+M33+M35+M37+M38+M39+M41</f>
        <v>328738</v>
      </c>
      <c r="N45" s="173">
        <v>0</v>
      </c>
      <c r="O45" s="76">
        <f>P45+Q45+R45+S45</f>
        <v>124225</v>
      </c>
      <c r="P45" s="77">
        <f>P9+P11+P15+P17+P20+P22+P23+P24+P25+P26+P27+P28+P29+P30+P31+P33+P35+P37+P38+P39+P41</f>
        <v>92024</v>
      </c>
      <c r="Q45" s="77">
        <f t="shared" ref="Q45:R45" si="11">Q9+Q11+Q15+Q17+Q20+Q22+Q23+Q24+Q25+Q26+Q27+Q28+Q29+Q30+Q31+Q33+Q35+Q37+Q38+Q39+Q41</f>
        <v>14385</v>
      </c>
      <c r="R45" s="77">
        <f t="shared" si="11"/>
        <v>17816</v>
      </c>
      <c r="S45" s="109">
        <f>S9+S11+S15+S17+S20+S22+S23+S24+S25+S26+S27+S28+S29+S30+S31+S33+S35+S37+S38+S39+S41</f>
        <v>0</v>
      </c>
      <c r="T45" s="76">
        <f>U45+V45+W45+X45</f>
        <v>119918</v>
      </c>
      <c r="U45" s="77">
        <f>U9+U11+U15+U17+U20+U22+U23+U24+U25+U26+U27+U28+U29+U30+U31+U33+U35+U37+U38+U39+U41</f>
        <v>94318</v>
      </c>
      <c r="V45" s="77">
        <f>V9+V11+V15+V17+V20+V22+V23+V24+V25+V26+V27+V28+V29+V30+V31+V33+V35+V37+V38+V39+V41</f>
        <v>25600</v>
      </c>
      <c r="W45" s="77">
        <f>W9+W11+W15+W17+W20+W22+W23+W24+W25+W26+W27+W28+W29+W30+W31+W33+W35+W37+W38+W39+W41</f>
        <v>0</v>
      </c>
      <c r="X45" s="109">
        <f>X9+X11+X15+X17+X20+X22+X23+X24+X25+X26+X27+X28+X29+X30+X31+X33+X35+X37+X38+X39+X41</f>
        <v>0</v>
      </c>
      <c r="Y45" s="141">
        <f>Z45+AA45+AB45+AC45</f>
        <v>82821</v>
      </c>
      <c r="Z45" s="77">
        <f>Z9+Z11+Z15+Z17+Z20+Z22+Z23+Z24+Z25+Z26+Z27+Z28+Z29+Z30+Z31+Z33+Z35+Z37+Z38+Z39+Z41+Z43+Z10+Z12+Z16+Z21+Z32+Z34+Z36+Z40+Z42+Z44</f>
        <v>82821</v>
      </c>
      <c r="AA45" s="77">
        <f>AA9+AA11+AA15+AA17+AA20+AA22+AA23+AA24+AA25+AA26+AA27+AA28+AA29+AA30+AA31+AA33+AA35+AA37+AA38+AA39+AA41</f>
        <v>0</v>
      </c>
      <c r="AB45" s="77">
        <f>AB9+AB11+AB15+AB17+AB20+AB22+AB23+AB24+AB25+AB26+AB27+AB28+AB29+AB30+AB31+AB33+AB35+AB37+AB38+AB39+AB41</f>
        <v>0</v>
      </c>
      <c r="AC45" s="109">
        <f>AC9+AC11+AC15+AC17+AC20+AC22+AC23+AC24+AC25+AC26+AC27+AC28+AC29+AC30+AC31+AC33+AC35+AC37+AC38+AC39+AC41</f>
        <v>0</v>
      </c>
      <c r="AD45" s="110">
        <f>E45+J45+O45+T45+Y45</f>
        <v>1304310</v>
      </c>
      <c r="AE45" s="21">
        <f>E45+J45+O45+T45+Y45</f>
        <v>1304310</v>
      </c>
      <c r="AF45" s="21">
        <f>AD9+AD11+AD15+AD17+AD18+AD19+AD20+AD22+AD23+AD24+AD25+AD27+AD28+AD29+AD30+AD31+AD33+AD35+AD37+AD38+AD39+AD41+AD43-AD18-AD19</f>
        <v>1245255</v>
      </c>
    </row>
    <row r="46" spans="1:32" ht="34.5" customHeight="1" x14ac:dyDescent="0.25">
      <c r="A46" s="217" t="s">
        <v>242</v>
      </c>
      <c r="B46" s="218"/>
      <c r="C46" s="144" t="s">
        <v>6</v>
      </c>
      <c r="D46" s="145" t="s">
        <v>243</v>
      </c>
      <c r="E46" s="146">
        <f>F46+G46+H46+I46</f>
        <v>347850</v>
      </c>
      <c r="F46" s="147">
        <f>F45</f>
        <v>41954</v>
      </c>
      <c r="G46" s="147">
        <f t="shared" ref="G46:I46" si="12">G45</f>
        <v>114571</v>
      </c>
      <c r="H46" s="147">
        <f t="shared" si="12"/>
        <v>191325</v>
      </c>
      <c r="I46" s="148">
        <f t="shared" si="12"/>
        <v>0</v>
      </c>
      <c r="J46" s="149">
        <f>K46+L46+M46+N46</f>
        <v>629496</v>
      </c>
      <c r="K46" s="147">
        <f>K45</f>
        <v>81955</v>
      </c>
      <c r="L46" s="147">
        <f t="shared" ref="L46:N46" si="13">L45</f>
        <v>218803</v>
      </c>
      <c r="M46" s="147">
        <f t="shared" si="13"/>
        <v>328738</v>
      </c>
      <c r="N46" s="148">
        <f t="shared" si="13"/>
        <v>0</v>
      </c>
      <c r="O46" s="146">
        <f>P46+Q46+R46+S46</f>
        <v>124225</v>
      </c>
      <c r="P46" s="147">
        <f>P45</f>
        <v>92024</v>
      </c>
      <c r="Q46" s="147">
        <f t="shared" ref="Q46:S46" si="14">Q45</f>
        <v>14385</v>
      </c>
      <c r="R46" s="147">
        <f t="shared" si="14"/>
        <v>17816</v>
      </c>
      <c r="S46" s="148">
        <f t="shared" si="14"/>
        <v>0</v>
      </c>
      <c r="T46" s="146">
        <f>U46+V46+W46+X46</f>
        <v>119918</v>
      </c>
      <c r="U46" s="147">
        <f>U45</f>
        <v>94318</v>
      </c>
      <c r="V46" s="147">
        <f t="shared" ref="V46:X46" si="15">V45</f>
        <v>25600</v>
      </c>
      <c r="W46" s="147">
        <f t="shared" si="15"/>
        <v>0</v>
      </c>
      <c r="X46" s="148">
        <f t="shared" si="15"/>
        <v>0</v>
      </c>
      <c r="Y46" s="277">
        <f t="shared" ref="Y46:Y47" si="16">Z46+AA46+AB46+AC46</f>
        <v>23766</v>
      </c>
      <c r="Z46" s="278">
        <f>Z9+Z11+Z15+Z20+Z17+Z18+Z19+Z22+Z23+Z24+Z25+Z26+Z27+Z28+Z29+Z30+Z31+Z33+Z35+Z37+Z38+Z39+Z41+Z43</f>
        <v>23766</v>
      </c>
      <c r="AA46" s="278">
        <f t="shared" ref="AA46:AC46" si="17">AA9+AA11+AA15+AA20+AA17+AA18+AA19+AA22+AA23+AA24+AA25+AA26+AA27+AA28+AA29+AA30+AA31+AA33+AA35+AA37+AA38+AA39+AA41+AA43</f>
        <v>0</v>
      </c>
      <c r="AB46" s="278">
        <f t="shared" si="17"/>
        <v>0</v>
      </c>
      <c r="AC46" s="279">
        <f t="shared" si="17"/>
        <v>0</v>
      </c>
      <c r="AD46" s="280">
        <f>E46+J46+O46+T46+Y46</f>
        <v>1245255</v>
      </c>
      <c r="AE46" s="21"/>
      <c r="AF46" s="21"/>
    </row>
    <row r="47" spans="1:32" ht="34.5" customHeight="1" thickBot="1" x14ac:dyDescent="0.3">
      <c r="A47" s="212"/>
      <c r="B47" s="213"/>
      <c r="C47" s="281" t="s">
        <v>241</v>
      </c>
      <c r="D47" s="282">
        <v>2026</v>
      </c>
      <c r="E47" s="91" t="s">
        <v>42</v>
      </c>
      <c r="F47" s="92" t="s">
        <v>42</v>
      </c>
      <c r="G47" s="92" t="s">
        <v>42</v>
      </c>
      <c r="H47" s="92" t="s">
        <v>42</v>
      </c>
      <c r="I47" s="93" t="s">
        <v>42</v>
      </c>
      <c r="J47" s="91" t="s">
        <v>42</v>
      </c>
      <c r="K47" s="92" t="s">
        <v>42</v>
      </c>
      <c r="L47" s="92" t="s">
        <v>42</v>
      </c>
      <c r="M47" s="92" t="s">
        <v>42</v>
      </c>
      <c r="N47" s="93" t="s">
        <v>42</v>
      </c>
      <c r="O47" s="91" t="s">
        <v>42</v>
      </c>
      <c r="P47" s="92" t="s">
        <v>42</v>
      </c>
      <c r="Q47" s="92" t="s">
        <v>42</v>
      </c>
      <c r="R47" s="92" t="s">
        <v>42</v>
      </c>
      <c r="S47" s="93" t="s">
        <v>42</v>
      </c>
      <c r="T47" s="91" t="s">
        <v>42</v>
      </c>
      <c r="U47" s="92" t="s">
        <v>42</v>
      </c>
      <c r="V47" s="92" t="s">
        <v>42</v>
      </c>
      <c r="W47" s="92" t="s">
        <v>42</v>
      </c>
      <c r="X47" s="93" t="s">
        <v>42</v>
      </c>
      <c r="Y47" s="283">
        <f t="shared" si="16"/>
        <v>59055</v>
      </c>
      <c r="Z47" s="92">
        <f>Z10+Z12+Z16+Z21+Z32+Z34+Z36+Z40+Z42+Z44</f>
        <v>59055</v>
      </c>
      <c r="AA47" s="92">
        <f t="shared" ref="AA47:AC47" si="18">AA10+AA12+AA16+AA21+AA32+AA34+AA36+AA40+AA42+AA44</f>
        <v>0</v>
      </c>
      <c r="AB47" s="92">
        <f t="shared" si="18"/>
        <v>0</v>
      </c>
      <c r="AC47" s="93">
        <f t="shared" si="18"/>
        <v>0</v>
      </c>
      <c r="AD47" s="284">
        <f>Y47</f>
        <v>59055</v>
      </c>
      <c r="AE47" s="21"/>
      <c r="AF47" s="21"/>
    </row>
    <row r="48" spans="1:32" ht="24" customHeight="1" thickBot="1" x14ac:dyDescent="0.3">
      <c r="A48" s="191" t="s">
        <v>56</v>
      </c>
      <c r="B48" s="184"/>
      <c r="C48" s="184"/>
      <c r="D48" s="184"/>
      <c r="E48" s="184"/>
      <c r="F48" s="184"/>
      <c r="G48" s="184"/>
      <c r="H48" s="184"/>
      <c r="I48" s="184"/>
      <c r="J48" s="184"/>
      <c r="K48" s="184"/>
      <c r="L48" s="184"/>
      <c r="M48" s="184"/>
      <c r="N48" s="184"/>
      <c r="O48" s="184"/>
      <c r="P48" s="184"/>
      <c r="Q48" s="184"/>
      <c r="R48" s="184"/>
      <c r="S48" s="184"/>
      <c r="T48" s="184"/>
      <c r="U48" s="184"/>
      <c r="V48" s="184"/>
      <c r="W48" s="184"/>
      <c r="X48" s="184"/>
      <c r="Y48" s="184"/>
      <c r="Z48" s="184"/>
      <c r="AA48" s="184"/>
      <c r="AB48" s="184"/>
      <c r="AC48" s="184"/>
      <c r="AD48" s="185"/>
    </row>
    <row r="49" spans="1:32" ht="105" x14ac:dyDescent="0.25">
      <c r="A49" s="78" t="s">
        <v>18</v>
      </c>
      <c r="B49" s="79" t="s">
        <v>114</v>
      </c>
      <c r="C49" s="80" t="s">
        <v>115</v>
      </c>
      <c r="D49" s="81" t="s">
        <v>116</v>
      </c>
      <c r="E49" s="82">
        <f>F49+G49+H49+I49</f>
        <v>446</v>
      </c>
      <c r="F49" s="83">
        <v>446</v>
      </c>
      <c r="G49" s="83">
        <v>0</v>
      </c>
      <c r="H49" s="83">
        <v>0</v>
      </c>
      <c r="I49" s="84">
        <v>0</v>
      </c>
      <c r="J49" s="82">
        <f>K49+L49+M49+N49</f>
        <v>4246</v>
      </c>
      <c r="K49" s="83">
        <v>4246</v>
      </c>
      <c r="L49" s="83">
        <v>0</v>
      </c>
      <c r="M49" s="83">
        <v>0</v>
      </c>
      <c r="N49" s="84">
        <v>0</v>
      </c>
      <c r="O49" s="82">
        <f>P49+Q49+R49+S49</f>
        <v>0</v>
      </c>
      <c r="P49" s="83">
        <v>0</v>
      </c>
      <c r="Q49" s="83">
        <v>0</v>
      </c>
      <c r="R49" s="83">
        <v>0</v>
      </c>
      <c r="S49" s="84">
        <v>0</v>
      </c>
      <c r="T49" s="82">
        <f>U49+V49+W49+X49</f>
        <v>0</v>
      </c>
      <c r="U49" s="83">
        <v>0</v>
      </c>
      <c r="V49" s="83">
        <v>0</v>
      </c>
      <c r="W49" s="83">
        <v>0</v>
      </c>
      <c r="X49" s="84">
        <v>0</v>
      </c>
      <c r="Y49" s="82">
        <f>Z49+AA49+AB49+AC49</f>
        <v>0</v>
      </c>
      <c r="Z49" s="83">
        <v>0</v>
      </c>
      <c r="AA49" s="83">
        <v>0</v>
      </c>
      <c r="AB49" s="83">
        <v>0</v>
      </c>
      <c r="AC49" s="84">
        <v>0</v>
      </c>
      <c r="AD49" s="86">
        <f>E49+J49+O49+T49+Y49</f>
        <v>4692</v>
      </c>
    </row>
    <row r="50" spans="1:32" ht="120" x14ac:dyDescent="0.25">
      <c r="A50" s="87" t="s">
        <v>19</v>
      </c>
      <c r="B50" s="53" t="s">
        <v>71</v>
      </c>
      <c r="C50" s="48" t="s">
        <v>6</v>
      </c>
      <c r="D50" s="49">
        <v>2023</v>
      </c>
      <c r="E50" s="58">
        <f t="shared" ref="E50:E55" si="19">F50+G50+H50+I50</f>
        <v>0</v>
      </c>
      <c r="F50" s="55">
        <v>0</v>
      </c>
      <c r="G50" s="55">
        <v>0</v>
      </c>
      <c r="H50" s="55">
        <v>0</v>
      </c>
      <c r="I50" s="56">
        <v>0</v>
      </c>
      <c r="J50" s="58">
        <f>K50+L50+M50+N50</f>
        <v>140</v>
      </c>
      <c r="K50" s="55">
        <v>140</v>
      </c>
      <c r="L50" s="55">
        <v>0</v>
      </c>
      <c r="M50" s="55">
        <v>0</v>
      </c>
      <c r="N50" s="56">
        <v>0</v>
      </c>
      <c r="O50" s="58">
        <f t="shared" ref="O50:O55" si="20">P50+Q50+R50+S50</f>
        <v>0</v>
      </c>
      <c r="P50" s="55">
        <v>0</v>
      </c>
      <c r="Q50" s="55">
        <v>0</v>
      </c>
      <c r="R50" s="55">
        <v>0</v>
      </c>
      <c r="S50" s="56">
        <v>0</v>
      </c>
      <c r="T50" s="58">
        <f t="shared" ref="T50:T55" si="21">U50+V50+W50+X50</f>
        <v>432</v>
      </c>
      <c r="U50" s="55">
        <v>432</v>
      </c>
      <c r="V50" s="55">
        <v>0</v>
      </c>
      <c r="W50" s="55">
        <v>0</v>
      </c>
      <c r="X50" s="56">
        <v>0</v>
      </c>
      <c r="Y50" s="58">
        <f t="shared" ref="Y50:Y55" si="22">Z50+AA50+AB50+AC50</f>
        <v>0</v>
      </c>
      <c r="Z50" s="55">
        <v>0</v>
      </c>
      <c r="AA50" s="55">
        <v>0</v>
      </c>
      <c r="AB50" s="55">
        <v>0</v>
      </c>
      <c r="AC50" s="56">
        <v>0</v>
      </c>
      <c r="AD50" s="88">
        <f t="shared" ref="AD50:AD55" si="23">E50+J50+O50+T50+Y50</f>
        <v>572</v>
      </c>
    </row>
    <row r="51" spans="1:32" ht="60" x14ac:dyDescent="0.25">
      <c r="A51" s="87" t="s">
        <v>20</v>
      </c>
      <c r="B51" s="47" t="s">
        <v>117</v>
      </c>
      <c r="C51" s="48" t="s">
        <v>6</v>
      </c>
      <c r="D51" s="49" t="s">
        <v>107</v>
      </c>
      <c r="E51" s="58">
        <f t="shared" si="19"/>
        <v>0</v>
      </c>
      <c r="F51" s="55">
        <v>0</v>
      </c>
      <c r="G51" s="55">
        <v>0</v>
      </c>
      <c r="H51" s="55">
        <v>0</v>
      </c>
      <c r="I51" s="56">
        <v>0</v>
      </c>
      <c r="J51" s="58">
        <f t="shared" ref="J51:J55" si="24">K51+L51+M51+N51</f>
        <v>0</v>
      </c>
      <c r="K51" s="55">
        <v>0</v>
      </c>
      <c r="L51" s="55">
        <v>0</v>
      </c>
      <c r="M51" s="55">
        <v>0</v>
      </c>
      <c r="N51" s="56">
        <v>0</v>
      </c>
      <c r="O51" s="58">
        <f t="shared" si="20"/>
        <v>8918</v>
      </c>
      <c r="P51" s="55">
        <v>8918</v>
      </c>
      <c r="Q51" s="55">
        <v>0</v>
      </c>
      <c r="R51" s="55">
        <v>0</v>
      </c>
      <c r="S51" s="56">
        <v>0</v>
      </c>
      <c r="T51" s="58">
        <f t="shared" si="21"/>
        <v>0</v>
      </c>
      <c r="U51" s="55">
        <v>0</v>
      </c>
      <c r="V51" s="55">
        <v>0</v>
      </c>
      <c r="W51" s="55">
        <v>0</v>
      </c>
      <c r="X51" s="56">
        <v>0</v>
      </c>
      <c r="Y51" s="58">
        <f t="shared" si="22"/>
        <v>0</v>
      </c>
      <c r="Z51" s="55">
        <v>0</v>
      </c>
      <c r="AA51" s="55">
        <v>0</v>
      </c>
      <c r="AB51" s="55">
        <v>0</v>
      </c>
      <c r="AC51" s="56">
        <v>0</v>
      </c>
      <c r="AD51" s="88">
        <f t="shared" si="23"/>
        <v>8918</v>
      </c>
    </row>
    <row r="52" spans="1:32" ht="75" customHeight="1" x14ac:dyDescent="0.25">
      <c r="A52" s="219" t="s">
        <v>21</v>
      </c>
      <c r="B52" s="208" t="s">
        <v>118</v>
      </c>
      <c r="C52" s="48" t="s">
        <v>6</v>
      </c>
      <c r="D52" s="49" t="s">
        <v>107</v>
      </c>
      <c r="E52" s="58">
        <f t="shared" si="19"/>
        <v>0</v>
      </c>
      <c r="F52" s="55">
        <v>0</v>
      </c>
      <c r="G52" s="55">
        <v>0</v>
      </c>
      <c r="H52" s="55">
        <v>0</v>
      </c>
      <c r="I52" s="56">
        <v>0</v>
      </c>
      <c r="J52" s="58">
        <f t="shared" si="24"/>
        <v>0</v>
      </c>
      <c r="K52" s="55">
        <v>0</v>
      </c>
      <c r="L52" s="55">
        <v>0</v>
      </c>
      <c r="M52" s="55">
        <v>0</v>
      </c>
      <c r="N52" s="56">
        <v>0</v>
      </c>
      <c r="O52" s="58">
        <f t="shared" si="20"/>
        <v>4955</v>
      </c>
      <c r="P52" s="55">
        <v>4955</v>
      </c>
      <c r="Q52" s="55">
        <v>0</v>
      </c>
      <c r="R52" s="55">
        <v>0</v>
      </c>
      <c r="S52" s="56">
        <v>0</v>
      </c>
      <c r="T52" s="58">
        <f t="shared" si="21"/>
        <v>5005</v>
      </c>
      <c r="U52" s="55">
        <v>5005</v>
      </c>
      <c r="V52" s="55">
        <v>0</v>
      </c>
      <c r="W52" s="55">
        <v>0</v>
      </c>
      <c r="X52" s="56">
        <v>0</v>
      </c>
      <c r="Y52" s="58">
        <f t="shared" si="22"/>
        <v>1736</v>
      </c>
      <c r="Z52" s="55">
        <f>5208-3472</f>
        <v>1736</v>
      </c>
      <c r="AA52" s="55">
        <v>0</v>
      </c>
      <c r="AB52" s="55">
        <v>0</v>
      </c>
      <c r="AC52" s="56">
        <v>0</v>
      </c>
      <c r="AD52" s="88">
        <f>E52+J52+O52+T52+Y52</f>
        <v>11696</v>
      </c>
    </row>
    <row r="53" spans="1:32" ht="33" customHeight="1" x14ac:dyDescent="0.25">
      <c r="A53" s="220"/>
      <c r="B53" s="209"/>
      <c r="C53" s="48" t="s">
        <v>241</v>
      </c>
      <c r="D53" s="49">
        <v>2026</v>
      </c>
      <c r="E53" s="58" t="s">
        <v>42</v>
      </c>
      <c r="F53" s="55" t="s">
        <v>42</v>
      </c>
      <c r="G53" s="55" t="s">
        <v>42</v>
      </c>
      <c r="H53" s="55" t="s">
        <v>42</v>
      </c>
      <c r="I53" s="56" t="s">
        <v>42</v>
      </c>
      <c r="J53" s="58" t="s">
        <v>42</v>
      </c>
      <c r="K53" s="55" t="s">
        <v>42</v>
      </c>
      <c r="L53" s="55" t="s">
        <v>42</v>
      </c>
      <c r="M53" s="55" t="s">
        <v>42</v>
      </c>
      <c r="N53" s="56" t="s">
        <v>42</v>
      </c>
      <c r="O53" s="58" t="s">
        <v>42</v>
      </c>
      <c r="P53" s="55" t="s">
        <v>42</v>
      </c>
      <c r="Q53" s="55" t="s">
        <v>42</v>
      </c>
      <c r="R53" s="55" t="s">
        <v>42</v>
      </c>
      <c r="S53" s="56" t="s">
        <v>42</v>
      </c>
      <c r="T53" s="58" t="s">
        <v>42</v>
      </c>
      <c r="U53" s="55" t="s">
        <v>42</v>
      </c>
      <c r="V53" s="55" t="s">
        <v>42</v>
      </c>
      <c r="W53" s="55" t="s">
        <v>42</v>
      </c>
      <c r="X53" s="56" t="s">
        <v>42</v>
      </c>
      <c r="Y53" s="58">
        <f t="shared" si="22"/>
        <v>3472</v>
      </c>
      <c r="Z53" s="55">
        <v>3472</v>
      </c>
      <c r="AA53" s="55">
        <v>0</v>
      </c>
      <c r="AB53" s="55">
        <v>0</v>
      </c>
      <c r="AC53" s="56">
        <v>0</v>
      </c>
      <c r="AD53" s="88">
        <f>Y53</f>
        <v>3472</v>
      </c>
    </row>
    <row r="54" spans="1:32" ht="120" x14ac:dyDescent="0.25">
      <c r="A54" s="87" t="s">
        <v>22</v>
      </c>
      <c r="B54" s="53" t="s">
        <v>119</v>
      </c>
      <c r="C54" s="48" t="s">
        <v>6</v>
      </c>
      <c r="D54" s="49">
        <v>2024</v>
      </c>
      <c r="E54" s="58">
        <f t="shared" si="19"/>
        <v>0</v>
      </c>
      <c r="F54" s="55">
        <v>0</v>
      </c>
      <c r="G54" s="55">
        <v>0</v>
      </c>
      <c r="H54" s="55">
        <v>0</v>
      </c>
      <c r="I54" s="56">
        <v>0</v>
      </c>
      <c r="J54" s="58">
        <f t="shared" si="24"/>
        <v>0</v>
      </c>
      <c r="K54" s="55">
        <v>0</v>
      </c>
      <c r="L54" s="55">
        <v>0</v>
      </c>
      <c r="M54" s="55">
        <v>0</v>
      </c>
      <c r="N54" s="56">
        <v>0</v>
      </c>
      <c r="O54" s="58">
        <f t="shared" si="20"/>
        <v>95</v>
      </c>
      <c r="P54" s="55">
        <v>95</v>
      </c>
      <c r="Q54" s="55">
        <v>0</v>
      </c>
      <c r="R54" s="55">
        <v>0</v>
      </c>
      <c r="S54" s="56">
        <v>0</v>
      </c>
      <c r="T54" s="58">
        <f t="shared" si="21"/>
        <v>0</v>
      </c>
      <c r="U54" s="55">
        <v>0</v>
      </c>
      <c r="V54" s="55">
        <v>0</v>
      </c>
      <c r="W54" s="55">
        <v>0</v>
      </c>
      <c r="X54" s="56">
        <v>0</v>
      </c>
      <c r="Y54" s="58">
        <f t="shared" si="22"/>
        <v>0</v>
      </c>
      <c r="Z54" s="55">
        <v>0</v>
      </c>
      <c r="AA54" s="55">
        <v>0</v>
      </c>
      <c r="AB54" s="55">
        <v>0</v>
      </c>
      <c r="AC54" s="56">
        <v>0</v>
      </c>
      <c r="AD54" s="88">
        <f t="shared" si="23"/>
        <v>95</v>
      </c>
    </row>
    <row r="55" spans="1:32" ht="75.75" thickBot="1" x14ac:dyDescent="0.3">
      <c r="A55" s="168" t="s">
        <v>23</v>
      </c>
      <c r="B55" s="157" t="s">
        <v>120</v>
      </c>
      <c r="C55" s="62" t="s">
        <v>6</v>
      </c>
      <c r="D55" s="63">
        <v>2026</v>
      </c>
      <c r="E55" s="71">
        <f t="shared" si="19"/>
        <v>0</v>
      </c>
      <c r="F55" s="72">
        <v>0</v>
      </c>
      <c r="G55" s="72">
        <v>0</v>
      </c>
      <c r="H55" s="72">
        <v>0</v>
      </c>
      <c r="I55" s="73">
        <v>0</v>
      </c>
      <c r="J55" s="71">
        <f t="shared" si="24"/>
        <v>0</v>
      </c>
      <c r="K55" s="72">
        <v>0</v>
      </c>
      <c r="L55" s="72">
        <v>0</v>
      </c>
      <c r="M55" s="72">
        <v>0</v>
      </c>
      <c r="N55" s="73">
        <v>0</v>
      </c>
      <c r="O55" s="71">
        <f t="shared" si="20"/>
        <v>0</v>
      </c>
      <c r="P55" s="72">
        <v>0</v>
      </c>
      <c r="Q55" s="72">
        <v>0</v>
      </c>
      <c r="R55" s="72">
        <v>0</v>
      </c>
      <c r="S55" s="73">
        <v>0</v>
      </c>
      <c r="T55" s="71">
        <f t="shared" si="21"/>
        <v>0</v>
      </c>
      <c r="U55" s="72">
        <v>0</v>
      </c>
      <c r="V55" s="72">
        <v>0</v>
      </c>
      <c r="W55" s="72">
        <v>0</v>
      </c>
      <c r="X55" s="73">
        <v>0</v>
      </c>
      <c r="Y55" s="71">
        <f t="shared" si="22"/>
        <v>0</v>
      </c>
      <c r="Z55" s="72">
        <v>0</v>
      </c>
      <c r="AA55" s="72">
        <v>0</v>
      </c>
      <c r="AB55" s="72">
        <v>0</v>
      </c>
      <c r="AC55" s="73">
        <v>0</v>
      </c>
      <c r="AD55" s="128">
        <f t="shared" si="23"/>
        <v>0</v>
      </c>
    </row>
    <row r="56" spans="1:32" ht="29.25" customHeight="1" thickBot="1" x14ac:dyDescent="0.3">
      <c r="A56" s="186" t="s">
        <v>24</v>
      </c>
      <c r="B56" s="187"/>
      <c r="C56" s="158"/>
      <c r="D56" s="159"/>
      <c r="E56" s="140">
        <f>F56+G56+H56+I56</f>
        <v>446</v>
      </c>
      <c r="F56" s="151">
        <f>F49+F50+F51+F52+F54+F55</f>
        <v>446</v>
      </c>
      <c r="G56" s="151">
        <f t="shared" ref="G56:I56" si="25">G49+G50+G51+G52+G54+G55</f>
        <v>0</v>
      </c>
      <c r="H56" s="151">
        <f t="shared" si="25"/>
        <v>0</v>
      </c>
      <c r="I56" s="151">
        <f t="shared" si="25"/>
        <v>0</v>
      </c>
      <c r="J56" s="140">
        <v>4386</v>
      </c>
      <c r="K56" s="151">
        <f>K49+K50+K51+K52+K54+K55</f>
        <v>4386</v>
      </c>
      <c r="L56" s="151">
        <f t="shared" ref="L56:N56" si="26">L49+L50+L51+L52+L54+L55</f>
        <v>0</v>
      </c>
      <c r="M56" s="151">
        <f t="shared" si="26"/>
        <v>0</v>
      </c>
      <c r="N56" s="151">
        <f t="shared" si="26"/>
        <v>0</v>
      </c>
      <c r="O56" s="140">
        <f>P56+Q56+R56+S56</f>
        <v>13968</v>
      </c>
      <c r="P56" s="151">
        <f>P49+P50+P51+P52+P54+P55</f>
        <v>13968</v>
      </c>
      <c r="Q56" s="151">
        <f t="shared" ref="Q56:S56" si="27">Q49+Q50+Q51+Q52+Q54+Q55</f>
        <v>0</v>
      </c>
      <c r="R56" s="151">
        <f t="shared" si="27"/>
        <v>0</v>
      </c>
      <c r="S56" s="151">
        <f t="shared" si="27"/>
        <v>0</v>
      </c>
      <c r="T56" s="140">
        <v>5437</v>
      </c>
      <c r="U56" s="151">
        <f>U49+U50+U51+U52+U54+U55</f>
        <v>5437</v>
      </c>
      <c r="V56" s="151">
        <f t="shared" ref="V56:X56" si="28">V49+V50+V51+V52+V54+V55</f>
        <v>0</v>
      </c>
      <c r="W56" s="151">
        <f t="shared" si="28"/>
        <v>0</v>
      </c>
      <c r="X56" s="151">
        <f t="shared" si="28"/>
        <v>0</v>
      </c>
      <c r="Y56" s="140">
        <f>Z56+AA56+AB56+AC56</f>
        <v>5208</v>
      </c>
      <c r="Z56" s="151">
        <f>Z49+Z50+Z51+Z52+Z54+Z55+Z53</f>
        <v>5208</v>
      </c>
      <c r="AA56" s="151">
        <f t="shared" ref="AA56:AC56" si="29">AA49+AA50+AA51+AA52+AA54+AA55</f>
        <v>0</v>
      </c>
      <c r="AB56" s="151">
        <f t="shared" si="29"/>
        <v>0</v>
      </c>
      <c r="AC56" s="156">
        <f t="shared" si="29"/>
        <v>0</v>
      </c>
      <c r="AD56" s="155">
        <f>E56+J56+O56+T56+Y56</f>
        <v>29445</v>
      </c>
      <c r="AE56" s="21">
        <f>AD49+AD50+AD51+AD52+AD54+AD55</f>
        <v>25973</v>
      </c>
      <c r="AF56" s="21">
        <f>AD49+AD50+AD51+AD52+AD54</f>
        <v>25973</v>
      </c>
    </row>
    <row r="57" spans="1:32" ht="34.5" customHeight="1" x14ac:dyDescent="0.25">
      <c r="A57" s="217" t="s">
        <v>242</v>
      </c>
      <c r="B57" s="218"/>
      <c r="C57" s="144" t="s">
        <v>134</v>
      </c>
      <c r="D57" s="145">
        <v>2022</v>
      </c>
      <c r="E57" s="119">
        <f>F57+G57+H57+I57</f>
        <v>446</v>
      </c>
      <c r="F57" s="147">
        <f>F56</f>
        <v>446</v>
      </c>
      <c r="G57" s="147">
        <f t="shared" ref="G57" si="30">G56</f>
        <v>0</v>
      </c>
      <c r="H57" s="147">
        <f t="shared" ref="H57" si="31">H56</f>
        <v>0</v>
      </c>
      <c r="I57" s="148">
        <f t="shared" ref="I57" si="32">I56</f>
        <v>0</v>
      </c>
      <c r="J57" s="172">
        <f>K57+L57+M57+N57</f>
        <v>0</v>
      </c>
      <c r="K57" s="147">
        <v>0</v>
      </c>
      <c r="L57" s="147">
        <f t="shared" ref="L57" si="33">L56</f>
        <v>0</v>
      </c>
      <c r="M57" s="147">
        <f t="shared" ref="M57" si="34">M56</f>
        <v>0</v>
      </c>
      <c r="N57" s="148">
        <f t="shared" ref="N57" si="35">N56</f>
        <v>0</v>
      </c>
      <c r="O57" s="119">
        <f>P57+Q57+R57+S57</f>
        <v>0</v>
      </c>
      <c r="P57" s="147">
        <v>0</v>
      </c>
      <c r="Q57" s="147">
        <f t="shared" ref="Q57" si="36">Q56</f>
        <v>0</v>
      </c>
      <c r="R57" s="147">
        <f t="shared" ref="R57" si="37">R56</f>
        <v>0</v>
      </c>
      <c r="S57" s="148">
        <f t="shared" ref="S57" si="38">S56</f>
        <v>0</v>
      </c>
      <c r="T57" s="119">
        <f>U57+V57+W57+X57</f>
        <v>0</v>
      </c>
      <c r="U57" s="147">
        <v>0</v>
      </c>
      <c r="V57" s="147">
        <f t="shared" ref="V57" si="39">V56</f>
        <v>0</v>
      </c>
      <c r="W57" s="147">
        <f t="shared" ref="W57" si="40">W56</f>
        <v>0</v>
      </c>
      <c r="X57" s="148">
        <f t="shared" ref="X57" si="41">X56</f>
        <v>0</v>
      </c>
      <c r="Y57" s="277">
        <f t="shared" ref="Y57:Y59" si="42">Z57+AA57+AB57+AC57</f>
        <v>0</v>
      </c>
      <c r="Z57" s="278">
        <v>0</v>
      </c>
      <c r="AA57" s="278">
        <f t="shared" ref="AA57:AC57" si="43">AA20+AA22+AA26+AA31+AA28+AA29+AA30+AA33+AA34+AA35+AA36+AA37+AA38+AA39+AA40+AA41+AA42+AA44+AA46+AA48+AA49+AA50+AA52+AA54</f>
        <v>0</v>
      </c>
      <c r="AB57" s="278">
        <f t="shared" si="43"/>
        <v>0</v>
      </c>
      <c r="AC57" s="279">
        <f t="shared" si="43"/>
        <v>0</v>
      </c>
      <c r="AD57" s="280">
        <f>E57+J57+O57+T57+Y57</f>
        <v>446</v>
      </c>
      <c r="AE57" s="21"/>
      <c r="AF57" s="21"/>
    </row>
    <row r="58" spans="1:32" ht="34.5" customHeight="1" x14ac:dyDescent="0.25">
      <c r="A58" s="263"/>
      <c r="B58" s="264"/>
      <c r="C58" s="99" t="s">
        <v>6</v>
      </c>
      <c r="D58" s="100" t="s">
        <v>245</v>
      </c>
      <c r="E58" s="270">
        <f>F58+G58+H58+I58</f>
        <v>0</v>
      </c>
      <c r="F58" s="267">
        <v>0</v>
      </c>
      <c r="G58" s="267">
        <v>0</v>
      </c>
      <c r="H58" s="267">
        <v>0</v>
      </c>
      <c r="I58" s="268">
        <v>0</v>
      </c>
      <c r="J58" s="269">
        <f>K58+L58+M58+N58</f>
        <v>4386</v>
      </c>
      <c r="K58" s="267">
        <f>K56</f>
        <v>4386</v>
      </c>
      <c r="L58" s="267">
        <v>0</v>
      </c>
      <c r="M58" s="267">
        <v>0</v>
      </c>
      <c r="N58" s="268">
        <v>0</v>
      </c>
      <c r="O58" s="270">
        <f>P58+Q58+R58+S58</f>
        <v>13968</v>
      </c>
      <c r="P58" s="267">
        <f>P56</f>
        <v>13968</v>
      </c>
      <c r="Q58" s="267">
        <f t="shared" ref="Q58:S58" si="44">Q56</f>
        <v>0</v>
      </c>
      <c r="R58" s="267">
        <f t="shared" si="44"/>
        <v>0</v>
      </c>
      <c r="S58" s="267">
        <f t="shared" si="44"/>
        <v>0</v>
      </c>
      <c r="T58" s="270">
        <f>U58+V58+W58+X58</f>
        <v>5437</v>
      </c>
      <c r="U58" s="267">
        <f>U56</f>
        <v>5437</v>
      </c>
      <c r="V58" s="267">
        <f t="shared" ref="V58:X58" si="45">V56</f>
        <v>0</v>
      </c>
      <c r="W58" s="267">
        <f t="shared" si="45"/>
        <v>0</v>
      </c>
      <c r="X58" s="268">
        <f t="shared" si="45"/>
        <v>0</v>
      </c>
      <c r="Y58" s="277">
        <f t="shared" si="42"/>
        <v>1736</v>
      </c>
      <c r="Z58" s="267">
        <f>Z52</f>
        <v>1736</v>
      </c>
      <c r="AA58" s="267">
        <f t="shared" ref="AA58:AC58" si="46">AA52</f>
        <v>0</v>
      </c>
      <c r="AB58" s="267">
        <f t="shared" si="46"/>
        <v>0</v>
      </c>
      <c r="AC58" s="267">
        <f t="shared" si="46"/>
        <v>0</v>
      </c>
      <c r="AD58" s="280">
        <f>E58+J58+O58+T58+Y58</f>
        <v>25527</v>
      </c>
      <c r="AE58" s="21"/>
      <c r="AF58" s="21"/>
    </row>
    <row r="59" spans="1:32" ht="34.5" customHeight="1" thickBot="1" x14ac:dyDescent="0.3">
      <c r="A59" s="212"/>
      <c r="B59" s="213"/>
      <c r="C59" s="281" t="s">
        <v>241</v>
      </c>
      <c r="D59" s="282">
        <v>2026</v>
      </c>
      <c r="E59" s="91" t="s">
        <v>42</v>
      </c>
      <c r="F59" s="92" t="s">
        <v>42</v>
      </c>
      <c r="G59" s="92" t="s">
        <v>42</v>
      </c>
      <c r="H59" s="92" t="s">
        <v>42</v>
      </c>
      <c r="I59" s="93" t="s">
        <v>42</v>
      </c>
      <c r="J59" s="91" t="s">
        <v>42</v>
      </c>
      <c r="K59" s="92" t="s">
        <v>42</v>
      </c>
      <c r="L59" s="92" t="s">
        <v>42</v>
      </c>
      <c r="M59" s="92" t="s">
        <v>42</v>
      </c>
      <c r="N59" s="93" t="s">
        <v>42</v>
      </c>
      <c r="O59" s="91" t="s">
        <v>42</v>
      </c>
      <c r="P59" s="92" t="s">
        <v>42</v>
      </c>
      <c r="Q59" s="92" t="s">
        <v>42</v>
      </c>
      <c r="R59" s="92" t="s">
        <v>42</v>
      </c>
      <c r="S59" s="93" t="s">
        <v>42</v>
      </c>
      <c r="T59" s="91" t="s">
        <v>42</v>
      </c>
      <c r="U59" s="92" t="s">
        <v>42</v>
      </c>
      <c r="V59" s="92" t="s">
        <v>42</v>
      </c>
      <c r="W59" s="92" t="s">
        <v>42</v>
      </c>
      <c r="X59" s="93" t="s">
        <v>42</v>
      </c>
      <c r="Y59" s="283">
        <f t="shared" si="42"/>
        <v>3472</v>
      </c>
      <c r="Z59" s="92">
        <f>Z53</f>
        <v>3472</v>
      </c>
      <c r="AA59" s="92">
        <f t="shared" ref="AA59:AC59" si="47">AA21+AA23+AA27+AA32+AA43+AA45+AA47+AA51+AA53+AA55</f>
        <v>0</v>
      </c>
      <c r="AB59" s="92">
        <f t="shared" si="47"/>
        <v>0</v>
      </c>
      <c r="AC59" s="93">
        <f t="shared" si="47"/>
        <v>0</v>
      </c>
      <c r="AD59" s="284">
        <f>Y59</f>
        <v>3472</v>
      </c>
      <c r="AE59" s="21"/>
      <c r="AF59" s="21"/>
    </row>
    <row r="60" spans="1:32" ht="27.75" customHeight="1" thickBot="1" x14ac:dyDescent="0.3">
      <c r="A60" s="191" t="s">
        <v>63</v>
      </c>
      <c r="B60" s="184"/>
      <c r="C60" s="184"/>
      <c r="D60" s="184"/>
      <c r="E60" s="184"/>
      <c r="F60" s="184"/>
      <c r="G60" s="184"/>
      <c r="H60" s="184"/>
      <c r="I60" s="184"/>
      <c r="J60" s="184"/>
      <c r="K60" s="184"/>
      <c r="L60" s="184"/>
      <c r="M60" s="184"/>
      <c r="N60" s="184"/>
      <c r="O60" s="184"/>
      <c r="P60" s="184"/>
      <c r="Q60" s="184"/>
      <c r="R60" s="184"/>
      <c r="S60" s="184"/>
      <c r="T60" s="184"/>
      <c r="U60" s="184"/>
      <c r="V60" s="184"/>
      <c r="W60" s="184"/>
      <c r="X60" s="184"/>
      <c r="Y60" s="184"/>
      <c r="Z60" s="184"/>
      <c r="AA60" s="184"/>
      <c r="AB60" s="184"/>
      <c r="AC60" s="184"/>
      <c r="AD60" s="185"/>
    </row>
    <row r="61" spans="1:32" ht="45.75" customHeight="1" x14ac:dyDescent="0.25">
      <c r="A61" s="204" t="s">
        <v>25</v>
      </c>
      <c r="B61" s="208" t="s">
        <v>26</v>
      </c>
      <c r="C61" s="48" t="s">
        <v>6</v>
      </c>
      <c r="D61" s="49" t="s">
        <v>88</v>
      </c>
      <c r="E61" s="82">
        <f>F61+G61+H61+I61</f>
        <v>3199</v>
      </c>
      <c r="F61" s="83">
        <v>3199</v>
      </c>
      <c r="G61" s="83">
        <v>0</v>
      </c>
      <c r="H61" s="83">
        <v>0</v>
      </c>
      <c r="I61" s="84">
        <v>0</v>
      </c>
      <c r="J61" s="82">
        <f>K61+L61+M61+N61</f>
        <v>3379</v>
      </c>
      <c r="K61" s="83">
        <v>3379</v>
      </c>
      <c r="L61" s="83">
        <v>0</v>
      </c>
      <c r="M61" s="83">
        <v>0</v>
      </c>
      <c r="N61" s="84">
        <v>0</v>
      </c>
      <c r="O61" s="82">
        <f>P61+Q61+R61+S61</f>
        <v>3752</v>
      </c>
      <c r="P61" s="83">
        <v>3752</v>
      </c>
      <c r="Q61" s="83">
        <v>0</v>
      </c>
      <c r="R61" s="83">
        <v>0</v>
      </c>
      <c r="S61" s="84">
        <v>0</v>
      </c>
      <c r="T61" s="82">
        <f>U61+V61+W61+X61</f>
        <v>4210</v>
      </c>
      <c r="U61" s="83">
        <v>4210</v>
      </c>
      <c r="V61" s="83">
        <v>0</v>
      </c>
      <c r="W61" s="83">
        <v>0</v>
      </c>
      <c r="X61" s="84">
        <v>0</v>
      </c>
      <c r="Y61" s="285">
        <f>Z61+AA61+AB61+AC61</f>
        <v>2136</v>
      </c>
      <c r="Z61" s="83">
        <f>4370-2234</f>
        <v>2136</v>
      </c>
      <c r="AA61" s="83">
        <v>0</v>
      </c>
      <c r="AB61" s="83">
        <v>0</v>
      </c>
      <c r="AC61" s="85">
        <v>0</v>
      </c>
      <c r="AD61" s="286">
        <f>E61+J61+O61+T61+Y61</f>
        <v>16676</v>
      </c>
    </row>
    <row r="62" spans="1:32" ht="30" customHeight="1" x14ac:dyDescent="0.25">
      <c r="A62" s="205"/>
      <c r="B62" s="209"/>
      <c r="C62" s="48" t="s">
        <v>241</v>
      </c>
      <c r="D62" s="49">
        <v>2026</v>
      </c>
      <c r="E62" s="134" t="s">
        <v>42</v>
      </c>
      <c r="F62" s="135" t="s">
        <v>42</v>
      </c>
      <c r="G62" s="135" t="s">
        <v>42</v>
      </c>
      <c r="H62" s="135" t="s">
        <v>42</v>
      </c>
      <c r="I62" s="136" t="s">
        <v>42</v>
      </c>
      <c r="J62" s="134" t="s">
        <v>42</v>
      </c>
      <c r="K62" s="135" t="s">
        <v>42</v>
      </c>
      <c r="L62" s="135" t="s">
        <v>42</v>
      </c>
      <c r="M62" s="135" t="s">
        <v>42</v>
      </c>
      <c r="N62" s="136" t="s">
        <v>42</v>
      </c>
      <c r="O62" s="134" t="s">
        <v>42</v>
      </c>
      <c r="P62" s="135" t="s">
        <v>42</v>
      </c>
      <c r="Q62" s="135" t="s">
        <v>42</v>
      </c>
      <c r="R62" s="135" t="s">
        <v>42</v>
      </c>
      <c r="S62" s="136" t="s">
        <v>42</v>
      </c>
      <c r="T62" s="134" t="s">
        <v>42</v>
      </c>
      <c r="U62" s="135" t="s">
        <v>42</v>
      </c>
      <c r="V62" s="135" t="s">
        <v>42</v>
      </c>
      <c r="W62" s="135" t="s">
        <v>42</v>
      </c>
      <c r="X62" s="136" t="s">
        <v>42</v>
      </c>
      <c r="Y62" s="68">
        <f>Z62+AA62+AB62+AC62</f>
        <v>2184</v>
      </c>
      <c r="Z62" s="135">
        <v>2184</v>
      </c>
      <c r="AA62" s="135">
        <v>0</v>
      </c>
      <c r="AB62" s="135">
        <v>0</v>
      </c>
      <c r="AC62" s="287">
        <v>0</v>
      </c>
      <c r="AD62" s="88">
        <f>Y62</f>
        <v>2184</v>
      </c>
    </row>
    <row r="63" spans="1:32" ht="39.75" customHeight="1" x14ac:dyDescent="0.25">
      <c r="A63" s="204" t="s">
        <v>27</v>
      </c>
      <c r="B63" s="208" t="s">
        <v>28</v>
      </c>
      <c r="C63" s="48" t="s">
        <v>6</v>
      </c>
      <c r="D63" s="49" t="s">
        <v>88</v>
      </c>
      <c r="E63" s="58">
        <f t="shared" ref="E63:E72" si="48">F63+G63+H63+I63</f>
        <v>3200</v>
      </c>
      <c r="F63" s="55">
        <v>3200</v>
      </c>
      <c r="G63" s="55">
        <v>0</v>
      </c>
      <c r="H63" s="55">
        <v>0</v>
      </c>
      <c r="I63" s="56">
        <v>0</v>
      </c>
      <c r="J63" s="58">
        <f t="shared" ref="J63:J72" si="49">K63+L63+M63+N63</f>
        <v>3396</v>
      </c>
      <c r="K63" s="55">
        <v>3396</v>
      </c>
      <c r="L63" s="55">
        <v>0</v>
      </c>
      <c r="M63" s="55">
        <v>0</v>
      </c>
      <c r="N63" s="56">
        <v>0</v>
      </c>
      <c r="O63" s="58">
        <f t="shared" ref="O63:O72" si="50">P63+Q63+R63+S63</f>
        <v>4511</v>
      </c>
      <c r="P63" s="55">
        <v>4511</v>
      </c>
      <c r="Q63" s="55">
        <v>0</v>
      </c>
      <c r="R63" s="55">
        <v>0</v>
      </c>
      <c r="S63" s="56">
        <v>0</v>
      </c>
      <c r="T63" s="58">
        <f t="shared" ref="T63:T72" si="51">U63+V63+W63+X63</f>
        <v>6074</v>
      </c>
      <c r="U63" s="55">
        <v>6074</v>
      </c>
      <c r="V63" s="55">
        <v>0</v>
      </c>
      <c r="W63" s="55">
        <v>0</v>
      </c>
      <c r="X63" s="56">
        <v>0</v>
      </c>
      <c r="Y63" s="68">
        <f t="shared" ref="Y63:Y72" si="52">Z63+AA63+AB63+AC63</f>
        <v>992</v>
      </c>
      <c r="Z63" s="55">
        <f>6743-5751</f>
        <v>992</v>
      </c>
      <c r="AA63" s="55">
        <v>0</v>
      </c>
      <c r="AB63" s="55">
        <v>0</v>
      </c>
      <c r="AC63" s="57">
        <v>0</v>
      </c>
      <c r="AD63" s="88">
        <f>E63+J63+O63+T63+Y63</f>
        <v>18173</v>
      </c>
    </row>
    <row r="64" spans="1:32" ht="30.75" customHeight="1" x14ac:dyDescent="0.25">
      <c r="A64" s="205"/>
      <c r="B64" s="209"/>
      <c r="C64" s="48" t="s">
        <v>241</v>
      </c>
      <c r="D64" s="49">
        <v>2026</v>
      </c>
      <c r="E64" s="58" t="s">
        <v>42</v>
      </c>
      <c r="F64" s="55" t="s">
        <v>42</v>
      </c>
      <c r="G64" s="55" t="s">
        <v>42</v>
      </c>
      <c r="H64" s="55" t="s">
        <v>42</v>
      </c>
      <c r="I64" s="56" t="s">
        <v>42</v>
      </c>
      <c r="J64" s="58" t="s">
        <v>42</v>
      </c>
      <c r="K64" s="55" t="s">
        <v>42</v>
      </c>
      <c r="L64" s="55" t="s">
        <v>42</v>
      </c>
      <c r="M64" s="55" t="s">
        <v>42</v>
      </c>
      <c r="N64" s="56" t="s">
        <v>42</v>
      </c>
      <c r="O64" s="58" t="s">
        <v>42</v>
      </c>
      <c r="P64" s="55" t="s">
        <v>42</v>
      </c>
      <c r="Q64" s="55" t="s">
        <v>42</v>
      </c>
      <c r="R64" s="55" t="s">
        <v>42</v>
      </c>
      <c r="S64" s="56" t="s">
        <v>42</v>
      </c>
      <c r="T64" s="58" t="s">
        <v>42</v>
      </c>
      <c r="U64" s="55" t="s">
        <v>42</v>
      </c>
      <c r="V64" s="55" t="s">
        <v>42</v>
      </c>
      <c r="W64" s="55" t="s">
        <v>42</v>
      </c>
      <c r="X64" s="56" t="s">
        <v>42</v>
      </c>
      <c r="Y64" s="68">
        <f t="shared" si="52"/>
        <v>5331</v>
      </c>
      <c r="Z64" s="55">
        <v>5331</v>
      </c>
      <c r="AA64" s="55">
        <v>0</v>
      </c>
      <c r="AB64" s="55">
        <v>0</v>
      </c>
      <c r="AC64" s="57">
        <v>0</v>
      </c>
      <c r="AD64" s="88">
        <f>Y64</f>
        <v>5331</v>
      </c>
    </row>
    <row r="65" spans="1:32" ht="150" x14ac:dyDescent="0.25">
      <c r="A65" s="46" t="s">
        <v>197</v>
      </c>
      <c r="B65" s="47" t="s">
        <v>121</v>
      </c>
      <c r="C65" s="48" t="s">
        <v>6</v>
      </c>
      <c r="D65" s="49">
        <v>2022</v>
      </c>
      <c r="E65" s="58">
        <f t="shared" si="48"/>
        <v>139</v>
      </c>
      <c r="F65" s="55">
        <v>0</v>
      </c>
      <c r="G65" s="55">
        <v>139</v>
      </c>
      <c r="H65" s="55">
        <v>0</v>
      </c>
      <c r="I65" s="56">
        <v>0</v>
      </c>
      <c r="J65" s="58">
        <f t="shared" si="49"/>
        <v>0</v>
      </c>
      <c r="K65" s="55">
        <v>0</v>
      </c>
      <c r="L65" s="55">
        <v>0</v>
      </c>
      <c r="M65" s="55">
        <v>0</v>
      </c>
      <c r="N65" s="56">
        <v>0</v>
      </c>
      <c r="O65" s="58">
        <f t="shared" si="50"/>
        <v>0</v>
      </c>
      <c r="P65" s="55">
        <v>0</v>
      </c>
      <c r="Q65" s="55">
        <v>0</v>
      </c>
      <c r="R65" s="55">
        <v>0</v>
      </c>
      <c r="S65" s="56">
        <v>0</v>
      </c>
      <c r="T65" s="58">
        <f t="shared" si="51"/>
        <v>0</v>
      </c>
      <c r="U65" s="55">
        <v>0</v>
      </c>
      <c r="V65" s="55">
        <v>0</v>
      </c>
      <c r="W65" s="55">
        <v>0</v>
      </c>
      <c r="X65" s="56">
        <v>0</v>
      </c>
      <c r="Y65" s="68">
        <f t="shared" si="52"/>
        <v>0</v>
      </c>
      <c r="Z65" s="55">
        <v>0</v>
      </c>
      <c r="AA65" s="55">
        <v>0</v>
      </c>
      <c r="AB65" s="55">
        <v>0</v>
      </c>
      <c r="AC65" s="57">
        <v>0</v>
      </c>
      <c r="AD65" s="88">
        <f t="shared" ref="AD65:AD72" si="53">E65+J65+O65+T65+Y65</f>
        <v>139</v>
      </c>
    </row>
    <row r="66" spans="1:32" ht="45" x14ac:dyDescent="0.25">
      <c r="A66" s="46" t="s">
        <v>198</v>
      </c>
      <c r="B66" s="47" t="s">
        <v>122</v>
      </c>
      <c r="C66" s="48" t="s">
        <v>6</v>
      </c>
      <c r="D66" s="49">
        <v>2026</v>
      </c>
      <c r="E66" s="58">
        <f t="shared" si="48"/>
        <v>0</v>
      </c>
      <c r="F66" s="55">
        <v>0</v>
      </c>
      <c r="G66" s="55">
        <v>0</v>
      </c>
      <c r="H66" s="55">
        <v>0</v>
      </c>
      <c r="I66" s="56">
        <v>0</v>
      </c>
      <c r="J66" s="58">
        <f t="shared" si="49"/>
        <v>0</v>
      </c>
      <c r="K66" s="55">
        <v>0</v>
      </c>
      <c r="L66" s="55">
        <v>0</v>
      </c>
      <c r="M66" s="55">
        <v>0</v>
      </c>
      <c r="N66" s="56">
        <v>0</v>
      </c>
      <c r="O66" s="58">
        <f t="shared" si="50"/>
        <v>0</v>
      </c>
      <c r="P66" s="55">
        <v>0</v>
      </c>
      <c r="Q66" s="55">
        <v>0</v>
      </c>
      <c r="R66" s="55">
        <v>0</v>
      </c>
      <c r="S66" s="56">
        <v>0</v>
      </c>
      <c r="T66" s="58">
        <f t="shared" si="51"/>
        <v>0</v>
      </c>
      <c r="U66" s="55">
        <v>0</v>
      </c>
      <c r="V66" s="55">
        <v>0</v>
      </c>
      <c r="W66" s="55">
        <v>0</v>
      </c>
      <c r="X66" s="56">
        <v>0</v>
      </c>
      <c r="Y66" s="68">
        <f t="shared" si="52"/>
        <v>0</v>
      </c>
      <c r="Z66" s="55">
        <v>0</v>
      </c>
      <c r="AA66" s="55">
        <v>0</v>
      </c>
      <c r="AB66" s="55">
        <v>0</v>
      </c>
      <c r="AC66" s="57">
        <v>0</v>
      </c>
      <c r="AD66" s="88">
        <f t="shared" si="53"/>
        <v>0</v>
      </c>
    </row>
    <row r="67" spans="1:32" ht="45" x14ac:dyDescent="0.25">
      <c r="A67" s="46" t="s">
        <v>199</v>
      </c>
      <c r="B67" s="47" t="s">
        <v>123</v>
      </c>
      <c r="C67" s="48" t="s">
        <v>6</v>
      </c>
      <c r="D67" s="49">
        <v>2026</v>
      </c>
      <c r="E67" s="58">
        <f t="shared" si="48"/>
        <v>0</v>
      </c>
      <c r="F67" s="55">
        <v>0</v>
      </c>
      <c r="G67" s="55">
        <v>0</v>
      </c>
      <c r="H67" s="55">
        <v>0</v>
      </c>
      <c r="I67" s="56">
        <v>0</v>
      </c>
      <c r="J67" s="58">
        <f t="shared" si="49"/>
        <v>0</v>
      </c>
      <c r="K67" s="55">
        <v>0</v>
      </c>
      <c r="L67" s="55">
        <v>0</v>
      </c>
      <c r="M67" s="55">
        <v>0</v>
      </c>
      <c r="N67" s="56">
        <v>0</v>
      </c>
      <c r="O67" s="58">
        <f t="shared" si="50"/>
        <v>0</v>
      </c>
      <c r="P67" s="55">
        <v>0</v>
      </c>
      <c r="Q67" s="55">
        <v>0</v>
      </c>
      <c r="R67" s="55">
        <v>0</v>
      </c>
      <c r="S67" s="56">
        <v>0</v>
      </c>
      <c r="T67" s="58">
        <f t="shared" si="51"/>
        <v>0</v>
      </c>
      <c r="U67" s="55">
        <v>0</v>
      </c>
      <c r="V67" s="55">
        <v>0</v>
      </c>
      <c r="W67" s="55">
        <v>0</v>
      </c>
      <c r="X67" s="56">
        <v>0</v>
      </c>
      <c r="Y67" s="68">
        <f t="shared" si="52"/>
        <v>0</v>
      </c>
      <c r="Z67" s="55">
        <v>0</v>
      </c>
      <c r="AA67" s="55">
        <v>0</v>
      </c>
      <c r="AB67" s="55">
        <v>0</v>
      </c>
      <c r="AC67" s="57">
        <v>0</v>
      </c>
      <c r="AD67" s="88">
        <f t="shared" si="53"/>
        <v>0</v>
      </c>
    </row>
    <row r="68" spans="1:32" ht="60" x14ac:dyDescent="0.25">
      <c r="A68" s="46" t="s">
        <v>200</v>
      </c>
      <c r="B68" s="47" t="s">
        <v>124</v>
      </c>
      <c r="C68" s="48" t="s">
        <v>6</v>
      </c>
      <c r="D68" s="49">
        <v>2026</v>
      </c>
      <c r="E68" s="58">
        <f t="shared" si="48"/>
        <v>0</v>
      </c>
      <c r="F68" s="55">
        <v>0</v>
      </c>
      <c r="G68" s="55">
        <v>0</v>
      </c>
      <c r="H68" s="55">
        <v>0</v>
      </c>
      <c r="I68" s="56">
        <v>0</v>
      </c>
      <c r="J68" s="58">
        <f t="shared" si="49"/>
        <v>0</v>
      </c>
      <c r="K68" s="55">
        <v>0</v>
      </c>
      <c r="L68" s="55">
        <v>0</v>
      </c>
      <c r="M68" s="55">
        <v>0</v>
      </c>
      <c r="N68" s="56">
        <v>0</v>
      </c>
      <c r="O68" s="58">
        <f t="shared" si="50"/>
        <v>0</v>
      </c>
      <c r="P68" s="55">
        <v>0</v>
      </c>
      <c r="Q68" s="55">
        <v>0</v>
      </c>
      <c r="R68" s="55">
        <v>0</v>
      </c>
      <c r="S68" s="56">
        <v>0</v>
      </c>
      <c r="T68" s="58">
        <f t="shared" si="51"/>
        <v>0</v>
      </c>
      <c r="U68" s="55">
        <v>0</v>
      </c>
      <c r="V68" s="55">
        <v>0</v>
      </c>
      <c r="W68" s="55">
        <v>0</v>
      </c>
      <c r="X68" s="56">
        <v>0</v>
      </c>
      <c r="Y68" s="68">
        <f t="shared" si="52"/>
        <v>0</v>
      </c>
      <c r="Z68" s="55">
        <v>0</v>
      </c>
      <c r="AA68" s="55">
        <v>0</v>
      </c>
      <c r="AB68" s="55">
        <v>0</v>
      </c>
      <c r="AC68" s="57">
        <v>0</v>
      </c>
      <c r="AD68" s="88">
        <f t="shared" si="53"/>
        <v>0</v>
      </c>
    </row>
    <row r="69" spans="1:32" ht="75" x14ac:dyDescent="0.25">
      <c r="A69" s="46" t="s">
        <v>201</v>
      </c>
      <c r="B69" s="47" t="s">
        <v>125</v>
      </c>
      <c r="C69" s="48" t="s">
        <v>6</v>
      </c>
      <c r="D69" s="49">
        <v>2026</v>
      </c>
      <c r="E69" s="58">
        <f t="shared" si="48"/>
        <v>0</v>
      </c>
      <c r="F69" s="55">
        <v>0</v>
      </c>
      <c r="G69" s="55">
        <v>0</v>
      </c>
      <c r="H69" s="55">
        <v>0</v>
      </c>
      <c r="I69" s="56">
        <v>0</v>
      </c>
      <c r="J69" s="58">
        <f t="shared" si="49"/>
        <v>0</v>
      </c>
      <c r="K69" s="55">
        <v>0</v>
      </c>
      <c r="L69" s="55">
        <v>0</v>
      </c>
      <c r="M69" s="55">
        <v>0</v>
      </c>
      <c r="N69" s="56">
        <v>0</v>
      </c>
      <c r="O69" s="58">
        <f t="shared" si="50"/>
        <v>0</v>
      </c>
      <c r="P69" s="55">
        <v>0</v>
      </c>
      <c r="Q69" s="55">
        <v>0</v>
      </c>
      <c r="R69" s="55">
        <v>0</v>
      </c>
      <c r="S69" s="56">
        <v>0</v>
      </c>
      <c r="T69" s="58">
        <f t="shared" si="51"/>
        <v>0</v>
      </c>
      <c r="U69" s="55">
        <v>0</v>
      </c>
      <c r="V69" s="55">
        <v>0</v>
      </c>
      <c r="W69" s="55">
        <v>0</v>
      </c>
      <c r="X69" s="56">
        <v>0</v>
      </c>
      <c r="Y69" s="68">
        <f t="shared" si="52"/>
        <v>0</v>
      </c>
      <c r="Z69" s="55">
        <v>0</v>
      </c>
      <c r="AA69" s="55">
        <v>0</v>
      </c>
      <c r="AB69" s="55">
        <v>0</v>
      </c>
      <c r="AC69" s="57">
        <v>0</v>
      </c>
      <c r="AD69" s="88">
        <f t="shared" si="53"/>
        <v>0</v>
      </c>
    </row>
    <row r="70" spans="1:32" ht="75" x14ac:dyDescent="0.25">
      <c r="A70" s="46" t="s">
        <v>202</v>
      </c>
      <c r="B70" s="47" t="s">
        <v>126</v>
      </c>
      <c r="C70" s="48" t="s">
        <v>6</v>
      </c>
      <c r="D70" s="49">
        <v>2026</v>
      </c>
      <c r="E70" s="58">
        <f t="shared" si="48"/>
        <v>0</v>
      </c>
      <c r="F70" s="55">
        <v>0</v>
      </c>
      <c r="G70" s="55">
        <v>0</v>
      </c>
      <c r="H70" s="55">
        <v>0</v>
      </c>
      <c r="I70" s="56">
        <v>0</v>
      </c>
      <c r="J70" s="58">
        <f t="shared" si="49"/>
        <v>0</v>
      </c>
      <c r="K70" s="55">
        <v>0</v>
      </c>
      <c r="L70" s="55">
        <v>0</v>
      </c>
      <c r="M70" s="55">
        <v>0</v>
      </c>
      <c r="N70" s="56">
        <v>0</v>
      </c>
      <c r="O70" s="58">
        <f t="shared" si="50"/>
        <v>0</v>
      </c>
      <c r="P70" s="55">
        <v>0</v>
      </c>
      <c r="Q70" s="55">
        <v>0</v>
      </c>
      <c r="R70" s="55">
        <v>0</v>
      </c>
      <c r="S70" s="56">
        <v>0</v>
      </c>
      <c r="T70" s="58">
        <f t="shared" si="51"/>
        <v>0</v>
      </c>
      <c r="U70" s="55">
        <v>0</v>
      </c>
      <c r="V70" s="55">
        <v>0</v>
      </c>
      <c r="W70" s="55">
        <v>0</v>
      </c>
      <c r="X70" s="56">
        <v>0</v>
      </c>
      <c r="Y70" s="68">
        <f t="shared" si="52"/>
        <v>0</v>
      </c>
      <c r="Z70" s="55">
        <v>0</v>
      </c>
      <c r="AA70" s="55">
        <v>0</v>
      </c>
      <c r="AB70" s="55">
        <v>0</v>
      </c>
      <c r="AC70" s="57">
        <v>0</v>
      </c>
      <c r="AD70" s="88">
        <f t="shared" si="53"/>
        <v>0</v>
      </c>
    </row>
    <row r="71" spans="1:32" ht="75" x14ac:dyDescent="0.25">
      <c r="A71" s="46" t="s">
        <v>203</v>
      </c>
      <c r="B71" s="47" t="s">
        <v>127</v>
      </c>
      <c r="C71" s="48" t="s">
        <v>6</v>
      </c>
      <c r="D71" s="49">
        <v>2026</v>
      </c>
      <c r="E71" s="58">
        <f t="shared" si="48"/>
        <v>0</v>
      </c>
      <c r="F71" s="55">
        <v>0</v>
      </c>
      <c r="G71" s="55">
        <v>0</v>
      </c>
      <c r="H71" s="55">
        <v>0</v>
      </c>
      <c r="I71" s="56">
        <v>0</v>
      </c>
      <c r="J71" s="58">
        <f t="shared" si="49"/>
        <v>0</v>
      </c>
      <c r="K71" s="55">
        <v>0</v>
      </c>
      <c r="L71" s="55">
        <v>0</v>
      </c>
      <c r="M71" s="55">
        <v>0</v>
      </c>
      <c r="N71" s="56">
        <v>0</v>
      </c>
      <c r="O71" s="58">
        <f t="shared" si="50"/>
        <v>0</v>
      </c>
      <c r="P71" s="55">
        <v>0</v>
      </c>
      <c r="Q71" s="55">
        <v>0</v>
      </c>
      <c r="R71" s="55">
        <v>0</v>
      </c>
      <c r="S71" s="56">
        <v>0</v>
      </c>
      <c r="T71" s="58">
        <f t="shared" si="51"/>
        <v>0</v>
      </c>
      <c r="U71" s="55">
        <v>0</v>
      </c>
      <c r="V71" s="55">
        <v>0</v>
      </c>
      <c r="W71" s="55">
        <v>0</v>
      </c>
      <c r="X71" s="56">
        <v>0</v>
      </c>
      <c r="Y71" s="68">
        <f t="shared" si="52"/>
        <v>0</v>
      </c>
      <c r="Z71" s="55">
        <v>0</v>
      </c>
      <c r="AA71" s="55">
        <v>0</v>
      </c>
      <c r="AB71" s="55">
        <v>0</v>
      </c>
      <c r="AC71" s="57">
        <v>0</v>
      </c>
      <c r="AD71" s="88">
        <f t="shared" si="53"/>
        <v>0</v>
      </c>
    </row>
    <row r="72" spans="1:32" ht="90.75" thickBot="1" x14ac:dyDescent="0.3">
      <c r="A72" s="167" t="s">
        <v>204</v>
      </c>
      <c r="B72" s="171" t="s">
        <v>128</v>
      </c>
      <c r="C72" s="62" t="s">
        <v>6</v>
      </c>
      <c r="D72" s="63" t="s">
        <v>112</v>
      </c>
      <c r="E72" s="71">
        <f t="shared" si="48"/>
        <v>0</v>
      </c>
      <c r="F72" s="72">
        <v>0</v>
      </c>
      <c r="G72" s="72">
        <v>0</v>
      </c>
      <c r="H72" s="72">
        <v>0</v>
      </c>
      <c r="I72" s="73">
        <v>0</v>
      </c>
      <c r="J72" s="71">
        <f t="shared" si="49"/>
        <v>0</v>
      </c>
      <c r="K72" s="72">
        <v>0</v>
      </c>
      <c r="L72" s="72">
        <v>0</v>
      </c>
      <c r="M72" s="72">
        <v>0</v>
      </c>
      <c r="N72" s="73">
        <v>0</v>
      </c>
      <c r="O72" s="71">
        <f t="shared" si="50"/>
        <v>0</v>
      </c>
      <c r="P72" s="72">
        <v>0</v>
      </c>
      <c r="Q72" s="72">
        <v>0</v>
      </c>
      <c r="R72" s="72">
        <v>0</v>
      </c>
      <c r="S72" s="73">
        <v>0</v>
      </c>
      <c r="T72" s="71">
        <f t="shared" si="51"/>
        <v>582</v>
      </c>
      <c r="U72" s="72">
        <v>582</v>
      </c>
      <c r="V72" s="72">
        <v>0</v>
      </c>
      <c r="W72" s="72">
        <v>0</v>
      </c>
      <c r="X72" s="73">
        <v>0</v>
      </c>
      <c r="Y72" s="68">
        <f t="shared" si="52"/>
        <v>0</v>
      </c>
      <c r="Z72" s="55">
        <v>0</v>
      </c>
      <c r="AA72" s="55">
        <v>0</v>
      </c>
      <c r="AB72" s="55">
        <v>0</v>
      </c>
      <c r="AC72" s="57">
        <v>0</v>
      </c>
      <c r="AD72" s="128">
        <f t="shared" si="53"/>
        <v>582</v>
      </c>
    </row>
    <row r="73" spans="1:32" ht="25.5" customHeight="1" thickBot="1" x14ac:dyDescent="0.3">
      <c r="A73" s="221" t="s">
        <v>75</v>
      </c>
      <c r="B73" s="222"/>
      <c r="C73" s="161"/>
      <c r="D73" s="160"/>
      <c r="E73" s="76">
        <f>F73+G73+H73+I73</f>
        <v>6538</v>
      </c>
      <c r="F73" s="77">
        <f>F61+F63+F65+F66+F67+F68+F69+F70+F71+F72</f>
        <v>6399</v>
      </c>
      <c r="G73" s="77">
        <f>G61+G63+G65+G66+G67+G68+G69+G70+G71+G72</f>
        <v>139</v>
      </c>
      <c r="H73" s="77">
        <f t="shared" ref="H73:I73" si="54">H61+H63+H65+H66+H67+H68+H69+H70+H71+H72</f>
        <v>0</v>
      </c>
      <c r="I73" s="109">
        <f t="shared" si="54"/>
        <v>0</v>
      </c>
      <c r="J73" s="140">
        <f>K73+L73+M73+N73</f>
        <v>6775</v>
      </c>
      <c r="K73" s="151">
        <f>K61+K63+K65+K66+K67+K68+K69+K70+K71+K72</f>
        <v>6775</v>
      </c>
      <c r="L73" s="151">
        <f t="shared" ref="L73:N73" si="55">L61+L63+L65+L66+L67+L68+L69+L70+L71+L72</f>
        <v>0</v>
      </c>
      <c r="M73" s="151">
        <f t="shared" si="55"/>
        <v>0</v>
      </c>
      <c r="N73" s="152">
        <f t="shared" si="55"/>
        <v>0</v>
      </c>
      <c r="O73" s="140">
        <f>P73+Q73+R73+S73</f>
        <v>8263</v>
      </c>
      <c r="P73" s="151">
        <f>P61+P63+P65+P66+P67+P68+P69+P70+P71+P72</f>
        <v>8263</v>
      </c>
      <c r="Q73" s="153">
        <v>0</v>
      </c>
      <c r="R73" s="153">
        <v>0</v>
      </c>
      <c r="S73" s="154">
        <v>0</v>
      </c>
      <c r="T73" s="140">
        <f>U73+V73+W73+X73</f>
        <v>10866</v>
      </c>
      <c r="U73" s="151">
        <f>U61+U63+U65+U66+U67+U68+U69+U70+U71+U72</f>
        <v>10866</v>
      </c>
      <c r="V73" s="153">
        <v>0</v>
      </c>
      <c r="W73" s="153">
        <v>0</v>
      </c>
      <c r="X73" s="154">
        <v>0</v>
      </c>
      <c r="Y73" s="91">
        <f>Z73+AA73+AB73+AC73</f>
        <v>10643</v>
      </c>
      <c r="Z73" s="92">
        <f>Z61+Z63+Z65+Z66+Z67+Z68+Z69+Z70+Z71+Z72+Z62+Z64</f>
        <v>10643</v>
      </c>
      <c r="AA73" s="92">
        <f t="shared" ref="AA73:AC73" si="56">AA61+AA63+AA65+AA66+AA67+AA68+AA69+AA70+AA71+AA72+AA62+AA64</f>
        <v>0</v>
      </c>
      <c r="AB73" s="92">
        <f t="shared" si="56"/>
        <v>0</v>
      </c>
      <c r="AC73" s="92">
        <f t="shared" si="56"/>
        <v>0</v>
      </c>
      <c r="AD73" s="155">
        <f>E73+J73+O73+T73+Y73</f>
        <v>43085</v>
      </c>
      <c r="AE73" s="21">
        <f>E73+J73+O73+T73+Y73</f>
        <v>43085</v>
      </c>
      <c r="AF73" s="21">
        <f>AD61+AD63+AD65+AD66+AD67+AD68+AD69+AD70+AD71+AD72</f>
        <v>35570</v>
      </c>
    </row>
    <row r="74" spans="1:32" ht="34.5" customHeight="1" x14ac:dyDescent="0.25">
      <c r="A74" s="217" t="s">
        <v>242</v>
      </c>
      <c r="B74" s="218"/>
      <c r="C74" s="144" t="s">
        <v>6</v>
      </c>
      <c r="D74" s="145" t="s">
        <v>243</v>
      </c>
      <c r="E74" s="146">
        <f>F74+G74+H74+I74</f>
        <v>6538</v>
      </c>
      <c r="F74" s="147">
        <f>F73</f>
        <v>6399</v>
      </c>
      <c r="G74" s="147">
        <f t="shared" ref="G74" si="57">G73</f>
        <v>139</v>
      </c>
      <c r="H74" s="147">
        <f t="shared" ref="H74" si="58">H73</f>
        <v>0</v>
      </c>
      <c r="I74" s="148">
        <f t="shared" ref="I74" si="59">I73</f>
        <v>0</v>
      </c>
      <c r="J74" s="149">
        <f>K74+L74+M74+N74</f>
        <v>6775</v>
      </c>
      <c r="K74" s="147">
        <f>K73</f>
        <v>6775</v>
      </c>
      <c r="L74" s="147">
        <f t="shared" ref="L74" si="60">L73</f>
        <v>0</v>
      </c>
      <c r="M74" s="147">
        <f t="shared" ref="M74" si="61">M73</f>
        <v>0</v>
      </c>
      <c r="N74" s="148">
        <f t="shared" ref="N74" si="62">N73</f>
        <v>0</v>
      </c>
      <c r="O74" s="146">
        <f>P74+Q74+R74+S74</f>
        <v>8263</v>
      </c>
      <c r="P74" s="147">
        <f>P73</f>
        <v>8263</v>
      </c>
      <c r="Q74" s="147">
        <f t="shared" ref="Q74" si="63">Q73</f>
        <v>0</v>
      </c>
      <c r="R74" s="147">
        <f t="shared" ref="R74" si="64">R73</f>
        <v>0</v>
      </c>
      <c r="S74" s="148">
        <f t="shared" ref="S74" si="65">S73</f>
        <v>0</v>
      </c>
      <c r="T74" s="146">
        <f>U74+V74+W74+X74</f>
        <v>10866</v>
      </c>
      <c r="U74" s="147">
        <f>U73</f>
        <v>10866</v>
      </c>
      <c r="V74" s="147">
        <f t="shared" ref="V74" si="66">V73</f>
        <v>0</v>
      </c>
      <c r="W74" s="147">
        <f t="shared" ref="W74" si="67">W73</f>
        <v>0</v>
      </c>
      <c r="X74" s="148">
        <f t="shared" ref="X74" si="68">X73</f>
        <v>0</v>
      </c>
      <c r="Y74" s="277">
        <f>Z74+AA74+AB74+AC74</f>
        <v>3128</v>
      </c>
      <c r="Z74" s="278">
        <f>Z61+Z63+Z65+Z66+Z67+Z68+Z69+Z70+Z71+Z72</f>
        <v>3128</v>
      </c>
      <c r="AA74" s="278">
        <f>AA61+AA63+AA65+AA66+AA67+AA69+AA71+AA68+AA70+AA72</f>
        <v>0</v>
      </c>
      <c r="AB74" s="278">
        <f t="shared" ref="AB74:AC74" si="69">AB61+AB63+AB65+AB66+AB67+AB69+AB71+AB68+AB70+AB72</f>
        <v>0</v>
      </c>
      <c r="AC74" s="278">
        <f t="shared" si="69"/>
        <v>0</v>
      </c>
      <c r="AD74" s="280">
        <f>E74+J74+O74+T74+Y74</f>
        <v>35570</v>
      </c>
      <c r="AE74" s="21"/>
      <c r="AF74" s="21"/>
    </row>
    <row r="75" spans="1:32" ht="34.5" customHeight="1" thickBot="1" x14ac:dyDescent="0.3">
      <c r="A75" s="212"/>
      <c r="B75" s="213"/>
      <c r="C75" s="281" t="s">
        <v>241</v>
      </c>
      <c r="D75" s="282">
        <v>2026</v>
      </c>
      <c r="E75" s="91" t="s">
        <v>42</v>
      </c>
      <c r="F75" s="92" t="s">
        <v>42</v>
      </c>
      <c r="G75" s="92" t="s">
        <v>42</v>
      </c>
      <c r="H75" s="92" t="s">
        <v>42</v>
      </c>
      <c r="I75" s="93" t="s">
        <v>42</v>
      </c>
      <c r="J75" s="91" t="s">
        <v>42</v>
      </c>
      <c r="K75" s="92" t="s">
        <v>42</v>
      </c>
      <c r="L75" s="92" t="s">
        <v>42</v>
      </c>
      <c r="M75" s="92" t="s">
        <v>42</v>
      </c>
      <c r="N75" s="93" t="s">
        <v>42</v>
      </c>
      <c r="O75" s="91" t="s">
        <v>42</v>
      </c>
      <c r="P75" s="92" t="s">
        <v>42</v>
      </c>
      <c r="Q75" s="92" t="s">
        <v>42</v>
      </c>
      <c r="R75" s="92" t="s">
        <v>42</v>
      </c>
      <c r="S75" s="93" t="s">
        <v>42</v>
      </c>
      <c r="T75" s="91" t="s">
        <v>42</v>
      </c>
      <c r="U75" s="92" t="s">
        <v>42</v>
      </c>
      <c r="V75" s="92" t="s">
        <v>42</v>
      </c>
      <c r="W75" s="92" t="s">
        <v>42</v>
      </c>
      <c r="X75" s="93" t="s">
        <v>42</v>
      </c>
      <c r="Y75" s="283">
        <f t="shared" ref="Y75" si="70">Z75+AA75+AB75+AC75</f>
        <v>7515</v>
      </c>
      <c r="Z75" s="92">
        <f>Z62+Z64</f>
        <v>7515</v>
      </c>
      <c r="AA75" s="92">
        <f>AA38+AA40+AA44+AA49+AA60+AA62+AA64+AA68+AA70+AA72</f>
        <v>0</v>
      </c>
      <c r="AB75" s="92">
        <f>AB38+AB40+AB44+AB49+AB60+AB62+AB64+AB68+AB70+AB72</f>
        <v>0</v>
      </c>
      <c r="AC75" s="93">
        <f>AC38+AC40+AC44+AC49+AC60+AC62+AC64+AC68+AC70+AC72</f>
        <v>0</v>
      </c>
      <c r="AD75" s="284">
        <f>Y75</f>
        <v>7515</v>
      </c>
      <c r="AE75" s="21"/>
      <c r="AF75" s="21"/>
    </row>
    <row r="76" spans="1:32" ht="25.5" customHeight="1" thickBot="1" x14ac:dyDescent="0.3">
      <c r="A76" s="179" t="s">
        <v>129</v>
      </c>
      <c r="B76" s="180"/>
      <c r="C76" s="180"/>
      <c r="D76" s="180"/>
      <c r="E76" s="180"/>
      <c r="F76" s="180"/>
      <c r="G76" s="180"/>
      <c r="H76" s="180"/>
      <c r="I76" s="180"/>
      <c r="J76" s="180"/>
      <c r="K76" s="180"/>
      <c r="L76" s="180"/>
      <c r="M76" s="180"/>
      <c r="N76" s="180"/>
      <c r="O76" s="180"/>
      <c r="P76" s="180"/>
      <c r="Q76" s="180"/>
      <c r="R76" s="180"/>
      <c r="S76" s="180"/>
      <c r="T76" s="180"/>
      <c r="U76" s="180"/>
      <c r="V76" s="180"/>
      <c r="W76" s="180"/>
      <c r="X76" s="180"/>
      <c r="Y76" s="180"/>
      <c r="Z76" s="180"/>
      <c r="AA76" s="180"/>
      <c r="AB76" s="180"/>
      <c r="AC76" s="180"/>
      <c r="AD76" s="181"/>
    </row>
    <row r="77" spans="1:32" ht="90" x14ac:dyDescent="0.25">
      <c r="A77" s="46" t="s">
        <v>76</v>
      </c>
      <c r="B77" s="47" t="s">
        <v>130</v>
      </c>
      <c r="C77" s="48" t="s">
        <v>6</v>
      </c>
      <c r="D77" s="49" t="s">
        <v>88</v>
      </c>
      <c r="E77" s="96" t="s">
        <v>42</v>
      </c>
      <c r="F77" s="80" t="s">
        <v>42</v>
      </c>
      <c r="G77" s="80" t="s">
        <v>42</v>
      </c>
      <c r="H77" s="80" t="s">
        <v>42</v>
      </c>
      <c r="I77" s="97" t="s">
        <v>42</v>
      </c>
      <c r="J77" s="96" t="s">
        <v>42</v>
      </c>
      <c r="K77" s="80" t="s">
        <v>42</v>
      </c>
      <c r="L77" s="80" t="s">
        <v>42</v>
      </c>
      <c r="M77" s="80" t="s">
        <v>42</v>
      </c>
      <c r="N77" s="97" t="s">
        <v>42</v>
      </c>
      <c r="O77" s="96" t="s">
        <v>42</v>
      </c>
      <c r="P77" s="80" t="s">
        <v>42</v>
      </c>
      <c r="Q77" s="80" t="s">
        <v>42</v>
      </c>
      <c r="R77" s="80" t="s">
        <v>42</v>
      </c>
      <c r="S77" s="97" t="s">
        <v>42</v>
      </c>
      <c r="T77" s="96" t="s">
        <v>42</v>
      </c>
      <c r="U77" s="80" t="s">
        <v>42</v>
      </c>
      <c r="V77" s="80" t="s">
        <v>42</v>
      </c>
      <c r="W77" s="80" t="s">
        <v>42</v>
      </c>
      <c r="X77" s="97" t="s">
        <v>42</v>
      </c>
      <c r="Y77" s="96" t="s">
        <v>42</v>
      </c>
      <c r="Z77" s="80" t="s">
        <v>42</v>
      </c>
      <c r="AA77" s="80" t="s">
        <v>42</v>
      </c>
      <c r="AB77" s="80" t="s">
        <v>42</v>
      </c>
      <c r="AC77" s="97" t="s">
        <v>42</v>
      </c>
      <c r="AD77" s="98" t="s">
        <v>42</v>
      </c>
    </row>
    <row r="78" spans="1:32" ht="75" x14ac:dyDescent="0.25">
      <c r="A78" s="46" t="s">
        <v>205</v>
      </c>
      <c r="B78" s="47" t="s">
        <v>131</v>
      </c>
      <c r="C78" s="48" t="s">
        <v>6</v>
      </c>
      <c r="D78" s="49" t="s">
        <v>88</v>
      </c>
      <c r="E78" s="99" t="s">
        <v>42</v>
      </c>
      <c r="F78" s="48" t="s">
        <v>42</v>
      </c>
      <c r="G78" s="48" t="s">
        <v>42</v>
      </c>
      <c r="H78" s="48" t="s">
        <v>42</v>
      </c>
      <c r="I78" s="100" t="s">
        <v>42</v>
      </c>
      <c r="J78" s="99" t="s">
        <v>42</v>
      </c>
      <c r="K78" s="48" t="s">
        <v>42</v>
      </c>
      <c r="L78" s="48" t="s">
        <v>42</v>
      </c>
      <c r="M78" s="48" t="s">
        <v>42</v>
      </c>
      <c r="N78" s="100" t="s">
        <v>42</v>
      </c>
      <c r="O78" s="99" t="s">
        <v>42</v>
      </c>
      <c r="P78" s="48" t="s">
        <v>42</v>
      </c>
      <c r="Q78" s="48" t="s">
        <v>42</v>
      </c>
      <c r="R78" s="48" t="s">
        <v>42</v>
      </c>
      <c r="S78" s="100" t="s">
        <v>42</v>
      </c>
      <c r="T78" s="99" t="s">
        <v>42</v>
      </c>
      <c r="U78" s="48" t="s">
        <v>42</v>
      </c>
      <c r="V78" s="48" t="s">
        <v>42</v>
      </c>
      <c r="W78" s="48" t="s">
        <v>42</v>
      </c>
      <c r="X78" s="100" t="s">
        <v>42</v>
      </c>
      <c r="Y78" s="99" t="s">
        <v>42</v>
      </c>
      <c r="Z78" s="48" t="s">
        <v>42</v>
      </c>
      <c r="AA78" s="48" t="s">
        <v>42</v>
      </c>
      <c r="AB78" s="48" t="s">
        <v>42</v>
      </c>
      <c r="AC78" s="100" t="s">
        <v>42</v>
      </c>
      <c r="AD78" s="101" t="s">
        <v>42</v>
      </c>
    </row>
    <row r="79" spans="1:32" ht="28.5" customHeight="1" thickBot="1" x14ac:dyDescent="0.3">
      <c r="A79" s="94"/>
      <c r="B79" s="95" t="s">
        <v>77</v>
      </c>
      <c r="C79" s="89"/>
      <c r="D79" s="90"/>
      <c r="E79" s="102" t="s">
        <v>42</v>
      </c>
      <c r="F79" s="103" t="s">
        <v>42</v>
      </c>
      <c r="G79" s="103" t="s">
        <v>42</v>
      </c>
      <c r="H79" s="103" t="s">
        <v>42</v>
      </c>
      <c r="I79" s="104" t="s">
        <v>42</v>
      </c>
      <c r="J79" s="102" t="s">
        <v>42</v>
      </c>
      <c r="K79" s="103" t="s">
        <v>42</v>
      </c>
      <c r="L79" s="103" t="s">
        <v>42</v>
      </c>
      <c r="M79" s="103" t="s">
        <v>42</v>
      </c>
      <c r="N79" s="104" t="s">
        <v>42</v>
      </c>
      <c r="O79" s="102" t="s">
        <v>42</v>
      </c>
      <c r="P79" s="103" t="s">
        <v>42</v>
      </c>
      <c r="Q79" s="103" t="s">
        <v>42</v>
      </c>
      <c r="R79" s="103" t="s">
        <v>42</v>
      </c>
      <c r="S79" s="104" t="s">
        <v>42</v>
      </c>
      <c r="T79" s="102" t="s">
        <v>42</v>
      </c>
      <c r="U79" s="103" t="s">
        <v>42</v>
      </c>
      <c r="V79" s="103" t="s">
        <v>42</v>
      </c>
      <c r="W79" s="103" t="s">
        <v>42</v>
      </c>
      <c r="X79" s="104" t="s">
        <v>42</v>
      </c>
      <c r="Y79" s="102" t="s">
        <v>42</v>
      </c>
      <c r="Z79" s="103" t="s">
        <v>42</v>
      </c>
      <c r="AA79" s="103" t="s">
        <v>42</v>
      </c>
      <c r="AB79" s="103" t="s">
        <v>42</v>
      </c>
      <c r="AC79" s="104" t="s">
        <v>42</v>
      </c>
      <c r="AD79" s="105" t="s">
        <v>42</v>
      </c>
    </row>
    <row r="80" spans="1:32" ht="15.75" thickBot="1" x14ac:dyDescent="0.3">
      <c r="A80" s="179" t="s">
        <v>132</v>
      </c>
      <c r="B80" s="182"/>
      <c r="C80" s="182"/>
      <c r="D80" s="182"/>
      <c r="E80" s="182"/>
      <c r="F80" s="182"/>
      <c r="G80" s="182"/>
      <c r="H80" s="182"/>
      <c r="I80" s="182"/>
      <c r="J80" s="182"/>
      <c r="K80" s="182"/>
      <c r="L80" s="182"/>
      <c r="M80" s="182"/>
      <c r="N80" s="182"/>
      <c r="O80" s="182"/>
      <c r="P80" s="182"/>
      <c r="Q80" s="182"/>
      <c r="R80" s="182"/>
      <c r="S80" s="182"/>
      <c r="T80" s="182"/>
      <c r="U80" s="182"/>
      <c r="V80" s="182"/>
      <c r="W80" s="182"/>
      <c r="X80" s="182"/>
      <c r="Y80" s="182"/>
      <c r="Z80" s="182"/>
      <c r="AA80" s="182"/>
      <c r="AB80" s="182"/>
      <c r="AC80" s="182"/>
      <c r="AD80" s="181"/>
    </row>
    <row r="81" spans="1:32" ht="120" x14ac:dyDescent="0.25">
      <c r="A81" s="46" t="s">
        <v>206</v>
      </c>
      <c r="B81" s="47" t="s">
        <v>133</v>
      </c>
      <c r="C81" s="48" t="s">
        <v>134</v>
      </c>
      <c r="D81" s="49">
        <v>2022</v>
      </c>
      <c r="E81" s="82">
        <f>F81+G81+H81+I81</f>
        <v>6556</v>
      </c>
      <c r="F81" s="83">
        <v>6556</v>
      </c>
      <c r="G81" s="83">
        <v>0</v>
      </c>
      <c r="H81" s="83">
        <v>0</v>
      </c>
      <c r="I81" s="84">
        <v>0</v>
      </c>
      <c r="J81" s="82">
        <f>K81+L81+M81+N81</f>
        <v>0</v>
      </c>
      <c r="K81" s="83">
        <v>0</v>
      </c>
      <c r="L81" s="83">
        <v>0</v>
      </c>
      <c r="M81" s="83">
        <v>0</v>
      </c>
      <c r="N81" s="84">
        <v>0</v>
      </c>
      <c r="O81" s="82">
        <f>P81+Q81+R81+S81</f>
        <v>0</v>
      </c>
      <c r="P81" s="83">
        <v>0</v>
      </c>
      <c r="Q81" s="83">
        <v>0</v>
      </c>
      <c r="R81" s="83">
        <v>0</v>
      </c>
      <c r="S81" s="84">
        <v>0</v>
      </c>
      <c r="T81" s="82">
        <f>U81+V81+W81+X81</f>
        <v>0</v>
      </c>
      <c r="U81" s="83">
        <v>0</v>
      </c>
      <c r="V81" s="83">
        <v>0</v>
      </c>
      <c r="W81" s="83">
        <v>0</v>
      </c>
      <c r="X81" s="84">
        <v>0</v>
      </c>
      <c r="Y81" s="82">
        <f>Z81+AA81+AB81+AC81</f>
        <v>0</v>
      </c>
      <c r="Z81" s="83">
        <v>0</v>
      </c>
      <c r="AA81" s="83">
        <v>0</v>
      </c>
      <c r="AB81" s="83">
        <v>0</v>
      </c>
      <c r="AC81" s="84">
        <v>0</v>
      </c>
      <c r="AD81" s="86">
        <f>E81+J81+O81+T81+Y81</f>
        <v>6556</v>
      </c>
    </row>
    <row r="82" spans="1:32" ht="23.25" customHeight="1" thickBot="1" x14ac:dyDescent="0.3">
      <c r="A82" s="167"/>
      <c r="B82" s="166" t="s">
        <v>214</v>
      </c>
      <c r="C82" s="62"/>
      <c r="D82" s="63">
        <v>2025</v>
      </c>
      <c r="E82" s="64">
        <f>F82+G82+H82+I82</f>
        <v>0</v>
      </c>
      <c r="F82" s="65">
        <v>0</v>
      </c>
      <c r="G82" s="65">
        <v>0</v>
      </c>
      <c r="H82" s="65">
        <v>0</v>
      </c>
      <c r="I82" s="66">
        <v>0</v>
      </c>
      <c r="J82" s="64">
        <f t="shared" ref="J82:J84" si="71">K82+L82+M82+N82</f>
        <v>0</v>
      </c>
      <c r="K82" s="65">
        <v>0</v>
      </c>
      <c r="L82" s="65">
        <v>0</v>
      </c>
      <c r="M82" s="65">
        <v>0</v>
      </c>
      <c r="N82" s="66">
        <v>0</v>
      </c>
      <c r="O82" s="64">
        <f>P82+Q82+R82+S82</f>
        <v>0</v>
      </c>
      <c r="P82" s="65">
        <v>0</v>
      </c>
      <c r="Q82" s="65">
        <v>0</v>
      </c>
      <c r="R82" s="65">
        <v>0</v>
      </c>
      <c r="S82" s="66">
        <v>0</v>
      </c>
      <c r="T82" s="64">
        <f t="shared" ref="T82:T84" si="72">U82+V82+W82+X82</f>
        <v>28227</v>
      </c>
      <c r="U82" s="65">
        <v>28227</v>
      </c>
      <c r="V82" s="65">
        <v>0</v>
      </c>
      <c r="W82" s="65">
        <v>0</v>
      </c>
      <c r="X82" s="66">
        <v>0</v>
      </c>
      <c r="Y82" s="64">
        <f t="shared" ref="Y82:Y84" si="73">Z82+AA82+AB82+AC82</f>
        <v>0</v>
      </c>
      <c r="Z82" s="65">
        <v>0</v>
      </c>
      <c r="AA82" s="65">
        <v>0</v>
      </c>
      <c r="AB82" s="65">
        <v>0</v>
      </c>
      <c r="AC82" s="66">
        <v>0</v>
      </c>
      <c r="AD82" s="106">
        <f t="shared" ref="AD82:AD83" si="74">E82+J82+O82+T82+Y82</f>
        <v>28227</v>
      </c>
    </row>
    <row r="83" spans="1:32" ht="33.75" customHeight="1" thickBot="1" x14ac:dyDescent="0.3">
      <c r="A83" s="107"/>
      <c r="B83" s="108" t="s">
        <v>215</v>
      </c>
      <c r="C83" s="74"/>
      <c r="D83" s="75"/>
      <c r="E83" s="76">
        <f>F83+G83+H83+I83</f>
        <v>6556</v>
      </c>
      <c r="F83" s="77">
        <f>F81+F82</f>
        <v>6556</v>
      </c>
      <c r="G83" s="77">
        <f t="shared" ref="G83:I83" si="75">G81+G82</f>
        <v>0</v>
      </c>
      <c r="H83" s="77">
        <f t="shared" si="75"/>
        <v>0</v>
      </c>
      <c r="I83" s="109">
        <f t="shared" si="75"/>
        <v>0</v>
      </c>
      <c r="J83" s="76">
        <f t="shared" si="71"/>
        <v>0</v>
      </c>
      <c r="K83" s="77">
        <f>K81+K82</f>
        <v>0</v>
      </c>
      <c r="L83" s="77">
        <f>L81+L82</f>
        <v>0</v>
      </c>
      <c r="M83" s="77">
        <f t="shared" ref="M83:N83" si="76">M81+M82</f>
        <v>0</v>
      </c>
      <c r="N83" s="109">
        <f t="shared" si="76"/>
        <v>0</v>
      </c>
      <c r="O83" s="76">
        <f>P83+Q83+R83+S83</f>
        <v>0</v>
      </c>
      <c r="P83" s="77">
        <f>P81+P82</f>
        <v>0</v>
      </c>
      <c r="Q83" s="77">
        <f t="shared" ref="Q83:S83" si="77">Q81+Q82</f>
        <v>0</v>
      </c>
      <c r="R83" s="77">
        <f t="shared" si="77"/>
        <v>0</v>
      </c>
      <c r="S83" s="109">
        <f t="shared" si="77"/>
        <v>0</v>
      </c>
      <c r="T83" s="76">
        <f>U83+V83+W83+X83</f>
        <v>0</v>
      </c>
      <c r="U83" s="77">
        <f>U81</f>
        <v>0</v>
      </c>
      <c r="V83" s="77">
        <f t="shared" ref="V83:X83" si="78">V81</f>
        <v>0</v>
      </c>
      <c r="W83" s="77">
        <f t="shared" si="78"/>
        <v>0</v>
      </c>
      <c r="X83" s="109">
        <f t="shared" si="78"/>
        <v>0</v>
      </c>
      <c r="Y83" s="76">
        <f t="shared" si="73"/>
        <v>0</v>
      </c>
      <c r="Z83" s="77">
        <v>0</v>
      </c>
      <c r="AA83" s="77">
        <v>0</v>
      </c>
      <c r="AB83" s="77">
        <v>0</v>
      </c>
      <c r="AC83" s="109">
        <v>0</v>
      </c>
      <c r="AD83" s="110">
        <f t="shared" si="74"/>
        <v>6556</v>
      </c>
    </row>
    <row r="84" spans="1:32" ht="27.75" customHeight="1" thickBot="1" x14ac:dyDescent="0.3">
      <c r="A84" s="111"/>
      <c r="B84" s="112" t="s">
        <v>214</v>
      </c>
      <c r="C84" s="74"/>
      <c r="D84" s="113">
        <v>2025</v>
      </c>
      <c r="E84" s="76">
        <f>F84+G84+H84+I84</f>
        <v>0</v>
      </c>
      <c r="F84" s="170">
        <v>0</v>
      </c>
      <c r="G84" s="170">
        <v>0</v>
      </c>
      <c r="H84" s="170">
        <v>0</v>
      </c>
      <c r="I84" s="173">
        <v>0</v>
      </c>
      <c r="J84" s="76">
        <f t="shared" si="71"/>
        <v>0</v>
      </c>
      <c r="K84" s="77">
        <v>0</v>
      </c>
      <c r="L84" s="77">
        <v>0</v>
      </c>
      <c r="M84" s="77">
        <v>0</v>
      </c>
      <c r="N84" s="109">
        <v>0</v>
      </c>
      <c r="O84" s="76">
        <f>P84+Q84+R84+S84</f>
        <v>0</v>
      </c>
      <c r="P84" s="77">
        <v>0</v>
      </c>
      <c r="Q84" s="77">
        <v>0</v>
      </c>
      <c r="R84" s="77">
        <v>0</v>
      </c>
      <c r="S84" s="109">
        <v>0</v>
      </c>
      <c r="T84" s="76">
        <f t="shared" si="72"/>
        <v>28227</v>
      </c>
      <c r="U84" s="77">
        <f>U82</f>
        <v>28227</v>
      </c>
      <c r="V84" s="77">
        <f t="shared" ref="V84:X84" si="79">V82</f>
        <v>0</v>
      </c>
      <c r="W84" s="77">
        <f t="shared" si="79"/>
        <v>0</v>
      </c>
      <c r="X84" s="109">
        <f t="shared" si="79"/>
        <v>0</v>
      </c>
      <c r="Y84" s="76">
        <f t="shared" si="73"/>
        <v>0</v>
      </c>
      <c r="Z84" s="170">
        <v>0</v>
      </c>
      <c r="AA84" s="170">
        <v>0</v>
      </c>
      <c r="AB84" s="170">
        <v>0</v>
      </c>
      <c r="AC84" s="173">
        <v>0</v>
      </c>
      <c r="AD84" s="110">
        <f>E84+J84+O84+T84+Y84</f>
        <v>28227</v>
      </c>
    </row>
    <row r="85" spans="1:32" ht="28.5" customHeight="1" thickBot="1" x14ac:dyDescent="0.3">
      <c r="A85" s="183" t="s">
        <v>135</v>
      </c>
      <c r="B85" s="184"/>
      <c r="C85" s="184"/>
      <c r="D85" s="184"/>
      <c r="E85" s="184"/>
      <c r="F85" s="184"/>
      <c r="G85" s="184"/>
      <c r="H85" s="184"/>
      <c r="I85" s="184"/>
      <c r="J85" s="184"/>
      <c r="K85" s="184"/>
      <c r="L85" s="184"/>
      <c r="M85" s="184"/>
      <c r="N85" s="184"/>
      <c r="O85" s="184"/>
      <c r="P85" s="184"/>
      <c r="Q85" s="184"/>
      <c r="R85" s="184"/>
      <c r="S85" s="184"/>
      <c r="T85" s="184"/>
      <c r="U85" s="184"/>
      <c r="V85" s="184"/>
      <c r="W85" s="184"/>
      <c r="X85" s="184"/>
      <c r="Y85" s="184"/>
      <c r="Z85" s="184"/>
      <c r="AA85" s="184"/>
      <c r="AB85" s="184"/>
      <c r="AC85" s="184"/>
      <c r="AD85" s="185"/>
    </row>
    <row r="86" spans="1:32" ht="30" x14ac:dyDescent="0.25">
      <c r="A86" s="46" t="s">
        <v>207</v>
      </c>
      <c r="B86" s="47" t="s">
        <v>136</v>
      </c>
      <c r="C86" s="48" t="s">
        <v>6</v>
      </c>
      <c r="D86" s="49">
        <v>2026</v>
      </c>
      <c r="E86" s="82">
        <v>0</v>
      </c>
      <c r="F86" s="83">
        <v>0</v>
      </c>
      <c r="G86" s="83">
        <v>0</v>
      </c>
      <c r="H86" s="83">
        <v>0</v>
      </c>
      <c r="I86" s="84">
        <v>0</v>
      </c>
      <c r="J86" s="82">
        <v>0</v>
      </c>
      <c r="K86" s="83">
        <v>0</v>
      </c>
      <c r="L86" s="83">
        <v>0</v>
      </c>
      <c r="M86" s="83">
        <v>0</v>
      </c>
      <c r="N86" s="84">
        <v>0</v>
      </c>
      <c r="O86" s="82">
        <v>0</v>
      </c>
      <c r="P86" s="83">
        <v>0</v>
      </c>
      <c r="Q86" s="83">
        <v>0</v>
      </c>
      <c r="R86" s="83">
        <v>0</v>
      </c>
      <c r="S86" s="84">
        <v>0</v>
      </c>
      <c r="T86" s="82">
        <f>U86+V86+W86+X86</f>
        <v>0</v>
      </c>
      <c r="U86" s="83">
        <v>0</v>
      </c>
      <c r="V86" s="83">
        <v>0</v>
      </c>
      <c r="W86" s="83">
        <v>0</v>
      </c>
      <c r="X86" s="84">
        <v>0</v>
      </c>
      <c r="Y86" s="82">
        <v>0</v>
      </c>
      <c r="Z86" s="83">
        <v>0</v>
      </c>
      <c r="AA86" s="83">
        <v>0</v>
      </c>
      <c r="AB86" s="83">
        <v>0</v>
      </c>
      <c r="AC86" s="85">
        <v>0</v>
      </c>
      <c r="AD86" s="86">
        <f>E86+J86+O86+T86+Y86</f>
        <v>0</v>
      </c>
    </row>
    <row r="87" spans="1:32" ht="45" x14ac:dyDescent="0.25">
      <c r="A87" s="46" t="s">
        <v>208</v>
      </c>
      <c r="B87" s="47" t="s">
        <v>137</v>
      </c>
      <c r="C87" s="48" t="s">
        <v>6</v>
      </c>
      <c r="D87" s="49">
        <v>2026</v>
      </c>
      <c r="E87" s="58">
        <v>0</v>
      </c>
      <c r="F87" s="55">
        <v>0</v>
      </c>
      <c r="G87" s="55">
        <v>0</v>
      </c>
      <c r="H87" s="55">
        <v>0</v>
      </c>
      <c r="I87" s="56">
        <v>0</v>
      </c>
      <c r="J87" s="58">
        <v>0</v>
      </c>
      <c r="K87" s="55">
        <v>0</v>
      </c>
      <c r="L87" s="55">
        <v>0</v>
      </c>
      <c r="M87" s="55">
        <v>0</v>
      </c>
      <c r="N87" s="56">
        <v>0</v>
      </c>
      <c r="O87" s="58">
        <v>0</v>
      </c>
      <c r="P87" s="55">
        <v>0</v>
      </c>
      <c r="Q87" s="55">
        <v>0</v>
      </c>
      <c r="R87" s="55">
        <v>0</v>
      </c>
      <c r="S87" s="56">
        <v>0</v>
      </c>
      <c r="T87" s="58">
        <f>U87+V87+W87+X87</f>
        <v>0</v>
      </c>
      <c r="U87" s="55">
        <v>0</v>
      </c>
      <c r="V87" s="55">
        <v>0</v>
      </c>
      <c r="W87" s="55">
        <v>0</v>
      </c>
      <c r="X87" s="56">
        <v>0</v>
      </c>
      <c r="Y87" s="58">
        <v>0</v>
      </c>
      <c r="Z87" s="55">
        <v>0</v>
      </c>
      <c r="AA87" s="55">
        <v>0</v>
      </c>
      <c r="AB87" s="55">
        <v>0</v>
      </c>
      <c r="AC87" s="57">
        <v>0</v>
      </c>
      <c r="AD87" s="88">
        <f t="shared" ref="AD87:AD93" si="80">E87+J87+O87+T87+Y87</f>
        <v>0</v>
      </c>
    </row>
    <row r="88" spans="1:32" ht="45" x14ac:dyDescent="0.25">
      <c r="A88" s="46" t="s">
        <v>209</v>
      </c>
      <c r="B88" s="47" t="s">
        <v>138</v>
      </c>
      <c r="C88" s="48" t="s">
        <v>6</v>
      </c>
      <c r="D88" s="49">
        <v>2023</v>
      </c>
      <c r="E88" s="58">
        <v>0</v>
      </c>
      <c r="F88" s="55">
        <v>0</v>
      </c>
      <c r="G88" s="55">
        <v>0</v>
      </c>
      <c r="H88" s="55">
        <v>0</v>
      </c>
      <c r="I88" s="56">
        <v>0</v>
      </c>
      <c r="J88" s="58">
        <f>K88+L88+M88+N88</f>
        <v>99</v>
      </c>
      <c r="K88" s="55">
        <v>99</v>
      </c>
      <c r="L88" s="55">
        <v>0</v>
      </c>
      <c r="M88" s="55">
        <v>0</v>
      </c>
      <c r="N88" s="56">
        <v>0</v>
      </c>
      <c r="O88" s="58">
        <v>0</v>
      </c>
      <c r="P88" s="55">
        <v>0</v>
      </c>
      <c r="Q88" s="55">
        <v>0</v>
      </c>
      <c r="R88" s="55">
        <v>0</v>
      </c>
      <c r="S88" s="56">
        <v>0</v>
      </c>
      <c r="T88" s="58">
        <f t="shared" ref="T88:T94" si="81">U88+V88+W88+X88</f>
        <v>0</v>
      </c>
      <c r="U88" s="55">
        <v>0</v>
      </c>
      <c r="V88" s="55">
        <v>0</v>
      </c>
      <c r="W88" s="55">
        <v>0</v>
      </c>
      <c r="X88" s="56">
        <v>0</v>
      </c>
      <c r="Y88" s="58">
        <v>0</v>
      </c>
      <c r="Z88" s="55">
        <v>0</v>
      </c>
      <c r="AA88" s="55">
        <v>0</v>
      </c>
      <c r="AB88" s="55">
        <v>0</v>
      </c>
      <c r="AC88" s="57">
        <v>0</v>
      </c>
      <c r="AD88" s="88">
        <f t="shared" si="80"/>
        <v>99</v>
      </c>
    </row>
    <row r="89" spans="1:32" ht="75" x14ac:dyDescent="0.25">
      <c r="A89" s="46" t="s">
        <v>210</v>
      </c>
      <c r="B89" s="47" t="s">
        <v>139</v>
      </c>
      <c r="C89" s="48" t="s">
        <v>6</v>
      </c>
      <c r="D89" s="49">
        <v>2026</v>
      </c>
      <c r="E89" s="58">
        <v>0</v>
      </c>
      <c r="F89" s="55">
        <v>0</v>
      </c>
      <c r="G89" s="55">
        <v>0</v>
      </c>
      <c r="H89" s="55">
        <v>0</v>
      </c>
      <c r="I89" s="56">
        <v>0</v>
      </c>
      <c r="J89" s="58">
        <f t="shared" ref="J89:J94" si="82">K89+L89+M89+N89</f>
        <v>0</v>
      </c>
      <c r="K89" s="55">
        <v>0</v>
      </c>
      <c r="L89" s="55">
        <v>0</v>
      </c>
      <c r="M89" s="55">
        <v>0</v>
      </c>
      <c r="N89" s="56">
        <v>0</v>
      </c>
      <c r="O89" s="58">
        <v>0</v>
      </c>
      <c r="P89" s="55">
        <v>0</v>
      </c>
      <c r="Q89" s="55">
        <v>0</v>
      </c>
      <c r="R89" s="55">
        <v>0</v>
      </c>
      <c r="S89" s="56">
        <v>0</v>
      </c>
      <c r="T89" s="58">
        <f t="shared" si="81"/>
        <v>0</v>
      </c>
      <c r="U89" s="55">
        <v>0</v>
      </c>
      <c r="V89" s="55">
        <v>0</v>
      </c>
      <c r="W89" s="55">
        <v>0</v>
      </c>
      <c r="X89" s="56">
        <v>0</v>
      </c>
      <c r="Y89" s="58">
        <v>0</v>
      </c>
      <c r="Z89" s="55">
        <v>0</v>
      </c>
      <c r="AA89" s="55">
        <v>0</v>
      </c>
      <c r="AB89" s="55">
        <v>0</v>
      </c>
      <c r="AC89" s="57">
        <v>0</v>
      </c>
      <c r="AD89" s="88">
        <f t="shared" si="80"/>
        <v>0</v>
      </c>
    </row>
    <row r="90" spans="1:32" ht="60" x14ac:dyDescent="0.25">
      <c r="A90" s="46" t="s">
        <v>211</v>
      </c>
      <c r="B90" s="47" t="s">
        <v>140</v>
      </c>
      <c r="C90" s="48" t="s">
        <v>6</v>
      </c>
      <c r="D90" s="49">
        <v>2026</v>
      </c>
      <c r="E90" s="58">
        <v>0</v>
      </c>
      <c r="F90" s="55">
        <v>0</v>
      </c>
      <c r="G90" s="55">
        <v>0</v>
      </c>
      <c r="H90" s="55">
        <v>0</v>
      </c>
      <c r="I90" s="56">
        <v>0</v>
      </c>
      <c r="J90" s="58">
        <f t="shared" si="82"/>
        <v>0</v>
      </c>
      <c r="K90" s="55">
        <v>0</v>
      </c>
      <c r="L90" s="55">
        <v>0</v>
      </c>
      <c r="M90" s="55">
        <v>0</v>
      </c>
      <c r="N90" s="56">
        <v>0</v>
      </c>
      <c r="O90" s="58">
        <v>0</v>
      </c>
      <c r="P90" s="55">
        <v>0</v>
      </c>
      <c r="Q90" s="55">
        <v>0</v>
      </c>
      <c r="R90" s="55">
        <v>0</v>
      </c>
      <c r="S90" s="56">
        <v>0</v>
      </c>
      <c r="T90" s="58">
        <f t="shared" si="81"/>
        <v>0</v>
      </c>
      <c r="U90" s="55">
        <v>0</v>
      </c>
      <c r="V90" s="55">
        <v>0</v>
      </c>
      <c r="W90" s="55">
        <v>0</v>
      </c>
      <c r="X90" s="56">
        <v>0</v>
      </c>
      <c r="Y90" s="58">
        <v>0</v>
      </c>
      <c r="Z90" s="55">
        <v>0</v>
      </c>
      <c r="AA90" s="55">
        <v>0</v>
      </c>
      <c r="AB90" s="55">
        <v>0</v>
      </c>
      <c r="AC90" s="57">
        <v>0</v>
      </c>
      <c r="AD90" s="88">
        <f t="shared" si="80"/>
        <v>0</v>
      </c>
    </row>
    <row r="91" spans="1:32" ht="60" x14ac:dyDescent="0.25">
      <c r="A91" s="46" t="s">
        <v>29</v>
      </c>
      <c r="B91" s="47" t="s">
        <v>141</v>
      </c>
      <c r="C91" s="48" t="s">
        <v>6</v>
      </c>
      <c r="D91" s="49" t="s">
        <v>216</v>
      </c>
      <c r="E91" s="58">
        <v>0</v>
      </c>
      <c r="F91" s="55">
        <v>0</v>
      </c>
      <c r="G91" s="55">
        <v>0</v>
      </c>
      <c r="H91" s="55">
        <v>0</v>
      </c>
      <c r="I91" s="56">
        <v>0</v>
      </c>
      <c r="J91" s="58">
        <f t="shared" si="82"/>
        <v>0</v>
      </c>
      <c r="K91" s="55">
        <v>0</v>
      </c>
      <c r="L91" s="55">
        <v>0</v>
      </c>
      <c r="M91" s="55">
        <v>0</v>
      </c>
      <c r="N91" s="56">
        <v>0</v>
      </c>
      <c r="O91" s="58">
        <f>P91+Q91+R91+S91</f>
        <v>136</v>
      </c>
      <c r="P91" s="55">
        <v>136</v>
      </c>
      <c r="Q91" s="55">
        <v>0</v>
      </c>
      <c r="R91" s="55">
        <v>0</v>
      </c>
      <c r="S91" s="56">
        <v>0</v>
      </c>
      <c r="T91" s="58">
        <f t="shared" si="81"/>
        <v>96</v>
      </c>
      <c r="U91" s="55">
        <v>96</v>
      </c>
      <c r="V91" s="55">
        <v>0</v>
      </c>
      <c r="W91" s="55">
        <v>0</v>
      </c>
      <c r="X91" s="56">
        <v>0</v>
      </c>
      <c r="Y91" s="58">
        <v>0</v>
      </c>
      <c r="Z91" s="55">
        <v>0</v>
      </c>
      <c r="AA91" s="55">
        <v>0</v>
      </c>
      <c r="AB91" s="55">
        <v>0</v>
      </c>
      <c r="AC91" s="57">
        <v>0</v>
      </c>
      <c r="AD91" s="88">
        <f t="shared" si="80"/>
        <v>232</v>
      </c>
    </row>
    <row r="92" spans="1:32" ht="81.75" customHeight="1" x14ac:dyDescent="0.25">
      <c r="A92" s="46" t="s">
        <v>212</v>
      </c>
      <c r="B92" s="47" t="s">
        <v>142</v>
      </c>
      <c r="C92" s="48" t="s">
        <v>6</v>
      </c>
      <c r="D92" s="49">
        <v>2026</v>
      </c>
      <c r="E92" s="58">
        <v>0</v>
      </c>
      <c r="F92" s="55">
        <v>0</v>
      </c>
      <c r="G92" s="55">
        <v>0</v>
      </c>
      <c r="H92" s="55">
        <v>0</v>
      </c>
      <c r="I92" s="56">
        <v>0</v>
      </c>
      <c r="J92" s="58">
        <f t="shared" si="82"/>
        <v>0</v>
      </c>
      <c r="K92" s="55">
        <v>0</v>
      </c>
      <c r="L92" s="55">
        <v>0</v>
      </c>
      <c r="M92" s="55">
        <v>0</v>
      </c>
      <c r="N92" s="56">
        <v>0</v>
      </c>
      <c r="O92" s="58">
        <f t="shared" ref="O92:O94" si="83">P92+Q92+R92+S92</f>
        <v>0</v>
      </c>
      <c r="P92" s="55">
        <v>0</v>
      </c>
      <c r="Q92" s="55">
        <v>0</v>
      </c>
      <c r="R92" s="55">
        <v>0</v>
      </c>
      <c r="S92" s="56">
        <v>0</v>
      </c>
      <c r="T92" s="58">
        <f t="shared" si="81"/>
        <v>0</v>
      </c>
      <c r="U92" s="55">
        <v>0</v>
      </c>
      <c r="V92" s="55">
        <v>0</v>
      </c>
      <c r="W92" s="55">
        <v>0</v>
      </c>
      <c r="X92" s="56">
        <v>0</v>
      </c>
      <c r="Y92" s="58">
        <v>0</v>
      </c>
      <c r="Z92" s="55">
        <v>0</v>
      </c>
      <c r="AA92" s="55">
        <v>0</v>
      </c>
      <c r="AB92" s="55">
        <v>0</v>
      </c>
      <c r="AC92" s="57">
        <v>0</v>
      </c>
      <c r="AD92" s="88">
        <f t="shared" si="80"/>
        <v>0</v>
      </c>
    </row>
    <row r="93" spans="1:32" ht="45.75" thickBot="1" x14ac:dyDescent="0.3">
      <c r="A93" s="167" t="s">
        <v>213</v>
      </c>
      <c r="B93" s="171" t="s">
        <v>143</v>
      </c>
      <c r="C93" s="62" t="s">
        <v>6</v>
      </c>
      <c r="D93" s="63">
        <v>2026</v>
      </c>
      <c r="E93" s="64">
        <v>0</v>
      </c>
      <c r="F93" s="65">
        <v>0</v>
      </c>
      <c r="G93" s="65">
        <v>0</v>
      </c>
      <c r="H93" s="65">
        <v>0</v>
      </c>
      <c r="I93" s="66">
        <v>0</v>
      </c>
      <c r="J93" s="64">
        <f t="shared" si="82"/>
        <v>0</v>
      </c>
      <c r="K93" s="65">
        <v>0</v>
      </c>
      <c r="L93" s="65">
        <v>0</v>
      </c>
      <c r="M93" s="65">
        <v>0</v>
      </c>
      <c r="N93" s="66">
        <v>0</v>
      </c>
      <c r="O93" s="64">
        <f t="shared" si="83"/>
        <v>0</v>
      </c>
      <c r="P93" s="65">
        <v>0</v>
      </c>
      <c r="Q93" s="65">
        <v>0</v>
      </c>
      <c r="R93" s="65">
        <v>0</v>
      </c>
      <c r="S93" s="66">
        <v>0</v>
      </c>
      <c r="T93" s="64">
        <f t="shared" si="81"/>
        <v>0</v>
      </c>
      <c r="U93" s="65">
        <v>0</v>
      </c>
      <c r="V93" s="65">
        <v>0</v>
      </c>
      <c r="W93" s="65">
        <v>0</v>
      </c>
      <c r="X93" s="66">
        <v>0</v>
      </c>
      <c r="Y93" s="64">
        <v>0</v>
      </c>
      <c r="Z93" s="65">
        <v>0</v>
      </c>
      <c r="AA93" s="65">
        <v>0</v>
      </c>
      <c r="AB93" s="65">
        <v>0</v>
      </c>
      <c r="AC93" s="67">
        <v>0</v>
      </c>
      <c r="AD93" s="106">
        <f t="shared" si="80"/>
        <v>0</v>
      </c>
    </row>
    <row r="94" spans="1:32" ht="33" customHeight="1" thickBot="1" x14ac:dyDescent="0.3">
      <c r="A94" s="186" t="s">
        <v>144</v>
      </c>
      <c r="B94" s="187"/>
      <c r="C94" s="142"/>
      <c r="D94" s="162"/>
      <c r="E94" s="76">
        <v>0</v>
      </c>
      <c r="F94" s="77">
        <v>0</v>
      </c>
      <c r="G94" s="77">
        <v>0</v>
      </c>
      <c r="H94" s="77">
        <v>0</v>
      </c>
      <c r="I94" s="109">
        <v>0</v>
      </c>
      <c r="J94" s="76">
        <f t="shared" si="82"/>
        <v>99</v>
      </c>
      <c r="K94" s="77">
        <f>K86+K87+K88+K89+K90+K91+K92+K93</f>
        <v>99</v>
      </c>
      <c r="L94" s="77">
        <f t="shared" ref="L94:N94" si="84">L86+L87+L88+L89+L90+L91+L92+L93</f>
        <v>0</v>
      </c>
      <c r="M94" s="77">
        <f t="shared" si="84"/>
        <v>0</v>
      </c>
      <c r="N94" s="77">
        <f t="shared" si="84"/>
        <v>0</v>
      </c>
      <c r="O94" s="76">
        <f t="shared" si="83"/>
        <v>136</v>
      </c>
      <c r="P94" s="77">
        <f>P86+P87+P88+P89+P90+P91+P92+P93</f>
        <v>136</v>
      </c>
      <c r="Q94" s="77">
        <f t="shared" ref="Q94:S94" si="85">Q86+Q87+Q88+Q89+Q90+Q91+Q92+Q93</f>
        <v>0</v>
      </c>
      <c r="R94" s="77">
        <f t="shared" si="85"/>
        <v>0</v>
      </c>
      <c r="S94" s="77">
        <f t="shared" si="85"/>
        <v>0</v>
      </c>
      <c r="T94" s="76">
        <f t="shared" si="81"/>
        <v>96</v>
      </c>
      <c r="U94" s="77">
        <f>U86+U87+U88+U89+U90+U91+U92+U93</f>
        <v>96</v>
      </c>
      <c r="V94" s="77">
        <v>0</v>
      </c>
      <c r="W94" s="77">
        <v>0</v>
      </c>
      <c r="X94" s="109">
        <v>0</v>
      </c>
      <c r="Y94" s="76">
        <v>0</v>
      </c>
      <c r="Z94" s="77">
        <v>0</v>
      </c>
      <c r="AA94" s="77">
        <v>0</v>
      </c>
      <c r="AB94" s="77">
        <v>0</v>
      </c>
      <c r="AC94" s="163">
        <v>0</v>
      </c>
      <c r="AD94" s="110">
        <f>E94+J94+O94+T94+Y94</f>
        <v>331</v>
      </c>
      <c r="AE94" s="21">
        <f>AD88+AD91</f>
        <v>331</v>
      </c>
      <c r="AF94" s="21">
        <f>E94+J94+O94+T94+Y94</f>
        <v>331</v>
      </c>
    </row>
    <row r="95" spans="1:32" ht="15" customHeight="1" thickBot="1" x14ac:dyDescent="0.3">
      <c r="A95" s="201" t="s">
        <v>217</v>
      </c>
      <c r="B95" s="202"/>
      <c r="C95" s="202"/>
      <c r="D95" s="202"/>
      <c r="E95" s="202"/>
      <c r="F95" s="202"/>
      <c r="G95" s="202"/>
      <c r="H95" s="202"/>
      <c r="I95" s="202"/>
      <c r="J95" s="202"/>
      <c r="K95" s="202"/>
      <c r="L95" s="202"/>
      <c r="M95" s="202"/>
      <c r="N95" s="202"/>
      <c r="O95" s="202"/>
      <c r="P95" s="202"/>
      <c r="Q95" s="202"/>
      <c r="R95" s="202"/>
      <c r="S95" s="202"/>
      <c r="T95" s="202"/>
      <c r="U95" s="202"/>
      <c r="V95" s="202"/>
      <c r="W95" s="202"/>
      <c r="X95" s="202"/>
      <c r="Y95" s="202"/>
      <c r="Z95" s="202"/>
      <c r="AA95" s="202"/>
      <c r="AB95" s="202"/>
      <c r="AC95" s="202"/>
      <c r="AD95" s="203"/>
    </row>
    <row r="96" spans="1:32" ht="45.75" customHeight="1" x14ac:dyDescent="0.25">
      <c r="A96" s="223" t="s">
        <v>30</v>
      </c>
      <c r="B96" s="225" t="s">
        <v>31</v>
      </c>
      <c r="C96" s="164" t="s">
        <v>6</v>
      </c>
      <c r="D96" s="165" t="s">
        <v>112</v>
      </c>
      <c r="E96" s="82">
        <f>F96+G96+H96+I96</f>
        <v>0</v>
      </c>
      <c r="F96" s="83">
        <v>0</v>
      </c>
      <c r="G96" s="83">
        <v>0</v>
      </c>
      <c r="H96" s="83">
        <v>0</v>
      </c>
      <c r="I96" s="84">
        <v>0</v>
      </c>
      <c r="J96" s="82">
        <f>K96+L96+M96+N96</f>
        <v>0</v>
      </c>
      <c r="K96" s="83">
        <v>0</v>
      </c>
      <c r="L96" s="83">
        <v>0</v>
      </c>
      <c r="M96" s="83">
        <v>0</v>
      </c>
      <c r="N96" s="84">
        <v>0</v>
      </c>
      <c r="O96" s="82">
        <f>P96+Q96+R96+S96</f>
        <v>0</v>
      </c>
      <c r="P96" s="83">
        <v>0</v>
      </c>
      <c r="Q96" s="83">
        <v>0</v>
      </c>
      <c r="R96" s="83">
        <v>0</v>
      </c>
      <c r="S96" s="84">
        <v>0</v>
      </c>
      <c r="T96" s="82">
        <f>U96+V96+W96+X96</f>
        <v>14838</v>
      </c>
      <c r="U96" s="83">
        <v>7019</v>
      </c>
      <c r="V96" s="83">
        <v>7819</v>
      </c>
      <c r="W96" s="83">
        <v>0</v>
      </c>
      <c r="X96" s="84">
        <v>0</v>
      </c>
      <c r="Y96" s="82">
        <f>Z96+AA96+AB96+AC96</f>
        <v>7285</v>
      </c>
      <c r="Z96" s="83">
        <f>6428-2554</f>
        <v>3874</v>
      </c>
      <c r="AA96" s="83">
        <f>9403-5992</f>
        <v>3411</v>
      </c>
      <c r="AB96" s="83">
        <v>0</v>
      </c>
      <c r="AC96" s="84">
        <v>0</v>
      </c>
      <c r="AD96" s="288">
        <f>E96+J96+O96+T96+Y96</f>
        <v>22123</v>
      </c>
    </row>
    <row r="97" spans="1:32" ht="27" customHeight="1" thickBot="1" x14ac:dyDescent="0.3">
      <c r="A97" s="224"/>
      <c r="B97" s="216"/>
      <c r="C97" s="289" t="s">
        <v>241</v>
      </c>
      <c r="D97" s="290">
        <v>2026</v>
      </c>
      <c r="E97" s="132" t="s">
        <v>42</v>
      </c>
      <c r="F97" s="133" t="s">
        <v>42</v>
      </c>
      <c r="G97" s="133" t="s">
        <v>42</v>
      </c>
      <c r="H97" s="133" t="s">
        <v>42</v>
      </c>
      <c r="I97" s="150" t="s">
        <v>42</v>
      </c>
      <c r="J97" s="132" t="s">
        <v>42</v>
      </c>
      <c r="K97" s="133" t="s">
        <v>42</v>
      </c>
      <c r="L97" s="133" t="s">
        <v>42</v>
      </c>
      <c r="M97" s="133" t="s">
        <v>42</v>
      </c>
      <c r="N97" s="150" t="s">
        <v>42</v>
      </c>
      <c r="O97" s="132" t="s">
        <v>42</v>
      </c>
      <c r="P97" s="133" t="s">
        <v>42</v>
      </c>
      <c r="Q97" s="133" t="s">
        <v>42</v>
      </c>
      <c r="R97" s="133" t="s">
        <v>42</v>
      </c>
      <c r="S97" s="150" t="s">
        <v>42</v>
      </c>
      <c r="T97" s="132" t="s">
        <v>42</v>
      </c>
      <c r="U97" s="133" t="s">
        <v>42</v>
      </c>
      <c r="V97" s="133" t="s">
        <v>42</v>
      </c>
      <c r="W97" s="133" t="s">
        <v>42</v>
      </c>
      <c r="X97" s="150" t="s">
        <v>42</v>
      </c>
      <c r="Y97" s="132">
        <f>Z97+AA97+AB97+AC97</f>
        <v>8546</v>
      </c>
      <c r="Z97" s="133">
        <v>2554</v>
      </c>
      <c r="AA97" s="133">
        <v>5992</v>
      </c>
      <c r="AB97" s="133">
        <v>0</v>
      </c>
      <c r="AC97" s="150">
        <v>0</v>
      </c>
      <c r="AD97" s="291">
        <f>Y97</f>
        <v>8546</v>
      </c>
    </row>
    <row r="98" spans="1:32" ht="33" customHeight="1" thickBot="1" x14ac:dyDescent="0.3">
      <c r="A98" s="177" t="s">
        <v>32</v>
      </c>
      <c r="B98" s="178"/>
      <c r="C98" s="117"/>
      <c r="D98" s="118"/>
      <c r="E98" s="119">
        <f>F98+G98+H98+I98</f>
        <v>0</v>
      </c>
      <c r="F98" s="120">
        <f>F96</f>
        <v>0</v>
      </c>
      <c r="G98" s="120">
        <f t="shared" ref="G98:I98" si="86">G96</f>
        <v>0</v>
      </c>
      <c r="H98" s="120">
        <f t="shared" si="86"/>
        <v>0</v>
      </c>
      <c r="I98" s="121">
        <f t="shared" si="86"/>
        <v>0</v>
      </c>
      <c r="J98" s="119">
        <f>K98+L98+M98+N98</f>
        <v>0</v>
      </c>
      <c r="K98" s="120">
        <f>K96</f>
        <v>0</v>
      </c>
      <c r="L98" s="120">
        <f t="shared" ref="L98:N98" si="87">L96</f>
        <v>0</v>
      </c>
      <c r="M98" s="120">
        <f t="shared" si="87"/>
        <v>0</v>
      </c>
      <c r="N98" s="121">
        <f t="shared" si="87"/>
        <v>0</v>
      </c>
      <c r="O98" s="119">
        <f>P98+Q98+R98+S98</f>
        <v>0</v>
      </c>
      <c r="P98" s="120">
        <f>P96</f>
        <v>0</v>
      </c>
      <c r="Q98" s="120">
        <f t="shared" ref="Q98:S98" si="88">Q96</f>
        <v>0</v>
      </c>
      <c r="R98" s="120">
        <f t="shared" si="88"/>
        <v>0</v>
      </c>
      <c r="S98" s="121">
        <f t="shared" si="88"/>
        <v>0</v>
      </c>
      <c r="T98" s="119">
        <f>U98+V98+W98+X98</f>
        <v>14838</v>
      </c>
      <c r="U98" s="120">
        <f>U96</f>
        <v>7019</v>
      </c>
      <c r="V98" s="120">
        <f t="shared" ref="V98:X98" si="89">V96</f>
        <v>7819</v>
      </c>
      <c r="W98" s="120">
        <f t="shared" si="89"/>
        <v>0</v>
      </c>
      <c r="X98" s="121">
        <f t="shared" si="89"/>
        <v>0</v>
      </c>
      <c r="Y98" s="76">
        <f>Z98+AA98+AB98+AC98</f>
        <v>15831</v>
      </c>
      <c r="Z98" s="77">
        <f>Z96+Z97</f>
        <v>6428</v>
      </c>
      <c r="AA98" s="77">
        <f>AA96+AA97</f>
        <v>9403</v>
      </c>
      <c r="AB98" s="77">
        <f t="shared" ref="AB98:AC98" si="90">AB96</f>
        <v>0</v>
      </c>
      <c r="AC98" s="109">
        <f t="shared" si="90"/>
        <v>0</v>
      </c>
      <c r="AD98" s="110">
        <f>E98+J98+O98+T98+Y98</f>
        <v>30669</v>
      </c>
      <c r="AE98" s="21">
        <f>E98+J98+O98+T98+Y98</f>
        <v>30669</v>
      </c>
      <c r="AF98" s="21">
        <f>AD96</f>
        <v>22123</v>
      </c>
    </row>
    <row r="99" spans="1:32" ht="34.5" customHeight="1" x14ac:dyDescent="0.25">
      <c r="A99" s="217" t="s">
        <v>242</v>
      </c>
      <c r="B99" s="218"/>
      <c r="C99" s="144" t="s">
        <v>6</v>
      </c>
      <c r="D99" s="145" t="s">
        <v>243</v>
      </c>
      <c r="E99" s="146">
        <f>F99+G99+H99+I99</f>
        <v>0</v>
      </c>
      <c r="F99" s="147">
        <f>F98</f>
        <v>0</v>
      </c>
      <c r="G99" s="147">
        <f t="shared" ref="G99" si="91">G98</f>
        <v>0</v>
      </c>
      <c r="H99" s="147">
        <f t="shared" ref="H99" si="92">H98</f>
        <v>0</v>
      </c>
      <c r="I99" s="148">
        <f t="shared" ref="I99" si="93">I98</f>
        <v>0</v>
      </c>
      <c r="J99" s="149">
        <f>K99+L99+M99+N99</f>
        <v>0</v>
      </c>
      <c r="K99" s="147">
        <f>K98</f>
        <v>0</v>
      </c>
      <c r="L99" s="147">
        <f t="shared" ref="L99" si="94">L98</f>
        <v>0</v>
      </c>
      <c r="M99" s="147">
        <f t="shared" ref="M99" si="95">M98</f>
        <v>0</v>
      </c>
      <c r="N99" s="148">
        <f t="shared" ref="N99" si="96">N98</f>
        <v>0</v>
      </c>
      <c r="O99" s="146">
        <f>P99+Q99+R99+S99</f>
        <v>0</v>
      </c>
      <c r="P99" s="147">
        <f>P98</f>
        <v>0</v>
      </c>
      <c r="Q99" s="147">
        <f t="shared" ref="Q99" si="97">Q98</f>
        <v>0</v>
      </c>
      <c r="R99" s="147">
        <f t="shared" ref="R99" si="98">R98</f>
        <v>0</v>
      </c>
      <c r="S99" s="148">
        <f t="shared" ref="S99" si="99">S98</f>
        <v>0</v>
      </c>
      <c r="T99" s="146">
        <f>U99+V99+W99+X99</f>
        <v>14838</v>
      </c>
      <c r="U99" s="147">
        <f>U98</f>
        <v>7019</v>
      </c>
      <c r="V99" s="147">
        <f t="shared" ref="V99" si="100">V98</f>
        <v>7819</v>
      </c>
      <c r="W99" s="147">
        <f t="shared" ref="W99" si="101">W98</f>
        <v>0</v>
      </c>
      <c r="X99" s="148">
        <f t="shared" ref="X99" si="102">X98</f>
        <v>0</v>
      </c>
      <c r="Y99" s="277">
        <f>Z99+AA99+AB99+AC99</f>
        <v>7285</v>
      </c>
      <c r="Z99" s="278">
        <f>Z96</f>
        <v>3874</v>
      </c>
      <c r="AA99" s="278">
        <f>AA96</f>
        <v>3411</v>
      </c>
      <c r="AB99" s="278">
        <f t="shared" ref="AB99:AC99" si="103">AB96</f>
        <v>0</v>
      </c>
      <c r="AC99" s="278">
        <f t="shared" si="103"/>
        <v>0</v>
      </c>
      <c r="AD99" s="280">
        <f>E99+J99+O99+T99+Y99</f>
        <v>22123</v>
      </c>
      <c r="AE99" s="21"/>
      <c r="AF99" s="21"/>
    </row>
    <row r="100" spans="1:32" ht="34.5" customHeight="1" thickBot="1" x14ac:dyDescent="0.3">
      <c r="A100" s="212"/>
      <c r="B100" s="213"/>
      <c r="C100" s="281" t="s">
        <v>241</v>
      </c>
      <c r="D100" s="282">
        <v>2026</v>
      </c>
      <c r="E100" s="91" t="s">
        <v>42</v>
      </c>
      <c r="F100" s="92" t="s">
        <v>42</v>
      </c>
      <c r="G100" s="92" t="s">
        <v>42</v>
      </c>
      <c r="H100" s="92" t="s">
        <v>42</v>
      </c>
      <c r="I100" s="93" t="s">
        <v>42</v>
      </c>
      <c r="J100" s="91" t="s">
        <v>42</v>
      </c>
      <c r="K100" s="92" t="s">
        <v>42</v>
      </c>
      <c r="L100" s="92" t="s">
        <v>42</v>
      </c>
      <c r="M100" s="92" t="s">
        <v>42</v>
      </c>
      <c r="N100" s="93" t="s">
        <v>42</v>
      </c>
      <c r="O100" s="91" t="s">
        <v>42</v>
      </c>
      <c r="P100" s="92" t="s">
        <v>42</v>
      </c>
      <c r="Q100" s="92" t="s">
        <v>42</v>
      </c>
      <c r="R100" s="92" t="s">
        <v>42</v>
      </c>
      <c r="S100" s="93" t="s">
        <v>42</v>
      </c>
      <c r="T100" s="91" t="s">
        <v>42</v>
      </c>
      <c r="U100" s="92" t="s">
        <v>42</v>
      </c>
      <c r="V100" s="92" t="s">
        <v>42</v>
      </c>
      <c r="W100" s="92" t="s">
        <v>42</v>
      </c>
      <c r="X100" s="93" t="s">
        <v>42</v>
      </c>
      <c r="Y100" s="283">
        <f t="shared" ref="Y100" si="104">Z100+AA100+AB100+AC100</f>
        <v>8546</v>
      </c>
      <c r="Z100" s="92">
        <f>Z97</f>
        <v>2554</v>
      </c>
      <c r="AA100" s="92">
        <f t="shared" ref="AA100:AC100" si="105">AA97</f>
        <v>5992</v>
      </c>
      <c r="AB100" s="92">
        <f t="shared" si="105"/>
        <v>0</v>
      </c>
      <c r="AC100" s="92">
        <f t="shared" si="105"/>
        <v>0</v>
      </c>
      <c r="AD100" s="284">
        <f>Y100</f>
        <v>8546</v>
      </c>
      <c r="AE100" s="21"/>
      <c r="AF100" s="21"/>
    </row>
    <row r="101" spans="1:32" ht="45" customHeight="1" thickBot="1" x14ac:dyDescent="0.3">
      <c r="A101" s="197" t="s">
        <v>218</v>
      </c>
      <c r="B101" s="198"/>
      <c r="C101" s="122"/>
      <c r="D101" s="123"/>
      <c r="E101" s="114">
        <f>F101+G101+H101+I101</f>
        <v>361390</v>
      </c>
      <c r="F101" s="115">
        <f>F45+F56+F73+F83+F94+F98</f>
        <v>55355</v>
      </c>
      <c r="G101" s="115">
        <f>G45+G56+G73+G83+G94+G98</f>
        <v>114710</v>
      </c>
      <c r="H101" s="115">
        <f>H45+H56+H73+H83+H94+H98</f>
        <v>191325</v>
      </c>
      <c r="I101" s="116">
        <f>I45+I56+I73+I83+I94+I98</f>
        <v>0</v>
      </c>
      <c r="J101" s="114">
        <f>K101+L101+M101+N101</f>
        <v>640756</v>
      </c>
      <c r="K101" s="115">
        <f>K45+K56+K73+K83+K94+K98</f>
        <v>93215</v>
      </c>
      <c r="L101" s="115">
        <f>L45+L56+L73+L83+L94+L98</f>
        <v>218803</v>
      </c>
      <c r="M101" s="115">
        <f>M45+M56+M73+M83+M94+M98</f>
        <v>328738</v>
      </c>
      <c r="N101" s="116">
        <f>N45+N56+N73+N83+N94+N98</f>
        <v>0</v>
      </c>
      <c r="O101" s="114">
        <f>P101+Q101+R101+S101</f>
        <v>146592</v>
      </c>
      <c r="P101" s="115">
        <f>P45+P56+P73+P83+P94+P98</f>
        <v>114391</v>
      </c>
      <c r="Q101" s="115">
        <f>Q45+Q56+Q73+Q83+Q94+Q98</f>
        <v>14385</v>
      </c>
      <c r="R101" s="115">
        <f>R45+R56+R73+R83+R94+R98</f>
        <v>17816</v>
      </c>
      <c r="S101" s="116">
        <f>S45+S56+S73+S83+S94+S98</f>
        <v>0</v>
      </c>
      <c r="T101" s="124">
        <f>U101+V101+W101+X101</f>
        <v>151155</v>
      </c>
      <c r="U101" s="115">
        <f>U45+U56+U73+U83+U94+U98</f>
        <v>117736</v>
      </c>
      <c r="V101" s="115">
        <f>V45+V56+V73+V83+V94+V98</f>
        <v>33419</v>
      </c>
      <c r="W101" s="115">
        <f>W45+W56+W73+W83+W94+W98</f>
        <v>0</v>
      </c>
      <c r="X101" s="125">
        <f>X45+X56+X73+X83+X94+X98</f>
        <v>0</v>
      </c>
      <c r="Y101" s="114">
        <f>Z101+AA101+AB101+AC101</f>
        <v>114503</v>
      </c>
      <c r="Z101" s="115">
        <f>Z45+Z56+Z73+Z83+Z94+Z98</f>
        <v>105100</v>
      </c>
      <c r="AA101" s="115">
        <f>AA45+AA56+AA73+AA83+AA94+AA98</f>
        <v>9403</v>
      </c>
      <c r="AB101" s="115">
        <f>AB45+AB56+AB73+AB83+AB94+AB98</f>
        <v>0</v>
      </c>
      <c r="AC101" s="116">
        <f>AC45+AC56+AC73+AC83+AC94+AC98</f>
        <v>0</v>
      </c>
      <c r="AD101" s="126">
        <f>E101+J101+O101+T101+Y101</f>
        <v>1414396</v>
      </c>
      <c r="AF101" s="21"/>
    </row>
    <row r="102" spans="1:32" ht="34.5" customHeight="1" x14ac:dyDescent="0.25">
      <c r="A102" s="217" t="s">
        <v>242</v>
      </c>
      <c r="B102" s="218"/>
      <c r="C102" s="96" t="s">
        <v>6</v>
      </c>
      <c r="D102" s="97" t="s">
        <v>243</v>
      </c>
      <c r="E102" s="119">
        <f>F102+G102+H102+I102</f>
        <v>354388</v>
      </c>
      <c r="F102" s="147">
        <f>F101-F83-F56</f>
        <v>48353</v>
      </c>
      <c r="G102" s="147">
        <f t="shared" ref="G102:I102" si="106">G101</f>
        <v>114710</v>
      </c>
      <c r="H102" s="147">
        <f t="shared" si="106"/>
        <v>191325</v>
      </c>
      <c r="I102" s="148">
        <f t="shared" si="106"/>
        <v>0</v>
      </c>
      <c r="J102" s="172">
        <f>K102+L102+M102+N102</f>
        <v>640756</v>
      </c>
      <c r="K102" s="147">
        <f>K101</f>
        <v>93215</v>
      </c>
      <c r="L102" s="147">
        <f t="shared" ref="L102:N102" si="107">L101</f>
        <v>218803</v>
      </c>
      <c r="M102" s="147">
        <f t="shared" si="107"/>
        <v>328738</v>
      </c>
      <c r="N102" s="148">
        <f t="shared" si="107"/>
        <v>0</v>
      </c>
      <c r="O102" s="119">
        <f>P102+Q102+R102+S102</f>
        <v>146592</v>
      </c>
      <c r="P102" s="147">
        <f>P101</f>
        <v>114391</v>
      </c>
      <c r="Q102" s="147">
        <f t="shared" ref="Q102:S102" si="108">Q101</f>
        <v>14385</v>
      </c>
      <c r="R102" s="147">
        <f t="shared" si="108"/>
        <v>17816</v>
      </c>
      <c r="S102" s="148">
        <f t="shared" si="108"/>
        <v>0</v>
      </c>
      <c r="T102" s="119">
        <f>U102+V102+W102+X102</f>
        <v>151155</v>
      </c>
      <c r="U102" s="147">
        <f>U101</f>
        <v>117736</v>
      </c>
      <c r="V102" s="147">
        <f t="shared" ref="V102:X102" si="109">V101</f>
        <v>33419</v>
      </c>
      <c r="W102" s="147">
        <f t="shared" si="109"/>
        <v>0</v>
      </c>
      <c r="X102" s="148">
        <f t="shared" si="109"/>
        <v>0</v>
      </c>
      <c r="Y102" s="277">
        <f>Z102+AA102+AB102+AC102</f>
        <v>35915</v>
      </c>
      <c r="Z102" s="278">
        <f>Z46+Z58+Z74+Z94+Z99</f>
        <v>32504</v>
      </c>
      <c r="AA102" s="278">
        <f>AA99</f>
        <v>3411</v>
      </c>
      <c r="AB102" s="278">
        <f t="shared" ref="AB102:AC102" si="110">AB95</f>
        <v>0</v>
      </c>
      <c r="AC102" s="278">
        <f t="shared" si="110"/>
        <v>0</v>
      </c>
      <c r="AD102" s="280">
        <f>E102+J102+O102+T102+Y102</f>
        <v>1328806</v>
      </c>
      <c r="AE102" s="21"/>
      <c r="AF102" s="21">
        <f>AD41+AD52+AD69+AD94</f>
        <v>65189</v>
      </c>
    </row>
    <row r="103" spans="1:32" ht="34.5" customHeight="1" x14ac:dyDescent="0.25">
      <c r="A103" s="263"/>
      <c r="B103" s="264"/>
      <c r="C103" s="265" t="s">
        <v>134</v>
      </c>
      <c r="D103" s="266" t="s">
        <v>244</v>
      </c>
      <c r="E103" s="270">
        <f>F103+G103+H103+I103</f>
        <v>7002</v>
      </c>
      <c r="F103" s="267">
        <f>F83+F57</f>
        <v>7002</v>
      </c>
      <c r="G103" s="267">
        <v>0</v>
      </c>
      <c r="H103" s="267">
        <v>0</v>
      </c>
      <c r="I103" s="268">
        <v>0</v>
      </c>
      <c r="J103" s="269">
        <f>K103+L103+M103+N103</f>
        <v>0</v>
      </c>
      <c r="K103" s="267">
        <v>0</v>
      </c>
      <c r="L103" s="267">
        <v>0</v>
      </c>
      <c r="M103" s="267">
        <v>0</v>
      </c>
      <c r="N103" s="268">
        <v>0</v>
      </c>
      <c r="O103" s="270">
        <f>P103+Q103+R103+S103</f>
        <v>0</v>
      </c>
      <c r="P103" s="267">
        <v>0</v>
      </c>
      <c r="Q103" s="267">
        <v>0</v>
      </c>
      <c r="R103" s="267">
        <v>0</v>
      </c>
      <c r="S103" s="268">
        <v>0</v>
      </c>
      <c r="T103" s="270">
        <f>U103+V103+W103+X103</f>
        <v>0</v>
      </c>
      <c r="U103" s="267">
        <v>0</v>
      </c>
      <c r="V103" s="267">
        <v>0</v>
      </c>
      <c r="W103" s="267">
        <v>0</v>
      </c>
      <c r="X103" s="268">
        <v>0</v>
      </c>
      <c r="Y103" s="277">
        <f>Z103+AA103+AB103+AC103</f>
        <v>0</v>
      </c>
      <c r="Z103" s="267">
        <v>0</v>
      </c>
      <c r="AA103" s="267">
        <v>0</v>
      </c>
      <c r="AB103" s="267">
        <v>0</v>
      </c>
      <c r="AC103" s="267">
        <v>0</v>
      </c>
      <c r="AD103" s="280">
        <f>E103+J103+O103+T103+Y103</f>
        <v>7002</v>
      </c>
      <c r="AE103" s="21"/>
      <c r="AF103" s="21"/>
    </row>
    <row r="104" spans="1:32" ht="34.5" customHeight="1" thickBot="1" x14ac:dyDescent="0.3">
      <c r="A104" s="212"/>
      <c r="B104" s="213"/>
      <c r="C104" s="281" t="s">
        <v>241</v>
      </c>
      <c r="D104" s="282">
        <v>2026</v>
      </c>
      <c r="E104" s="91" t="s">
        <v>42</v>
      </c>
      <c r="F104" s="92" t="s">
        <v>42</v>
      </c>
      <c r="G104" s="92" t="s">
        <v>42</v>
      </c>
      <c r="H104" s="92" t="s">
        <v>42</v>
      </c>
      <c r="I104" s="93" t="s">
        <v>42</v>
      </c>
      <c r="J104" s="91" t="s">
        <v>42</v>
      </c>
      <c r="K104" s="92" t="s">
        <v>42</v>
      </c>
      <c r="L104" s="92" t="s">
        <v>42</v>
      </c>
      <c r="M104" s="92" t="s">
        <v>42</v>
      </c>
      <c r="N104" s="93" t="s">
        <v>42</v>
      </c>
      <c r="O104" s="91" t="s">
        <v>42</v>
      </c>
      <c r="P104" s="92" t="s">
        <v>42</v>
      </c>
      <c r="Q104" s="92" t="s">
        <v>42</v>
      </c>
      <c r="R104" s="92" t="s">
        <v>42</v>
      </c>
      <c r="S104" s="93" t="s">
        <v>42</v>
      </c>
      <c r="T104" s="91" t="s">
        <v>42</v>
      </c>
      <c r="U104" s="92" t="s">
        <v>42</v>
      </c>
      <c r="V104" s="92" t="s">
        <v>42</v>
      </c>
      <c r="W104" s="92" t="s">
        <v>42</v>
      </c>
      <c r="X104" s="93" t="s">
        <v>42</v>
      </c>
      <c r="Y104" s="283">
        <f t="shared" ref="Y104" si="111">Z104+AA104+AB104+AC104</f>
        <v>78588</v>
      </c>
      <c r="Z104" s="92">
        <f>Z47+Z59+Z75+Z100</f>
        <v>72596</v>
      </c>
      <c r="AA104" s="92">
        <f>AA100</f>
        <v>5992</v>
      </c>
      <c r="AB104" s="92">
        <f>AB94+AB69+AB52+AB41</f>
        <v>0</v>
      </c>
      <c r="AC104" s="92">
        <f>AC94+AC69+AC52+AC41</f>
        <v>0</v>
      </c>
      <c r="AD104" s="284">
        <f>Y104</f>
        <v>78588</v>
      </c>
      <c r="AE104" s="21"/>
      <c r="AF104" s="21"/>
    </row>
    <row r="105" spans="1:32" ht="45" customHeight="1" thickBot="1" x14ac:dyDescent="0.3">
      <c r="A105" s="195" t="s">
        <v>219</v>
      </c>
      <c r="B105" s="196"/>
      <c r="C105" s="122"/>
      <c r="D105" s="123"/>
      <c r="E105" s="114">
        <f>F105+G105+H105+I105</f>
        <v>0</v>
      </c>
      <c r="F105" s="115">
        <v>0</v>
      </c>
      <c r="G105" s="115">
        <v>0</v>
      </c>
      <c r="H105" s="115">
        <v>0</v>
      </c>
      <c r="I105" s="116">
        <v>0</v>
      </c>
      <c r="J105" s="114">
        <f>K105+L105+M105+N105</f>
        <v>0</v>
      </c>
      <c r="K105" s="115">
        <v>0</v>
      </c>
      <c r="L105" s="115">
        <v>0</v>
      </c>
      <c r="M105" s="115">
        <v>0</v>
      </c>
      <c r="N105" s="116">
        <v>0</v>
      </c>
      <c r="O105" s="114">
        <f>P105+Q105+R105+S105</f>
        <v>0</v>
      </c>
      <c r="P105" s="115">
        <v>0</v>
      </c>
      <c r="Q105" s="115">
        <v>0</v>
      </c>
      <c r="R105" s="115">
        <v>0</v>
      </c>
      <c r="S105" s="116">
        <v>0</v>
      </c>
      <c r="T105" s="124">
        <f>U105+V105+W105+X105</f>
        <v>28227</v>
      </c>
      <c r="U105" s="115">
        <f>U84</f>
        <v>28227</v>
      </c>
      <c r="V105" s="115">
        <v>0</v>
      </c>
      <c r="W105" s="115">
        <v>0</v>
      </c>
      <c r="X105" s="125">
        <v>0</v>
      </c>
      <c r="Y105" s="114">
        <f>Z105+AA105+AB105+AC105</f>
        <v>0</v>
      </c>
      <c r="Z105" s="115">
        <v>0</v>
      </c>
      <c r="AA105" s="115">
        <v>0</v>
      </c>
      <c r="AB105" s="115">
        <v>0</v>
      </c>
      <c r="AC105" s="116">
        <v>0</v>
      </c>
      <c r="AD105" s="126">
        <f>E105+J105+O105+T105+Y105</f>
        <v>28227</v>
      </c>
    </row>
    <row r="106" spans="1:32" ht="45" customHeight="1" thickBot="1" x14ac:dyDescent="0.3">
      <c r="A106" s="197" t="s">
        <v>220</v>
      </c>
      <c r="B106" s="198"/>
      <c r="C106" s="122"/>
      <c r="D106" s="123"/>
      <c r="E106" s="114">
        <f>E101+E105</f>
        <v>361390</v>
      </c>
      <c r="F106" s="115">
        <f>F101+F105</f>
        <v>55355</v>
      </c>
      <c r="G106" s="115">
        <f>G101+G105</f>
        <v>114710</v>
      </c>
      <c r="H106" s="115">
        <f>H101+H105</f>
        <v>191325</v>
      </c>
      <c r="I106" s="116">
        <f>I101+I105</f>
        <v>0</v>
      </c>
      <c r="J106" s="114">
        <f>J101+J105</f>
        <v>640756</v>
      </c>
      <c r="K106" s="115">
        <f>K101+K105</f>
        <v>93215</v>
      </c>
      <c r="L106" s="115">
        <f>L101+L105</f>
        <v>218803</v>
      </c>
      <c r="M106" s="115">
        <f>M101+M105</f>
        <v>328738</v>
      </c>
      <c r="N106" s="116">
        <f>N101+N105</f>
        <v>0</v>
      </c>
      <c r="O106" s="114">
        <f>O101+O105</f>
        <v>146592</v>
      </c>
      <c r="P106" s="115">
        <f>P101+P105</f>
        <v>114391</v>
      </c>
      <c r="Q106" s="115">
        <f>Q101+Q105</f>
        <v>14385</v>
      </c>
      <c r="R106" s="115">
        <f>R101+R105</f>
        <v>17816</v>
      </c>
      <c r="S106" s="116">
        <f>S101+S105</f>
        <v>0</v>
      </c>
      <c r="T106" s="124">
        <f>T101+T105</f>
        <v>179382</v>
      </c>
      <c r="U106" s="115">
        <f>U101+U105</f>
        <v>145963</v>
      </c>
      <c r="V106" s="115">
        <f>V101+V105</f>
        <v>33419</v>
      </c>
      <c r="W106" s="115">
        <f>W101+W105</f>
        <v>0</v>
      </c>
      <c r="X106" s="125">
        <f>X101+X105</f>
        <v>0</v>
      </c>
      <c r="Y106" s="114">
        <f>Y101+Y105</f>
        <v>114503</v>
      </c>
      <c r="Z106" s="115">
        <f>Z101+Z105</f>
        <v>105100</v>
      </c>
      <c r="AA106" s="115">
        <f>AA101+AA105</f>
        <v>9403</v>
      </c>
      <c r="AB106" s="115">
        <f>AB101+AB105</f>
        <v>0</v>
      </c>
      <c r="AC106" s="116">
        <f>AC101+AC105</f>
        <v>0</v>
      </c>
      <c r="AD106" s="126">
        <f>AD101+AD105</f>
        <v>1442623</v>
      </c>
      <c r="AE106" s="21">
        <f>E106+J106+O106+T106+Y106</f>
        <v>1442623</v>
      </c>
      <c r="AF106" s="21">
        <f>AD46+AD57+AD74+AD83+AD94+AD99+AD105</f>
        <v>1338508</v>
      </c>
    </row>
    <row r="107" spans="1:32" ht="45" customHeight="1" x14ac:dyDescent="0.25">
      <c r="A107" s="137"/>
      <c r="B107" s="137"/>
      <c r="C107" s="138"/>
      <c r="D107" s="138"/>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39"/>
      <c r="AA107" s="139"/>
      <c r="AB107" s="139"/>
      <c r="AC107" s="139"/>
      <c r="AD107" s="139"/>
      <c r="AE107" s="21"/>
      <c r="AF107" s="21"/>
    </row>
    <row r="109" spans="1:32" ht="15.75" thickBot="1" x14ac:dyDescent="0.3"/>
    <row r="110" spans="1:32" x14ac:dyDescent="0.25">
      <c r="Y110" s="36" t="s">
        <v>233</v>
      </c>
      <c r="Z110" s="37">
        <f>E101+J101+O101+T101+Y101</f>
        <v>1414396</v>
      </c>
      <c r="AA110" s="38">
        <f>Z111+Z112+Z113</f>
        <v>1414396</v>
      </c>
    </row>
    <row r="111" spans="1:32" x14ac:dyDescent="0.25">
      <c r="Y111" s="39" t="s">
        <v>229</v>
      </c>
      <c r="Z111" s="40">
        <f>F101+K101+P101+U101+Z101</f>
        <v>485797</v>
      </c>
      <c r="AA111" s="41"/>
    </row>
    <row r="112" spans="1:32" x14ac:dyDescent="0.25">
      <c r="Y112" s="39" t="s">
        <v>230</v>
      </c>
      <c r="Z112" s="40">
        <f>G101+L101+Q101+V101+AA101</f>
        <v>390720</v>
      </c>
      <c r="AA112" s="41"/>
    </row>
    <row r="113" spans="25:27" x14ac:dyDescent="0.25">
      <c r="Y113" s="39" t="s">
        <v>231</v>
      </c>
      <c r="Z113" s="40">
        <f>H101+M101+R101</f>
        <v>537879</v>
      </c>
      <c r="AA113" s="41"/>
    </row>
    <row r="114" spans="25:27" ht="15.75" thickBot="1" x14ac:dyDescent="0.3">
      <c r="Y114" s="42" t="s">
        <v>232</v>
      </c>
      <c r="Z114" s="43">
        <f>I101+N101+S101+X101+AC101</f>
        <v>0</v>
      </c>
      <c r="AA114" s="44"/>
    </row>
    <row r="115" spans="25:27" ht="15.75" thickBot="1" x14ac:dyDescent="0.3"/>
    <row r="116" spans="25:27" x14ac:dyDescent="0.25">
      <c r="Y116" s="36" t="s">
        <v>234</v>
      </c>
      <c r="Z116" s="37">
        <f>E106+J106+O106+T106+Y106</f>
        <v>1442623</v>
      </c>
      <c r="AA116" s="38">
        <f>Z117+Z118+Z119</f>
        <v>1442623</v>
      </c>
    </row>
    <row r="117" spans="25:27" x14ac:dyDescent="0.25">
      <c r="Y117" s="39" t="s">
        <v>229</v>
      </c>
      <c r="Z117" s="40">
        <f>F106+K106+P106+U106+Z106</f>
        <v>514024</v>
      </c>
      <c r="AA117" s="41"/>
    </row>
    <row r="118" spans="25:27" x14ac:dyDescent="0.25">
      <c r="Y118" s="39" t="s">
        <v>230</v>
      </c>
      <c r="Z118" s="40">
        <f>G106+L106+Q106+V106+AA106</f>
        <v>390720</v>
      </c>
      <c r="AA118" s="41"/>
    </row>
    <row r="119" spans="25:27" x14ac:dyDescent="0.25">
      <c r="Y119" s="39" t="s">
        <v>235</v>
      </c>
      <c r="Z119" s="40">
        <f>H106+M106+R106</f>
        <v>537879</v>
      </c>
      <c r="AA119" s="41"/>
    </row>
    <row r="120" spans="25:27" ht="15.75" thickBot="1" x14ac:dyDescent="0.3">
      <c r="Y120" s="42" t="s">
        <v>236</v>
      </c>
      <c r="Z120" s="45">
        <v>0</v>
      </c>
      <c r="AA120" s="44"/>
    </row>
  </sheetData>
  <mergeCells count="66">
    <mergeCell ref="A96:A97"/>
    <mergeCell ref="B96:B97"/>
    <mergeCell ref="A99:B99"/>
    <mergeCell ref="A100:B100"/>
    <mergeCell ref="A102:B102"/>
    <mergeCell ref="A104:B104"/>
    <mergeCell ref="B63:B64"/>
    <mergeCell ref="A63:A64"/>
    <mergeCell ref="A74:B74"/>
    <mergeCell ref="A75:B75"/>
    <mergeCell ref="A73:B73"/>
    <mergeCell ref="A52:A53"/>
    <mergeCell ref="B52:B53"/>
    <mergeCell ref="A57:B57"/>
    <mergeCell ref="A59:B59"/>
    <mergeCell ref="A61:A62"/>
    <mergeCell ref="B61:B62"/>
    <mergeCell ref="A47:B47"/>
    <mergeCell ref="A33:A34"/>
    <mergeCell ref="B33:B34"/>
    <mergeCell ref="A35:A36"/>
    <mergeCell ref="B35:B36"/>
    <mergeCell ref="A39:A40"/>
    <mergeCell ref="B39:B40"/>
    <mergeCell ref="A41:A42"/>
    <mergeCell ref="B41:B42"/>
    <mergeCell ref="A43:A44"/>
    <mergeCell ref="B43:B44"/>
    <mergeCell ref="A46:B46"/>
    <mergeCell ref="B15:B16"/>
    <mergeCell ref="A20:A21"/>
    <mergeCell ref="B20:B21"/>
    <mergeCell ref="A31:A32"/>
    <mergeCell ref="B31:B32"/>
    <mergeCell ref="O4:S4"/>
    <mergeCell ref="T4:X4"/>
    <mergeCell ref="Y4:AC4"/>
    <mergeCell ref="A105:B105"/>
    <mergeCell ref="A106:B106"/>
    <mergeCell ref="B3:B5"/>
    <mergeCell ref="C3:C5"/>
    <mergeCell ref="D3:D5"/>
    <mergeCell ref="A101:B101"/>
    <mergeCell ref="A94:B94"/>
    <mergeCell ref="A95:AD95"/>
    <mergeCell ref="A9:A10"/>
    <mergeCell ref="B9:B10"/>
    <mergeCell ref="A11:A12"/>
    <mergeCell ref="B11:B12"/>
    <mergeCell ref="A15:A16"/>
    <mergeCell ref="A2:AD2"/>
    <mergeCell ref="W1:AD1"/>
    <mergeCell ref="A98:B98"/>
    <mergeCell ref="A76:AD76"/>
    <mergeCell ref="A80:AD80"/>
    <mergeCell ref="A85:AD85"/>
    <mergeCell ref="A56:B56"/>
    <mergeCell ref="A7:AD7"/>
    <mergeCell ref="A8:AD8"/>
    <mergeCell ref="A60:AD60"/>
    <mergeCell ref="A45:B45"/>
    <mergeCell ref="A48:AD48"/>
    <mergeCell ref="A3:A5"/>
    <mergeCell ref="E3:AD3"/>
    <mergeCell ref="E4:I4"/>
    <mergeCell ref="J4:N4"/>
  </mergeCells>
  <pageMargins left="0.11811023622047245" right="0.11811023622047245" top="0.15748031496062992" bottom="0.15748031496062992" header="0" footer="0"/>
  <pageSetup paperSize="9" scale="40" firstPageNumber="4" fitToHeight="0" orientation="landscape"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5"/>
  <sheetViews>
    <sheetView topLeftCell="A75" zoomScale="90" zoomScaleNormal="90" workbookViewId="0">
      <selection sqref="A1:J85"/>
    </sheetView>
  </sheetViews>
  <sheetFormatPr defaultRowHeight="15" x14ac:dyDescent="0.25"/>
  <cols>
    <col min="1" max="1" width="10.140625" bestFit="1" customWidth="1"/>
    <col min="2" max="2" width="40.5703125" style="8" customWidth="1"/>
    <col min="3" max="3" width="33.140625" style="8" customWidth="1"/>
    <col min="4" max="4" width="13.28515625" customWidth="1"/>
    <col min="5" max="5" width="13.140625" customWidth="1"/>
    <col min="6" max="6" width="12.5703125" customWidth="1"/>
    <col min="7" max="7" width="11.7109375" customWidth="1"/>
    <col min="8" max="8" width="12.42578125" customWidth="1"/>
    <col min="9" max="9" width="12" customWidth="1"/>
    <col min="10" max="10" width="11.7109375" customWidth="1"/>
  </cols>
  <sheetData>
    <row r="1" spans="1:11" ht="141.75" customHeight="1" x14ac:dyDescent="0.25">
      <c r="A1" s="6"/>
      <c r="F1" s="240" t="s">
        <v>239</v>
      </c>
      <c r="G1" s="241"/>
      <c r="H1" s="241"/>
      <c r="I1" s="241"/>
      <c r="J1" s="241"/>
    </row>
    <row r="2" spans="1:11" ht="45" customHeight="1" thickBot="1" x14ac:dyDescent="0.3">
      <c r="A2" s="242" t="s">
        <v>240</v>
      </c>
      <c r="B2" s="243"/>
      <c r="C2" s="243"/>
      <c r="D2" s="243"/>
      <c r="E2" s="243"/>
      <c r="F2" s="243"/>
      <c r="G2" s="243"/>
      <c r="H2" s="243"/>
      <c r="I2" s="243"/>
      <c r="J2" s="243"/>
    </row>
    <row r="3" spans="1:11" ht="23.25" customHeight="1" x14ac:dyDescent="0.25">
      <c r="A3" s="260" t="s">
        <v>81</v>
      </c>
      <c r="B3" s="262" t="s">
        <v>33</v>
      </c>
      <c r="C3" s="262" t="s">
        <v>34</v>
      </c>
      <c r="D3" s="252" t="s">
        <v>35</v>
      </c>
      <c r="E3" s="252" t="s">
        <v>36</v>
      </c>
      <c r="F3" s="252" t="s">
        <v>37</v>
      </c>
      <c r="G3" s="252"/>
      <c r="H3" s="252"/>
      <c r="I3" s="252"/>
      <c r="J3" s="253"/>
    </row>
    <row r="4" spans="1:11" x14ac:dyDescent="0.25">
      <c r="A4" s="261"/>
      <c r="B4" s="199"/>
      <c r="C4" s="199"/>
      <c r="D4" s="200"/>
      <c r="E4" s="200"/>
      <c r="F4" s="7">
        <v>2022</v>
      </c>
      <c r="G4" s="7">
        <v>2023</v>
      </c>
      <c r="H4" s="7">
        <v>2024</v>
      </c>
      <c r="I4" s="7">
        <v>2025</v>
      </c>
      <c r="J4" s="20">
        <v>2026</v>
      </c>
    </row>
    <row r="5" spans="1:11" x14ac:dyDescent="0.25">
      <c r="A5" s="19">
        <v>1</v>
      </c>
      <c r="B5" s="4">
        <v>2</v>
      </c>
      <c r="C5" s="4">
        <v>3</v>
      </c>
      <c r="D5" s="7">
        <v>4</v>
      </c>
      <c r="E5" s="7">
        <v>5</v>
      </c>
      <c r="F5" s="7">
        <v>6</v>
      </c>
      <c r="G5" s="7">
        <v>7</v>
      </c>
      <c r="H5" s="7">
        <v>8</v>
      </c>
      <c r="I5" s="7">
        <v>9</v>
      </c>
      <c r="J5" s="20">
        <v>10</v>
      </c>
    </row>
    <row r="6" spans="1:11" ht="21.75" customHeight="1" x14ac:dyDescent="0.25">
      <c r="A6" s="254" t="s">
        <v>38</v>
      </c>
      <c r="B6" s="255"/>
      <c r="C6" s="255"/>
      <c r="D6" s="255"/>
      <c r="E6" s="255"/>
      <c r="F6" s="255"/>
      <c r="G6" s="255"/>
      <c r="H6" s="255"/>
      <c r="I6" s="255"/>
      <c r="J6" s="256"/>
    </row>
    <row r="7" spans="1:11" ht="21.75" customHeight="1" thickBot="1" x14ac:dyDescent="0.3">
      <c r="A7" s="257" t="s">
        <v>39</v>
      </c>
      <c r="B7" s="258"/>
      <c r="C7" s="258"/>
      <c r="D7" s="258"/>
      <c r="E7" s="258"/>
      <c r="F7" s="258"/>
      <c r="G7" s="258"/>
      <c r="H7" s="258"/>
      <c r="I7" s="258"/>
      <c r="J7" s="259"/>
    </row>
    <row r="8" spans="1:11" ht="76.5" customHeight="1" x14ac:dyDescent="0.25">
      <c r="A8" s="236" t="s">
        <v>5</v>
      </c>
      <c r="B8" s="250" t="s">
        <v>70</v>
      </c>
      <c r="C8" s="15" t="s">
        <v>40</v>
      </c>
      <c r="D8" s="16" t="s">
        <v>41</v>
      </c>
      <c r="E8" s="16">
        <v>100</v>
      </c>
      <c r="F8" s="16">
        <v>100</v>
      </c>
      <c r="G8" s="16">
        <v>100</v>
      </c>
      <c r="H8" s="16">
        <v>100</v>
      </c>
      <c r="I8" s="16" t="s">
        <v>42</v>
      </c>
      <c r="J8" s="18" t="s">
        <v>42</v>
      </c>
    </row>
    <row r="9" spans="1:11" ht="93" customHeight="1" x14ac:dyDescent="0.25">
      <c r="A9" s="244"/>
      <c r="B9" s="251"/>
      <c r="C9" s="3" t="s">
        <v>43</v>
      </c>
      <c r="D9" s="7" t="s">
        <v>41</v>
      </c>
      <c r="E9" s="7" t="s">
        <v>42</v>
      </c>
      <c r="F9" s="7" t="s">
        <v>42</v>
      </c>
      <c r="G9" s="7" t="s">
        <v>42</v>
      </c>
      <c r="H9" s="7" t="s">
        <v>42</v>
      </c>
      <c r="I9" s="7">
        <v>100</v>
      </c>
      <c r="J9" s="20">
        <v>100</v>
      </c>
    </row>
    <row r="10" spans="1:11" ht="53.25" customHeight="1" x14ac:dyDescent="0.25">
      <c r="A10" s="17" t="s">
        <v>7</v>
      </c>
      <c r="B10" s="3" t="s">
        <v>8</v>
      </c>
      <c r="C10" s="5" t="s">
        <v>44</v>
      </c>
      <c r="D10" s="7" t="s">
        <v>45</v>
      </c>
      <c r="E10" s="7" t="s">
        <v>42</v>
      </c>
      <c r="F10" s="7">
        <v>8828</v>
      </c>
      <c r="G10" s="7">
        <v>6100</v>
      </c>
      <c r="H10" s="7">
        <v>6123</v>
      </c>
      <c r="I10" s="7">
        <v>6460</v>
      </c>
      <c r="J10" s="20">
        <v>6000</v>
      </c>
    </row>
    <row r="11" spans="1:11" ht="72.75" customHeight="1" x14ac:dyDescent="0.25">
      <c r="A11" s="17" t="s">
        <v>181</v>
      </c>
      <c r="B11" s="13" t="s">
        <v>89</v>
      </c>
      <c r="C11" s="5" t="s">
        <v>145</v>
      </c>
      <c r="D11" s="7" t="s">
        <v>46</v>
      </c>
      <c r="E11" s="7">
        <v>1</v>
      </c>
      <c r="F11" s="7">
        <v>1</v>
      </c>
      <c r="G11" s="7" t="s">
        <v>42</v>
      </c>
      <c r="H11" s="7" t="s">
        <v>42</v>
      </c>
      <c r="I11" s="7">
        <v>1</v>
      </c>
      <c r="J11" s="20" t="s">
        <v>42</v>
      </c>
    </row>
    <row r="12" spans="1:11" ht="80.25" customHeight="1" x14ac:dyDescent="0.25">
      <c r="A12" s="17" t="s">
        <v>182</v>
      </c>
      <c r="B12" s="13" t="s">
        <v>91</v>
      </c>
      <c r="C12" s="5" t="s">
        <v>146</v>
      </c>
      <c r="D12" s="7" t="s">
        <v>46</v>
      </c>
      <c r="E12" s="7">
        <v>20</v>
      </c>
      <c r="F12" s="7">
        <v>8</v>
      </c>
      <c r="G12" s="7">
        <v>8</v>
      </c>
      <c r="H12" s="7">
        <v>8</v>
      </c>
      <c r="I12" s="7">
        <v>8</v>
      </c>
      <c r="J12" s="20">
        <v>8</v>
      </c>
      <c r="K12" t="s">
        <v>226</v>
      </c>
    </row>
    <row r="13" spans="1:11" ht="135" x14ac:dyDescent="0.25">
      <c r="A13" s="17" t="s">
        <v>9</v>
      </c>
      <c r="B13" s="13" t="s">
        <v>147</v>
      </c>
      <c r="C13" s="13" t="s">
        <v>47</v>
      </c>
      <c r="D13" s="7" t="s">
        <v>48</v>
      </c>
      <c r="E13" s="7">
        <v>54392.5</v>
      </c>
      <c r="F13" s="7">
        <v>8841.4</v>
      </c>
      <c r="G13" s="7">
        <v>10828</v>
      </c>
      <c r="H13" s="7">
        <v>22463</v>
      </c>
      <c r="I13" s="7">
        <v>12800</v>
      </c>
      <c r="J13" s="20">
        <v>2328</v>
      </c>
    </row>
    <row r="14" spans="1:11" ht="98.25" customHeight="1" x14ac:dyDescent="0.25">
      <c r="A14" s="244" t="s">
        <v>183</v>
      </c>
      <c r="B14" s="245" t="s">
        <v>224</v>
      </c>
      <c r="C14" s="13" t="s">
        <v>148</v>
      </c>
      <c r="D14" s="7" t="s">
        <v>49</v>
      </c>
      <c r="E14" s="7" t="s">
        <v>42</v>
      </c>
      <c r="F14" s="7">
        <v>25.7</v>
      </c>
      <c r="G14" s="7" t="s">
        <v>42</v>
      </c>
      <c r="H14" s="7" t="s">
        <v>42</v>
      </c>
      <c r="I14" s="7" t="s">
        <v>42</v>
      </c>
      <c r="J14" s="20" t="s">
        <v>42</v>
      </c>
    </row>
    <row r="15" spans="1:11" ht="82.5" customHeight="1" x14ac:dyDescent="0.25">
      <c r="A15" s="244"/>
      <c r="B15" s="245"/>
      <c r="C15" s="13" t="s">
        <v>149</v>
      </c>
      <c r="D15" s="7" t="s">
        <v>49</v>
      </c>
      <c r="E15" s="7" t="s">
        <v>42</v>
      </c>
      <c r="F15" s="7">
        <v>21.9</v>
      </c>
      <c r="G15" s="7" t="s">
        <v>42</v>
      </c>
      <c r="H15" s="7" t="s">
        <v>42</v>
      </c>
      <c r="I15" s="7" t="s">
        <v>42</v>
      </c>
      <c r="J15" s="20" t="s">
        <v>42</v>
      </c>
    </row>
    <row r="16" spans="1:11" ht="99.75" customHeight="1" x14ac:dyDescent="0.25">
      <c r="A16" s="244"/>
      <c r="B16" s="245"/>
      <c r="C16" s="13" t="s">
        <v>150</v>
      </c>
      <c r="D16" s="7" t="s">
        <v>49</v>
      </c>
      <c r="E16" s="7" t="s">
        <v>42</v>
      </c>
      <c r="F16" s="7" t="s">
        <v>42</v>
      </c>
      <c r="G16" s="7">
        <v>25.7</v>
      </c>
      <c r="H16" s="7" t="s">
        <v>42</v>
      </c>
      <c r="I16" s="7" t="s">
        <v>42</v>
      </c>
      <c r="J16" s="20" t="s">
        <v>42</v>
      </c>
    </row>
    <row r="17" spans="1:10" ht="90" x14ac:dyDescent="0.25">
      <c r="A17" s="22"/>
      <c r="B17" s="245"/>
      <c r="C17" s="13" t="s">
        <v>151</v>
      </c>
      <c r="D17" s="7" t="s">
        <v>49</v>
      </c>
      <c r="E17" s="7" t="s">
        <v>42</v>
      </c>
      <c r="F17" s="7" t="s">
        <v>42</v>
      </c>
      <c r="G17" s="7">
        <v>21.9</v>
      </c>
      <c r="H17" s="7" t="s">
        <v>42</v>
      </c>
      <c r="I17" s="7" t="s">
        <v>42</v>
      </c>
      <c r="J17" s="20" t="s">
        <v>42</v>
      </c>
    </row>
    <row r="18" spans="1:10" ht="120" x14ac:dyDescent="0.25">
      <c r="A18" s="22"/>
      <c r="B18" s="245"/>
      <c r="C18" s="13" t="s">
        <v>152</v>
      </c>
      <c r="D18" s="7" t="s">
        <v>49</v>
      </c>
      <c r="E18" s="7" t="s">
        <v>42</v>
      </c>
      <c r="F18" s="7" t="s">
        <v>42</v>
      </c>
      <c r="G18" s="7">
        <v>25.7</v>
      </c>
      <c r="H18" s="7" t="s">
        <v>42</v>
      </c>
      <c r="I18" s="7" t="s">
        <v>42</v>
      </c>
      <c r="J18" s="20" t="s">
        <v>42</v>
      </c>
    </row>
    <row r="19" spans="1:10" ht="105" x14ac:dyDescent="0.25">
      <c r="A19" s="22"/>
      <c r="B19" s="245"/>
      <c r="C19" s="13" t="s">
        <v>153</v>
      </c>
      <c r="D19" s="7" t="s">
        <v>49</v>
      </c>
      <c r="E19" s="7" t="s">
        <v>42</v>
      </c>
      <c r="F19" s="7" t="s">
        <v>42</v>
      </c>
      <c r="G19" s="7">
        <v>21.9</v>
      </c>
      <c r="H19" s="7" t="s">
        <v>42</v>
      </c>
      <c r="I19" s="7" t="s">
        <v>42</v>
      </c>
      <c r="J19" s="20" t="s">
        <v>42</v>
      </c>
    </row>
    <row r="20" spans="1:10" ht="120" x14ac:dyDescent="0.25">
      <c r="A20" s="22"/>
      <c r="B20" s="245"/>
      <c r="C20" s="13" t="s">
        <v>154</v>
      </c>
      <c r="D20" s="7" t="s">
        <v>49</v>
      </c>
      <c r="E20" s="7" t="s">
        <v>42</v>
      </c>
      <c r="F20" s="7" t="s">
        <v>42</v>
      </c>
      <c r="G20" s="7" t="s">
        <v>42</v>
      </c>
      <c r="H20" s="7">
        <v>25.7</v>
      </c>
      <c r="I20" s="7" t="s">
        <v>42</v>
      </c>
      <c r="J20" s="20" t="s">
        <v>42</v>
      </c>
    </row>
    <row r="21" spans="1:10" ht="105" x14ac:dyDescent="0.25">
      <c r="A21" s="22"/>
      <c r="B21" s="245"/>
      <c r="C21" s="13" t="s">
        <v>155</v>
      </c>
      <c r="D21" s="7" t="s">
        <v>49</v>
      </c>
      <c r="E21" s="7" t="s">
        <v>42</v>
      </c>
      <c r="F21" s="7" t="s">
        <v>42</v>
      </c>
      <c r="G21" s="7" t="s">
        <v>42</v>
      </c>
      <c r="H21" s="7">
        <v>21.9</v>
      </c>
      <c r="I21" s="7" t="s">
        <v>42</v>
      </c>
      <c r="J21" s="23"/>
    </row>
    <row r="22" spans="1:10" ht="75" x14ac:dyDescent="0.25">
      <c r="A22" s="22"/>
      <c r="B22" s="245"/>
      <c r="C22" s="13" t="s">
        <v>156</v>
      </c>
      <c r="D22" s="7" t="s">
        <v>79</v>
      </c>
      <c r="E22" s="7" t="s">
        <v>42</v>
      </c>
      <c r="F22" s="7" t="s">
        <v>42</v>
      </c>
      <c r="G22" s="7" t="s">
        <v>42</v>
      </c>
      <c r="H22" s="7">
        <v>700</v>
      </c>
      <c r="I22" s="7" t="s">
        <v>42</v>
      </c>
      <c r="J22" s="20" t="s">
        <v>42</v>
      </c>
    </row>
    <row r="23" spans="1:10" ht="30" x14ac:dyDescent="0.25">
      <c r="A23" s="22"/>
      <c r="B23" s="245"/>
      <c r="C23" s="13" t="s">
        <v>80</v>
      </c>
      <c r="D23" s="7" t="s">
        <v>50</v>
      </c>
      <c r="E23" s="7" t="s">
        <v>42</v>
      </c>
      <c r="F23" s="7" t="s">
        <v>42</v>
      </c>
      <c r="G23" s="7" t="s">
        <v>42</v>
      </c>
      <c r="H23" s="7">
        <v>2</v>
      </c>
      <c r="I23" s="7" t="s">
        <v>42</v>
      </c>
      <c r="J23" s="20" t="s">
        <v>42</v>
      </c>
    </row>
    <row r="24" spans="1:10" ht="60" x14ac:dyDescent="0.25">
      <c r="A24" s="17" t="s">
        <v>10</v>
      </c>
      <c r="B24" s="13" t="s">
        <v>11</v>
      </c>
      <c r="C24" s="13" t="s">
        <v>51</v>
      </c>
      <c r="D24" s="7" t="s">
        <v>50</v>
      </c>
      <c r="E24" s="7" t="s">
        <v>42</v>
      </c>
      <c r="F24" s="7">
        <v>4</v>
      </c>
      <c r="G24" s="7">
        <v>4</v>
      </c>
      <c r="H24" s="7">
        <v>4</v>
      </c>
      <c r="I24" s="7">
        <v>4</v>
      </c>
      <c r="J24" s="20">
        <v>4</v>
      </c>
    </row>
    <row r="25" spans="1:10" ht="75" x14ac:dyDescent="0.25">
      <c r="A25" s="17" t="s">
        <v>186</v>
      </c>
      <c r="B25" s="13" t="s">
        <v>97</v>
      </c>
      <c r="C25" s="13" t="s">
        <v>157</v>
      </c>
      <c r="D25" s="7" t="s">
        <v>46</v>
      </c>
      <c r="E25" s="7" t="s">
        <v>42</v>
      </c>
      <c r="F25" s="7" t="s">
        <v>42</v>
      </c>
      <c r="G25" s="7">
        <v>2</v>
      </c>
      <c r="H25" s="7" t="s">
        <v>42</v>
      </c>
      <c r="I25" s="7" t="s">
        <v>42</v>
      </c>
      <c r="J25" s="20" t="s">
        <v>42</v>
      </c>
    </row>
    <row r="26" spans="1:10" ht="195" x14ac:dyDescent="0.25">
      <c r="A26" s="17" t="s">
        <v>187</v>
      </c>
      <c r="B26" s="13" t="s">
        <v>98</v>
      </c>
      <c r="C26" s="13" t="s">
        <v>158</v>
      </c>
      <c r="D26" s="7" t="s">
        <v>50</v>
      </c>
      <c r="E26" s="7" t="s">
        <v>42</v>
      </c>
      <c r="F26" s="7">
        <v>50</v>
      </c>
      <c r="G26" s="7" t="s">
        <v>42</v>
      </c>
      <c r="H26" s="7" t="s">
        <v>42</v>
      </c>
      <c r="I26" s="7" t="s">
        <v>42</v>
      </c>
      <c r="J26" s="20" t="s">
        <v>42</v>
      </c>
    </row>
    <row r="27" spans="1:10" ht="45" x14ac:dyDescent="0.25">
      <c r="A27" s="17" t="s">
        <v>188</v>
      </c>
      <c r="B27" s="13" t="s">
        <v>99</v>
      </c>
      <c r="C27" s="13" t="s">
        <v>159</v>
      </c>
      <c r="D27" s="7" t="s">
        <v>50</v>
      </c>
      <c r="E27" s="7" t="s">
        <v>42</v>
      </c>
      <c r="F27" s="7">
        <v>300</v>
      </c>
      <c r="G27" s="7" t="s">
        <v>42</v>
      </c>
      <c r="H27" s="7" t="s">
        <v>42</v>
      </c>
      <c r="I27" s="7" t="s">
        <v>42</v>
      </c>
      <c r="J27" s="20" t="s">
        <v>42</v>
      </c>
    </row>
    <row r="28" spans="1:10" ht="255" x14ac:dyDescent="0.25">
      <c r="A28" s="17" t="s">
        <v>189</v>
      </c>
      <c r="B28" s="13" t="s">
        <v>100</v>
      </c>
      <c r="C28" s="13" t="s">
        <v>160</v>
      </c>
      <c r="D28" s="7" t="s">
        <v>161</v>
      </c>
      <c r="E28" s="7" t="s">
        <v>42</v>
      </c>
      <c r="F28" s="7">
        <v>1</v>
      </c>
      <c r="G28" s="7">
        <v>1</v>
      </c>
      <c r="H28" s="7">
        <v>1</v>
      </c>
      <c r="I28" s="7" t="s">
        <v>42</v>
      </c>
      <c r="J28" s="20" t="s">
        <v>42</v>
      </c>
    </row>
    <row r="29" spans="1:10" ht="45" x14ac:dyDescent="0.25">
      <c r="A29" s="17" t="s">
        <v>190</v>
      </c>
      <c r="B29" s="13" t="s">
        <v>101</v>
      </c>
      <c r="C29" s="3" t="s">
        <v>162</v>
      </c>
      <c r="D29" s="7" t="s">
        <v>50</v>
      </c>
      <c r="E29" s="7" t="s">
        <v>42</v>
      </c>
      <c r="F29" s="7" t="s">
        <v>42</v>
      </c>
      <c r="G29" s="7" t="s">
        <v>42</v>
      </c>
      <c r="H29" s="7" t="s">
        <v>42</v>
      </c>
      <c r="I29" s="7" t="s">
        <v>42</v>
      </c>
      <c r="J29" s="20" t="s">
        <v>42</v>
      </c>
    </row>
    <row r="30" spans="1:10" ht="270" x14ac:dyDescent="0.25">
      <c r="A30" s="17" t="s">
        <v>191</v>
      </c>
      <c r="B30" s="13" t="s">
        <v>102</v>
      </c>
      <c r="C30" s="13" t="s">
        <v>160</v>
      </c>
      <c r="D30" s="7" t="s">
        <v>161</v>
      </c>
      <c r="E30" s="7" t="s">
        <v>42</v>
      </c>
      <c r="F30" s="7" t="s">
        <v>42</v>
      </c>
      <c r="G30" s="7">
        <v>1</v>
      </c>
      <c r="H30" s="7">
        <v>1</v>
      </c>
      <c r="I30" s="7" t="s">
        <v>42</v>
      </c>
      <c r="J30" s="20" t="s">
        <v>42</v>
      </c>
    </row>
    <row r="31" spans="1:10" ht="75" x14ac:dyDescent="0.25">
      <c r="A31" s="17" t="s">
        <v>192</v>
      </c>
      <c r="B31" s="3" t="s">
        <v>104</v>
      </c>
      <c r="C31" s="13" t="s">
        <v>163</v>
      </c>
      <c r="D31" s="7" t="s">
        <v>46</v>
      </c>
      <c r="E31" s="7" t="s">
        <v>42</v>
      </c>
      <c r="F31" s="7" t="s">
        <v>42</v>
      </c>
      <c r="G31" s="7">
        <v>4</v>
      </c>
      <c r="H31" s="7" t="s">
        <v>42</v>
      </c>
      <c r="I31" s="7" t="s">
        <v>42</v>
      </c>
      <c r="J31" s="20" t="s">
        <v>42</v>
      </c>
    </row>
    <row r="32" spans="1:10" ht="60" x14ac:dyDescent="0.25">
      <c r="A32" s="17" t="s">
        <v>193</v>
      </c>
      <c r="B32" s="3" t="s">
        <v>95</v>
      </c>
      <c r="C32" s="3" t="s">
        <v>164</v>
      </c>
      <c r="D32" s="7" t="s">
        <v>41</v>
      </c>
      <c r="E32" s="7" t="s">
        <v>42</v>
      </c>
      <c r="F32" s="7" t="s">
        <v>42</v>
      </c>
      <c r="G32" s="7">
        <v>100</v>
      </c>
      <c r="H32" s="7" t="s">
        <v>42</v>
      </c>
      <c r="I32" s="7" t="s">
        <v>42</v>
      </c>
      <c r="J32" s="20" t="s">
        <v>42</v>
      </c>
    </row>
    <row r="33" spans="1:10" ht="75" x14ac:dyDescent="0.25">
      <c r="A33" s="17" t="s">
        <v>194</v>
      </c>
      <c r="B33" s="3" t="s">
        <v>165</v>
      </c>
      <c r="C33" s="3" t="s">
        <v>58</v>
      </c>
      <c r="D33" s="7" t="s">
        <v>46</v>
      </c>
      <c r="E33" s="7" t="s">
        <v>42</v>
      </c>
      <c r="F33" s="7" t="s">
        <v>42</v>
      </c>
      <c r="G33" s="7" t="s">
        <v>42</v>
      </c>
      <c r="H33" s="7">
        <v>1</v>
      </c>
      <c r="I33" s="7" t="s">
        <v>42</v>
      </c>
      <c r="J33" s="20" t="s">
        <v>42</v>
      </c>
    </row>
    <row r="34" spans="1:10" ht="75" x14ac:dyDescent="0.25">
      <c r="A34" s="17" t="s">
        <v>12</v>
      </c>
      <c r="B34" s="3" t="s">
        <v>106</v>
      </c>
      <c r="C34" s="3" t="s">
        <v>52</v>
      </c>
      <c r="D34" s="7" t="s">
        <v>46</v>
      </c>
      <c r="E34" s="7" t="s">
        <v>42</v>
      </c>
      <c r="F34" s="7" t="s">
        <v>42</v>
      </c>
      <c r="G34" s="7" t="s">
        <v>42</v>
      </c>
      <c r="H34" s="7">
        <v>1</v>
      </c>
      <c r="I34" s="7">
        <v>1</v>
      </c>
      <c r="J34" s="20">
        <v>1</v>
      </c>
    </row>
    <row r="35" spans="1:10" ht="90" x14ac:dyDescent="0.25">
      <c r="A35" s="17" t="s">
        <v>13</v>
      </c>
      <c r="B35" s="3" t="s">
        <v>108</v>
      </c>
      <c r="C35" s="3" t="s">
        <v>52</v>
      </c>
      <c r="D35" s="7" t="s">
        <v>46</v>
      </c>
      <c r="E35" s="7" t="s">
        <v>42</v>
      </c>
      <c r="F35" s="7" t="s">
        <v>42</v>
      </c>
      <c r="G35" s="7" t="s">
        <v>42</v>
      </c>
      <c r="H35" s="7">
        <v>1</v>
      </c>
      <c r="I35" s="7">
        <v>1</v>
      </c>
      <c r="J35" s="20">
        <v>1</v>
      </c>
    </row>
    <row r="36" spans="1:10" ht="165" x14ac:dyDescent="0.25">
      <c r="A36" s="17" t="s">
        <v>14</v>
      </c>
      <c r="B36" s="3" t="s">
        <v>109</v>
      </c>
      <c r="C36" s="3" t="s">
        <v>53</v>
      </c>
      <c r="D36" s="7" t="s">
        <v>46</v>
      </c>
      <c r="E36" s="7" t="s">
        <v>42</v>
      </c>
      <c r="F36" s="7" t="s">
        <v>42</v>
      </c>
      <c r="G36" s="7" t="s">
        <v>42</v>
      </c>
      <c r="H36" s="7">
        <v>1</v>
      </c>
      <c r="I36" s="7">
        <v>1</v>
      </c>
      <c r="J36" s="20">
        <v>1</v>
      </c>
    </row>
    <row r="37" spans="1:10" ht="45" x14ac:dyDescent="0.25">
      <c r="A37" s="17" t="s">
        <v>195</v>
      </c>
      <c r="B37" s="3" t="s">
        <v>96</v>
      </c>
      <c r="C37" s="3" t="s">
        <v>164</v>
      </c>
      <c r="D37" s="7" t="s">
        <v>41</v>
      </c>
      <c r="E37" s="7" t="s">
        <v>42</v>
      </c>
      <c r="F37" s="7" t="s">
        <v>42</v>
      </c>
      <c r="G37" s="7" t="s">
        <v>42</v>
      </c>
      <c r="H37" s="7">
        <v>100</v>
      </c>
      <c r="I37" s="7">
        <v>100</v>
      </c>
      <c r="J37" s="20" t="s">
        <v>42</v>
      </c>
    </row>
    <row r="38" spans="1:10" ht="60" x14ac:dyDescent="0.25">
      <c r="A38" s="17" t="s">
        <v>196</v>
      </c>
      <c r="B38" s="3" t="s">
        <v>110</v>
      </c>
      <c r="C38" s="3" t="s">
        <v>54</v>
      </c>
      <c r="D38" s="7" t="s">
        <v>46</v>
      </c>
      <c r="E38" s="7" t="s">
        <v>42</v>
      </c>
      <c r="F38" s="7" t="s">
        <v>42</v>
      </c>
      <c r="G38" s="7" t="s">
        <v>42</v>
      </c>
      <c r="H38" s="7">
        <v>2</v>
      </c>
      <c r="I38" s="7" t="s">
        <v>42</v>
      </c>
      <c r="J38" s="20" t="s">
        <v>42</v>
      </c>
    </row>
    <row r="39" spans="1:10" ht="75" x14ac:dyDescent="0.25">
      <c r="A39" s="17" t="s">
        <v>15</v>
      </c>
      <c r="B39" s="13" t="s">
        <v>111</v>
      </c>
      <c r="C39" s="13" t="s">
        <v>55</v>
      </c>
      <c r="D39" s="7" t="s">
        <v>49</v>
      </c>
      <c r="E39" s="7">
        <v>25.7</v>
      </c>
      <c r="F39" s="7" t="s">
        <v>42</v>
      </c>
      <c r="G39" s="7" t="s">
        <v>42</v>
      </c>
      <c r="H39" s="7" t="s">
        <v>42</v>
      </c>
      <c r="I39" s="7">
        <v>25.7</v>
      </c>
      <c r="J39" s="20">
        <v>25.7</v>
      </c>
    </row>
    <row r="40" spans="1:10" ht="60" x14ac:dyDescent="0.25">
      <c r="A40" s="17" t="s">
        <v>16</v>
      </c>
      <c r="B40" s="13" t="s">
        <v>113</v>
      </c>
      <c r="C40" s="13" t="s">
        <v>55</v>
      </c>
      <c r="D40" s="7" t="s">
        <v>49</v>
      </c>
      <c r="E40" s="7">
        <v>21.9</v>
      </c>
      <c r="F40" s="7" t="s">
        <v>42</v>
      </c>
      <c r="G40" s="7" t="s">
        <v>42</v>
      </c>
      <c r="H40" s="7" t="s">
        <v>42</v>
      </c>
      <c r="I40" s="7">
        <v>21.9</v>
      </c>
      <c r="J40" s="20">
        <v>21.9</v>
      </c>
    </row>
    <row r="41" spans="1:10" ht="69.75" customHeight="1" thickBot="1" x14ac:dyDescent="0.3">
      <c r="A41" s="30" t="s">
        <v>221</v>
      </c>
      <c r="B41" s="31" t="s">
        <v>222</v>
      </c>
      <c r="C41" s="31" t="s">
        <v>223</v>
      </c>
      <c r="D41" s="32" t="s">
        <v>41</v>
      </c>
      <c r="E41" s="32" t="s">
        <v>42</v>
      </c>
      <c r="F41" s="32" t="s">
        <v>42</v>
      </c>
      <c r="G41" s="32" t="s">
        <v>42</v>
      </c>
      <c r="H41" s="32" t="s">
        <v>42</v>
      </c>
      <c r="I41" s="32" t="s">
        <v>42</v>
      </c>
      <c r="J41" s="33">
        <v>100</v>
      </c>
    </row>
    <row r="42" spans="1:10" ht="28.5" customHeight="1" thickBot="1" x14ac:dyDescent="0.3">
      <c r="A42" s="233" t="s">
        <v>56</v>
      </c>
      <c r="B42" s="234"/>
      <c r="C42" s="234"/>
      <c r="D42" s="234"/>
      <c r="E42" s="234"/>
      <c r="F42" s="234"/>
      <c r="G42" s="234"/>
      <c r="H42" s="234"/>
      <c r="I42" s="234"/>
      <c r="J42" s="235"/>
    </row>
    <row r="43" spans="1:10" ht="31.5" customHeight="1" x14ac:dyDescent="0.25">
      <c r="A43" s="236" t="s">
        <v>18</v>
      </c>
      <c r="B43" s="250" t="s">
        <v>114</v>
      </c>
      <c r="C43" s="28" t="s">
        <v>57</v>
      </c>
      <c r="D43" s="16" t="s">
        <v>46</v>
      </c>
      <c r="E43" s="16">
        <v>1</v>
      </c>
      <c r="F43" s="16">
        <v>1</v>
      </c>
      <c r="G43" s="16" t="s">
        <v>42</v>
      </c>
      <c r="H43" s="16" t="s">
        <v>42</v>
      </c>
      <c r="I43" s="16" t="s">
        <v>42</v>
      </c>
      <c r="J43" s="18" t="s">
        <v>42</v>
      </c>
    </row>
    <row r="44" spans="1:10" ht="38.25" customHeight="1" x14ac:dyDescent="0.25">
      <c r="A44" s="244"/>
      <c r="B44" s="251"/>
      <c r="C44" s="13" t="s">
        <v>58</v>
      </c>
      <c r="D44" s="7" t="s">
        <v>46</v>
      </c>
      <c r="E44" s="7">
        <v>1</v>
      </c>
      <c r="F44" s="7" t="s">
        <v>42</v>
      </c>
      <c r="G44" s="7">
        <v>1</v>
      </c>
      <c r="H44" s="7" t="s">
        <v>42</v>
      </c>
      <c r="I44" s="7" t="s">
        <v>42</v>
      </c>
      <c r="J44" s="20" t="s">
        <v>42</v>
      </c>
    </row>
    <row r="45" spans="1:10" ht="120" x14ac:dyDescent="0.25">
      <c r="A45" s="17" t="s">
        <v>19</v>
      </c>
      <c r="B45" s="3" t="s">
        <v>71</v>
      </c>
      <c r="C45" s="13" t="s">
        <v>54</v>
      </c>
      <c r="D45" s="7" t="s">
        <v>46</v>
      </c>
      <c r="E45" s="7" t="s">
        <v>42</v>
      </c>
      <c r="F45" s="7" t="s">
        <v>42</v>
      </c>
      <c r="G45" s="7">
        <v>1</v>
      </c>
      <c r="H45" s="7" t="s">
        <v>42</v>
      </c>
      <c r="I45" s="7">
        <v>1</v>
      </c>
      <c r="J45" s="20" t="s">
        <v>42</v>
      </c>
    </row>
    <row r="46" spans="1:10" ht="42.75" customHeight="1" x14ac:dyDescent="0.25">
      <c r="A46" s="244" t="s">
        <v>20</v>
      </c>
      <c r="B46" s="251" t="s">
        <v>117</v>
      </c>
      <c r="C46" s="13" t="s">
        <v>59</v>
      </c>
      <c r="D46" s="7" t="s">
        <v>46</v>
      </c>
      <c r="E46" s="7" t="s">
        <v>42</v>
      </c>
      <c r="F46" s="7" t="s">
        <v>42</v>
      </c>
      <c r="G46" s="7" t="s">
        <v>42</v>
      </c>
      <c r="H46" s="7">
        <v>1</v>
      </c>
      <c r="I46" s="7" t="s">
        <v>42</v>
      </c>
      <c r="J46" s="34" t="s">
        <v>227</v>
      </c>
    </row>
    <row r="47" spans="1:10" ht="21" customHeight="1" x14ac:dyDescent="0.25">
      <c r="A47" s="244"/>
      <c r="B47" s="251"/>
      <c r="C47" s="13" t="s">
        <v>57</v>
      </c>
      <c r="D47" s="7" t="s">
        <v>46</v>
      </c>
      <c r="E47" s="7" t="s">
        <v>42</v>
      </c>
      <c r="F47" s="7" t="s">
        <v>42</v>
      </c>
      <c r="G47" s="7" t="s">
        <v>42</v>
      </c>
      <c r="H47" s="7" t="s">
        <v>42</v>
      </c>
      <c r="I47" s="7" t="s">
        <v>42</v>
      </c>
      <c r="J47" s="20" t="s">
        <v>42</v>
      </c>
    </row>
    <row r="48" spans="1:10" ht="75" x14ac:dyDescent="0.25">
      <c r="A48" s="17" t="s">
        <v>21</v>
      </c>
      <c r="B48" s="3" t="s">
        <v>118</v>
      </c>
      <c r="C48" s="3" t="s">
        <v>60</v>
      </c>
      <c r="D48" s="7" t="s">
        <v>41</v>
      </c>
      <c r="E48" s="7" t="s">
        <v>42</v>
      </c>
      <c r="F48" s="7" t="s">
        <v>42</v>
      </c>
      <c r="G48" s="7" t="s">
        <v>42</v>
      </c>
      <c r="H48" s="7">
        <v>100</v>
      </c>
      <c r="I48" s="7">
        <v>100</v>
      </c>
      <c r="J48" s="20">
        <v>100</v>
      </c>
    </row>
    <row r="49" spans="1:15" ht="120" x14ac:dyDescent="0.25">
      <c r="A49" s="17" t="s">
        <v>22</v>
      </c>
      <c r="B49" s="3" t="s">
        <v>119</v>
      </c>
      <c r="C49" s="13" t="s">
        <v>61</v>
      </c>
      <c r="D49" s="7" t="s">
        <v>46</v>
      </c>
      <c r="E49" s="7" t="s">
        <v>42</v>
      </c>
      <c r="F49" s="7" t="s">
        <v>42</v>
      </c>
      <c r="G49" s="7" t="s">
        <v>42</v>
      </c>
      <c r="H49" s="7">
        <v>1</v>
      </c>
      <c r="I49" s="7" t="s">
        <v>42</v>
      </c>
      <c r="J49" s="20" t="s">
        <v>42</v>
      </c>
    </row>
    <row r="50" spans="1:15" ht="75.75" thickBot="1" x14ac:dyDescent="0.3">
      <c r="A50" s="27" t="s">
        <v>23</v>
      </c>
      <c r="B50" s="24" t="s">
        <v>120</v>
      </c>
      <c r="C50" s="29" t="s">
        <v>62</v>
      </c>
      <c r="D50" s="25" t="s">
        <v>49</v>
      </c>
      <c r="E50" s="25" t="s">
        <v>42</v>
      </c>
      <c r="F50" s="25" t="s">
        <v>42</v>
      </c>
      <c r="G50" s="25" t="s">
        <v>42</v>
      </c>
      <c r="H50" s="25" t="s">
        <v>42</v>
      </c>
      <c r="I50" s="25" t="s">
        <v>42</v>
      </c>
      <c r="J50" s="26" t="s">
        <v>42</v>
      </c>
    </row>
    <row r="51" spans="1:15" ht="30" customHeight="1" thickBot="1" x14ac:dyDescent="0.3">
      <c r="A51" s="233" t="s">
        <v>63</v>
      </c>
      <c r="B51" s="234"/>
      <c r="C51" s="234"/>
      <c r="D51" s="234"/>
      <c r="E51" s="234"/>
      <c r="F51" s="234"/>
      <c r="G51" s="234"/>
      <c r="H51" s="234"/>
      <c r="I51" s="234"/>
      <c r="J51" s="235"/>
    </row>
    <row r="52" spans="1:15" ht="75" x14ac:dyDescent="0.25">
      <c r="A52" s="14" t="s">
        <v>25</v>
      </c>
      <c r="B52" s="28" t="s">
        <v>26</v>
      </c>
      <c r="C52" s="28" t="s">
        <v>64</v>
      </c>
      <c r="D52" s="16" t="s">
        <v>50</v>
      </c>
      <c r="E52" s="16">
        <v>8</v>
      </c>
      <c r="F52" s="16">
        <v>8</v>
      </c>
      <c r="G52" s="16">
        <v>8</v>
      </c>
      <c r="H52" s="16">
        <v>8</v>
      </c>
      <c r="I52" s="16">
        <v>8</v>
      </c>
      <c r="J52" s="18">
        <v>8</v>
      </c>
    </row>
    <row r="53" spans="1:15" ht="44.25" customHeight="1" x14ac:dyDescent="0.25">
      <c r="A53" s="244" t="s">
        <v>27</v>
      </c>
      <c r="B53" s="246" t="s">
        <v>28</v>
      </c>
      <c r="C53" s="13" t="s">
        <v>65</v>
      </c>
      <c r="D53" s="7" t="s">
        <v>50</v>
      </c>
      <c r="E53" s="7">
        <v>1</v>
      </c>
      <c r="F53" s="7">
        <v>2</v>
      </c>
      <c r="G53" s="7">
        <v>2</v>
      </c>
      <c r="H53" s="7">
        <v>2</v>
      </c>
      <c r="I53" s="7">
        <v>2</v>
      </c>
      <c r="J53" s="20">
        <v>2</v>
      </c>
      <c r="K53" s="227"/>
      <c r="L53" s="228"/>
      <c r="M53" s="228"/>
      <c r="N53" s="228"/>
    </row>
    <row r="54" spans="1:15" ht="30" x14ac:dyDescent="0.25">
      <c r="A54" s="244"/>
      <c r="B54" s="246"/>
      <c r="C54" s="13" t="s">
        <v>66</v>
      </c>
      <c r="D54" s="7" t="s">
        <v>50</v>
      </c>
      <c r="E54" s="7">
        <v>2</v>
      </c>
      <c r="F54" s="7">
        <v>2</v>
      </c>
      <c r="G54" s="7">
        <v>2</v>
      </c>
      <c r="H54" s="7">
        <v>4</v>
      </c>
      <c r="I54" s="7">
        <v>2</v>
      </c>
      <c r="J54" s="20">
        <v>2</v>
      </c>
      <c r="K54" s="229"/>
      <c r="L54" s="230"/>
      <c r="M54" s="230"/>
      <c r="N54" s="230"/>
    </row>
    <row r="55" spans="1:15" ht="150" x14ac:dyDescent="0.25">
      <c r="A55" s="17" t="s">
        <v>197</v>
      </c>
      <c r="B55" s="13" t="s">
        <v>121</v>
      </c>
      <c r="C55" s="3" t="s">
        <v>65</v>
      </c>
      <c r="D55" s="7" t="s">
        <v>46</v>
      </c>
      <c r="E55" s="7">
        <v>1</v>
      </c>
      <c r="F55" s="7">
        <v>1</v>
      </c>
      <c r="G55" s="7" t="s">
        <v>42</v>
      </c>
      <c r="H55" s="7" t="s">
        <v>42</v>
      </c>
      <c r="I55" s="7" t="s">
        <v>42</v>
      </c>
      <c r="J55" s="20" t="s">
        <v>42</v>
      </c>
    </row>
    <row r="56" spans="1:15" ht="45" x14ac:dyDescent="0.25">
      <c r="A56" s="17" t="s">
        <v>198</v>
      </c>
      <c r="B56" s="13" t="s">
        <v>122</v>
      </c>
      <c r="C56" s="3" t="s">
        <v>166</v>
      </c>
      <c r="D56" s="7" t="s">
        <v>50</v>
      </c>
      <c r="E56" s="7" t="s">
        <v>42</v>
      </c>
      <c r="F56" s="7" t="s">
        <v>42</v>
      </c>
      <c r="G56" s="7" t="s">
        <v>42</v>
      </c>
      <c r="H56" s="7" t="s">
        <v>42</v>
      </c>
      <c r="I56" s="7" t="s">
        <v>42</v>
      </c>
      <c r="J56" s="20" t="s">
        <v>42</v>
      </c>
    </row>
    <row r="57" spans="1:15" ht="60" x14ac:dyDescent="0.25">
      <c r="A57" s="17" t="s">
        <v>199</v>
      </c>
      <c r="B57" s="13" t="s">
        <v>123</v>
      </c>
      <c r="C57" s="3" t="s">
        <v>167</v>
      </c>
      <c r="D57" s="7" t="s">
        <v>50</v>
      </c>
      <c r="E57" s="7" t="s">
        <v>42</v>
      </c>
      <c r="F57" s="7" t="s">
        <v>42</v>
      </c>
      <c r="G57" s="7" t="s">
        <v>42</v>
      </c>
      <c r="H57" s="7" t="s">
        <v>42</v>
      </c>
      <c r="I57" s="7" t="s">
        <v>42</v>
      </c>
      <c r="J57" s="20" t="s">
        <v>42</v>
      </c>
    </row>
    <row r="58" spans="1:15" ht="75" x14ac:dyDescent="0.25">
      <c r="A58" s="17" t="s">
        <v>200</v>
      </c>
      <c r="B58" s="13" t="s">
        <v>124</v>
      </c>
      <c r="C58" s="3" t="s">
        <v>168</v>
      </c>
      <c r="D58" s="7" t="s">
        <v>46</v>
      </c>
      <c r="E58" s="7" t="s">
        <v>42</v>
      </c>
      <c r="F58" s="7" t="s">
        <v>42</v>
      </c>
      <c r="G58" s="7" t="s">
        <v>42</v>
      </c>
      <c r="H58" s="7" t="s">
        <v>42</v>
      </c>
      <c r="I58" s="7" t="s">
        <v>42</v>
      </c>
      <c r="J58" s="20" t="s">
        <v>42</v>
      </c>
    </row>
    <row r="59" spans="1:15" ht="75" x14ac:dyDescent="0.25">
      <c r="A59" s="17" t="s">
        <v>201</v>
      </c>
      <c r="B59" s="13" t="s">
        <v>125</v>
      </c>
      <c r="C59" s="3" t="s">
        <v>169</v>
      </c>
      <c r="D59" s="7" t="s">
        <v>46</v>
      </c>
      <c r="E59" s="7" t="s">
        <v>42</v>
      </c>
      <c r="F59" s="7" t="s">
        <v>42</v>
      </c>
      <c r="G59" s="7" t="s">
        <v>42</v>
      </c>
      <c r="H59" s="7" t="s">
        <v>42</v>
      </c>
      <c r="I59" s="7" t="s">
        <v>42</v>
      </c>
      <c r="J59" s="20" t="s">
        <v>42</v>
      </c>
    </row>
    <row r="60" spans="1:15" ht="75" x14ac:dyDescent="0.25">
      <c r="A60" s="17" t="s">
        <v>202</v>
      </c>
      <c r="B60" s="13" t="s">
        <v>126</v>
      </c>
      <c r="C60" s="3" t="s">
        <v>170</v>
      </c>
      <c r="D60" s="7" t="s">
        <v>50</v>
      </c>
      <c r="E60" s="7" t="s">
        <v>42</v>
      </c>
      <c r="F60" s="7" t="s">
        <v>42</v>
      </c>
      <c r="G60" s="7" t="s">
        <v>42</v>
      </c>
      <c r="H60" s="7" t="s">
        <v>42</v>
      </c>
      <c r="I60" s="7" t="s">
        <v>42</v>
      </c>
      <c r="J60" s="20" t="s">
        <v>42</v>
      </c>
    </row>
    <row r="61" spans="1:15" ht="75" x14ac:dyDescent="0.25">
      <c r="A61" s="17" t="s">
        <v>203</v>
      </c>
      <c r="B61" s="13" t="s">
        <v>127</v>
      </c>
      <c r="C61" s="3" t="s">
        <v>171</v>
      </c>
      <c r="D61" s="7" t="s">
        <v>46</v>
      </c>
      <c r="E61" s="7" t="s">
        <v>42</v>
      </c>
      <c r="F61" s="7" t="s">
        <v>42</v>
      </c>
      <c r="G61" s="7" t="s">
        <v>42</v>
      </c>
      <c r="H61" s="7" t="s">
        <v>42</v>
      </c>
      <c r="I61" s="7" t="s">
        <v>42</v>
      </c>
      <c r="J61" s="20" t="s">
        <v>42</v>
      </c>
    </row>
    <row r="62" spans="1:15" ht="105.75" thickBot="1" x14ac:dyDescent="0.3">
      <c r="A62" s="27" t="s">
        <v>204</v>
      </c>
      <c r="B62" s="29" t="s">
        <v>128</v>
      </c>
      <c r="C62" s="24" t="s">
        <v>172</v>
      </c>
      <c r="D62" s="25" t="s">
        <v>46</v>
      </c>
      <c r="E62" s="25" t="s">
        <v>42</v>
      </c>
      <c r="F62" s="25" t="s">
        <v>42</v>
      </c>
      <c r="G62" s="25" t="s">
        <v>42</v>
      </c>
      <c r="H62" s="25" t="s">
        <v>42</v>
      </c>
      <c r="I62" s="25">
        <v>60</v>
      </c>
      <c r="J62" s="33" t="s">
        <v>227</v>
      </c>
    </row>
    <row r="63" spans="1:15" ht="21" customHeight="1" thickBot="1" x14ac:dyDescent="0.3">
      <c r="A63" s="233" t="s">
        <v>129</v>
      </c>
      <c r="B63" s="234"/>
      <c r="C63" s="234"/>
      <c r="D63" s="234"/>
      <c r="E63" s="234"/>
      <c r="F63" s="234"/>
      <c r="G63" s="234"/>
      <c r="H63" s="234"/>
      <c r="I63" s="234"/>
      <c r="J63" s="235"/>
    </row>
    <row r="64" spans="1:15" ht="90" x14ac:dyDescent="0.25">
      <c r="A64" s="14" t="s">
        <v>76</v>
      </c>
      <c r="B64" s="28" t="s">
        <v>130</v>
      </c>
      <c r="C64" s="15" t="s">
        <v>173</v>
      </c>
      <c r="D64" s="16" t="s">
        <v>46</v>
      </c>
      <c r="E64" s="16" t="s">
        <v>42</v>
      </c>
      <c r="F64" s="16">
        <v>200</v>
      </c>
      <c r="G64" s="16">
        <v>300</v>
      </c>
      <c r="H64" s="16">
        <v>300</v>
      </c>
      <c r="I64" s="16">
        <v>300</v>
      </c>
      <c r="J64" s="18">
        <v>300</v>
      </c>
      <c r="K64" s="229"/>
      <c r="L64" s="230"/>
      <c r="M64" s="230"/>
      <c r="N64" s="230"/>
      <c r="O64" s="230"/>
    </row>
    <row r="65" spans="1:15" ht="75.75" thickBot="1" x14ac:dyDescent="0.3">
      <c r="A65" s="27" t="s">
        <v>205</v>
      </c>
      <c r="B65" s="29" t="s">
        <v>131</v>
      </c>
      <c r="C65" s="24" t="s">
        <v>146</v>
      </c>
      <c r="D65" s="25" t="s">
        <v>46</v>
      </c>
      <c r="E65" s="25" t="s">
        <v>42</v>
      </c>
      <c r="F65" s="25">
        <v>140</v>
      </c>
      <c r="G65" s="25">
        <v>140</v>
      </c>
      <c r="H65" s="25">
        <v>140</v>
      </c>
      <c r="I65" s="25">
        <v>200</v>
      </c>
      <c r="J65" s="26">
        <v>200</v>
      </c>
      <c r="K65" s="229"/>
      <c r="L65" s="230"/>
      <c r="M65" s="230"/>
      <c r="N65" s="230"/>
      <c r="O65" s="230"/>
    </row>
    <row r="66" spans="1:15" ht="15.75" thickBot="1" x14ac:dyDescent="0.3">
      <c r="A66" s="233" t="s">
        <v>132</v>
      </c>
      <c r="B66" s="234"/>
      <c r="C66" s="234"/>
      <c r="D66" s="234"/>
      <c r="E66" s="234"/>
      <c r="F66" s="234"/>
      <c r="G66" s="234"/>
      <c r="H66" s="234"/>
      <c r="I66" s="234"/>
      <c r="J66" s="235"/>
    </row>
    <row r="67" spans="1:15" ht="31.5" customHeight="1" x14ac:dyDescent="0.25">
      <c r="A67" s="236" t="s">
        <v>206</v>
      </c>
      <c r="B67" s="238" t="s">
        <v>133</v>
      </c>
      <c r="C67" s="15" t="s">
        <v>57</v>
      </c>
      <c r="D67" s="16" t="s">
        <v>46</v>
      </c>
      <c r="E67" s="16" t="s">
        <v>42</v>
      </c>
      <c r="F67" s="16">
        <v>1</v>
      </c>
      <c r="G67" s="16" t="s">
        <v>42</v>
      </c>
      <c r="H67" s="16" t="s">
        <v>42</v>
      </c>
      <c r="I67" s="16" t="s">
        <v>42</v>
      </c>
      <c r="J67" s="18" t="s">
        <v>42</v>
      </c>
    </row>
    <row r="68" spans="1:15" ht="87.75" customHeight="1" thickBot="1" x14ac:dyDescent="0.3">
      <c r="A68" s="237"/>
      <c r="B68" s="239"/>
      <c r="C68" s="24" t="s">
        <v>174</v>
      </c>
      <c r="D68" s="25" t="s">
        <v>46</v>
      </c>
      <c r="E68" s="25" t="s">
        <v>42</v>
      </c>
      <c r="F68" s="25" t="s">
        <v>42</v>
      </c>
      <c r="G68" s="25" t="s">
        <v>42</v>
      </c>
      <c r="H68" s="25" t="s">
        <v>42</v>
      </c>
      <c r="I68" s="25" t="s">
        <v>42</v>
      </c>
      <c r="J68" s="26" t="s">
        <v>42</v>
      </c>
    </row>
    <row r="69" spans="1:15" ht="30" customHeight="1" thickBot="1" x14ac:dyDescent="0.3">
      <c r="A69" s="233" t="s">
        <v>135</v>
      </c>
      <c r="B69" s="234"/>
      <c r="C69" s="234"/>
      <c r="D69" s="234"/>
      <c r="E69" s="234"/>
      <c r="F69" s="234"/>
      <c r="G69" s="234"/>
      <c r="H69" s="234"/>
      <c r="I69" s="234"/>
      <c r="J69" s="235"/>
    </row>
    <row r="70" spans="1:15" ht="22.5" customHeight="1" x14ac:dyDescent="0.25">
      <c r="A70" s="236" t="s">
        <v>207</v>
      </c>
      <c r="B70" s="238" t="s">
        <v>136</v>
      </c>
      <c r="C70" s="15" t="s">
        <v>175</v>
      </c>
      <c r="D70" s="16" t="s">
        <v>46</v>
      </c>
      <c r="E70" s="16" t="s">
        <v>42</v>
      </c>
      <c r="F70" s="16" t="s">
        <v>42</v>
      </c>
      <c r="G70" s="16" t="s">
        <v>42</v>
      </c>
      <c r="H70" s="16" t="s">
        <v>42</v>
      </c>
      <c r="I70" s="16" t="s">
        <v>42</v>
      </c>
      <c r="J70" s="18" t="s">
        <v>42</v>
      </c>
    </row>
    <row r="71" spans="1:15" ht="21" customHeight="1" x14ac:dyDescent="0.25">
      <c r="A71" s="244"/>
      <c r="B71" s="246"/>
      <c r="C71" s="3" t="s">
        <v>176</v>
      </c>
      <c r="D71" s="7" t="s">
        <v>46</v>
      </c>
      <c r="E71" s="7" t="s">
        <v>42</v>
      </c>
      <c r="F71" s="7" t="s">
        <v>42</v>
      </c>
      <c r="G71" s="7" t="s">
        <v>42</v>
      </c>
      <c r="H71" s="7" t="s">
        <v>42</v>
      </c>
      <c r="I71" s="7" t="s">
        <v>42</v>
      </c>
      <c r="J71" s="20" t="s">
        <v>42</v>
      </c>
    </row>
    <row r="72" spans="1:15" ht="45" x14ac:dyDescent="0.25">
      <c r="A72" s="17" t="s">
        <v>208</v>
      </c>
      <c r="B72" s="13" t="s">
        <v>137</v>
      </c>
      <c r="C72" s="3" t="s">
        <v>177</v>
      </c>
      <c r="D72" s="7" t="s">
        <v>46</v>
      </c>
      <c r="E72" s="7" t="s">
        <v>42</v>
      </c>
      <c r="F72" s="7" t="s">
        <v>42</v>
      </c>
      <c r="G72" s="7" t="s">
        <v>42</v>
      </c>
      <c r="H72" s="7" t="s">
        <v>42</v>
      </c>
      <c r="I72" s="7" t="s">
        <v>42</v>
      </c>
      <c r="J72" s="20" t="s">
        <v>42</v>
      </c>
    </row>
    <row r="73" spans="1:15" ht="52.5" customHeight="1" x14ac:dyDescent="0.25">
      <c r="A73" s="17" t="s">
        <v>209</v>
      </c>
      <c r="B73" s="13" t="s">
        <v>138</v>
      </c>
      <c r="C73" s="3" t="s">
        <v>67</v>
      </c>
      <c r="D73" s="7" t="s">
        <v>50</v>
      </c>
      <c r="E73" s="7" t="s">
        <v>42</v>
      </c>
      <c r="F73" s="7" t="s">
        <v>42</v>
      </c>
      <c r="G73" s="7">
        <v>2</v>
      </c>
      <c r="H73" s="7" t="s">
        <v>42</v>
      </c>
      <c r="I73" s="7" t="s">
        <v>42</v>
      </c>
      <c r="J73" s="20" t="s">
        <v>42</v>
      </c>
    </row>
    <row r="74" spans="1:15" ht="37.5" customHeight="1" x14ac:dyDescent="0.25">
      <c r="A74" s="244" t="s">
        <v>210</v>
      </c>
      <c r="B74" s="246" t="s">
        <v>139</v>
      </c>
      <c r="C74" s="3" t="s">
        <v>178</v>
      </c>
      <c r="D74" s="7" t="s">
        <v>46</v>
      </c>
      <c r="E74" s="7" t="s">
        <v>42</v>
      </c>
      <c r="F74" s="7" t="s">
        <v>42</v>
      </c>
      <c r="G74" s="7" t="s">
        <v>42</v>
      </c>
      <c r="H74" s="7" t="s">
        <v>42</v>
      </c>
      <c r="I74" s="7" t="s">
        <v>42</v>
      </c>
      <c r="J74" s="20" t="s">
        <v>42</v>
      </c>
    </row>
    <row r="75" spans="1:15" ht="36.75" customHeight="1" x14ac:dyDescent="0.25">
      <c r="A75" s="244"/>
      <c r="B75" s="246"/>
      <c r="C75" s="3" t="s">
        <v>179</v>
      </c>
      <c r="D75" s="7" t="s">
        <v>46</v>
      </c>
      <c r="E75" s="7" t="s">
        <v>42</v>
      </c>
      <c r="F75" s="7" t="s">
        <v>42</v>
      </c>
      <c r="G75" s="7" t="s">
        <v>42</v>
      </c>
      <c r="H75" s="7" t="s">
        <v>42</v>
      </c>
      <c r="I75" s="7" t="s">
        <v>42</v>
      </c>
      <c r="J75" s="20" t="s">
        <v>42</v>
      </c>
    </row>
    <row r="76" spans="1:15" ht="60" x14ac:dyDescent="0.25">
      <c r="A76" s="17" t="s">
        <v>211</v>
      </c>
      <c r="B76" s="13" t="s">
        <v>140</v>
      </c>
      <c r="C76" s="3" t="s">
        <v>180</v>
      </c>
      <c r="D76" s="7" t="s">
        <v>50</v>
      </c>
      <c r="E76" s="7" t="s">
        <v>42</v>
      </c>
      <c r="F76" s="7" t="s">
        <v>42</v>
      </c>
      <c r="G76" s="7" t="s">
        <v>42</v>
      </c>
      <c r="H76" s="7" t="s">
        <v>42</v>
      </c>
      <c r="I76" s="7" t="s">
        <v>42</v>
      </c>
      <c r="J76" s="20" t="s">
        <v>42</v>
      </c>
    </row>
    <row r="77" spans="1:15" ht="60" x14ac:dyDescent="0.25">
      <c r="A77" s="17" t="s">
        <v>29</v>
      </c>
      <c r="B77" s="13" t="s">
        <v>141</v>
      </c>
      <c r="C77" s="3" t="s">
        <v>67</v>
      </c>
      <c r="D77" s="7" t="s">
        <v>50</v>
      </c>
      <c r="E77" s="7" t="s">
        <v>42</v>
      </c>
      <c r="F77" s="7" t="s">
        <v>42</v>
      </c>
      <c r="G77" s="7" t="s">
        <v>42</v>
      </c>
      <c r="H77" s="7">
        <v>2</v>
      </c>
      <c r="I77" s="7">
        <v>2</v>
      </c>
      <c r="J77" s="20" t="s">
        <v>42</v>
      </c>
    </row>
    <row r="78" spans="1:15" ht="78.75" customHeight="1" x14ac:dyDescent="0.25">
      <c r="A78" s="17" t="s">
        <v>212</v>
      </c>
      <c r="B78" s="13" t="s">
        <v>142</v>
      </c>
      <c r="C78" s="3" t="s">
        <v>180</v>
      </c>
      <c r="D78" s="7" t="s">
        <v>50</v>
      </c>
      <c r="E78" s="7" t="s">
        <v>42</v>
      </c>
      <c r="F78" s="7" t="s">
        <v>42</v>
      </c>
      <c r="G78" s="7" t="s">
        <v>42</v>
      </c>
      <c r="H78" s="7" t="s">
        <v>42</v>
      </c>
      <c r="I78" s="7" t="s">
        <v>42</v>
      </c>
      <c r="J78" s="20" t="s">
        <v>42</v>
      </c>
    </row>
    <row r="79" spans="1:15" ht="45.75" thickBot="1" x14ac:dyDescent="0.3">
      <c r="A79" s="27" t="s">
        <v>213</v>
      </c>
      <c r="B79" s="24" t="s">
        <v>143</v>
      </c>
      <c r="C79" s="24" t="s">
        <v>159</v>
      </c>
      <c r="D79" s="25" t="s">
        <v>50</v>
      </c>
      <c r="E79" s="25" t="s">
        <v>42</v>
      </c>
      <c r="F79" s="25" t="s">
        <v>42</v>
      </c>
      <c r="G79" s="25" t="s">
        <v>42</v>
      </c>
      <c r="H79" s="25" t="s">
        <v>42</v>
      </c>
      <c r="I79" s="25" t="s">
        <v>42</v>
      </c>
      <c r="J79" s="26" t="s">
        <v>42</v>
      </c>
    </row>
    <row r="80" spans="1:15" ht="22.5" customHeight="1" thickBot="1" x14ac:dyDescent="0.3">
      <c r="A80" s="247" t="s">
        <v>225</v>
      </c>
      <c r="B80" s="248"/>
      <c r="C80" s="248"/>
      <c r="D80" s="248"/>
      <c r="E80" s="248"/>
      <c r="F80" s="248"/>
      <c r="G80" s="248"/>
      <c r="H80" s="248"/>
      <c r="I80" s="248"/>
      <c r="J80" s="249"/>
    </row>
    <row r="81" spans="1:17" ht="45" x14ac:dyDescent="0.25">
      <c r="A81" s="236" t="s">
        <v>30</v>
      </c>
      <c r="B81" s="238" t="s">
        <v>31</v>
      </c>
      <c r="C81" s="15" t="s">
        <v>68</v>
      </c>
      <c r="D81" s="16" t="s">
        <v>50</v>
      </c>
      <c r="E81" s="16">
        <v>820</v>
      </c>
      <c r="F81" s="16" t="s">
        <v>42</v>
      </c>
      <c r="G81" s="16" t="s">
        <v>42</v>
      </c>
      <c r="H81" s="16" t="s">
        <v>42</v>
      </c>
      <c r="I81" s="16">
        <v>800</v>
      </c>
      <c r="J81" s="35">
        <v>1071</v>
      </c>
      <c r="K81" s="231"/>
      <c r="L81" s="232"/>
      <c r="M81" s="232"/>
      <c r="N81" s="232"/>
      <c r="O81" s="232"/>
      <c r="P81" s="232"/>
      <c r="Q81" s="232"/>
    </row>
    <row r="82" spans="1:17" ht="63.75" customHeight="1" thickBot="1" x14ac:dyDescent="0.3">
      <c r="A82" s="237"/>
      <c r="B82" s="239"/>
      <c r="C82" s="24" t="s">
        <v>69</v>
      </c>
      <c r="D82" s="25" t="s">
        <v>41</v>
      </c>
      <c r="E82" s="25">
        <v>100</v>
      </c>
      <c r="F82" s="25" t="s">
        <v>42</v>
      </c>
      <c r="G82" s="25" t="s">
        <v>42</v>
      </c>
      <c r="H82" s="25" t="s">
        <v>42</v>
      </c>
      <c r="I82" s="25">
        <v>100</v>
      </c>
      <c r="J82" s="26">
        <v>100</v>
      </c>
    </row>
    <row r="83" spans="1:17" x14ac:dyDescent="0.25">
      <c r="A83" s="6"/>
    </row>
    <row r="84" spans="1:17" x14ac:dyDescent="0.25">
      <c r="A84" s="226" t="s">
        <v>228</v>
      </c>
      <c r="B84" s="226"/>
      <c r="C84" s="226"/>
      <c r="D84" s="226"/>
      <c r="E84" s="226"/>
      <c r="F84" s="226"/>
      <c r="G84" s="226"/>
      <c r="H84" s="226"/>
      <c r="I84" s="226"/>
      <c r="J84" s="226"/>
    </row>
    <row r="85" spans="1:17" x14ac:dyDescent="0.25">
      <c r="A85" s="226"/>
      <c r="B85" s="226"/>
      <c r="C85" s="226"/>
      <c r="D85" s="226"/>
      <c r="E85" s="226"/>
      <c r="F85" s="226"/>
      <c r="G85" s="226"/>
      <c r="H85" s="226"/>
      <c r="I85" s="226"/>
      <c r="J85" s="226"/>
    </row>
  </sheetData>
  <mergeCells count="40">
    <mergeCell ref="F3:J3"/>
    <mergeCell ref="A6:J6"/>
    <mergeCell ref="A7:J7"/>
    <mergeCell ref="A8:A9"/>
    <mergeCell ref="B8:B9"/>
    <mergeCell ref="A3:A4"/>
    <mergeCell ref="B3:B4"/>
    <mergeCell ref="C3:C4"/>
    <mergeCell ref="D3:D4"/>
    <mergeCell ref="E3:E4"/>
    <mergeCell ref="A43:A44"/>
    <mergeCell ref="B43:B44"/>
    <mergeCell ref="A46:A47"/>
    <mergeCell ref="B46:B47"/>
    <mergeCell ref="A42:J42"/>
    <mergeCell ref="F1:J1"/>
    <mergeCell ref="A2:J2"/>
    <mergeCell ref="A14:A16"/>
    <mergeCell ref="B14:B23"/>
    <mergeCell ref="A81:A82"/>
    <mergeCell ref="B81:B82"/>
    <mergeCell ref="A70:A71"/>
    <mergeCell ref="B70:B71"/>
    <mergeCell ref="A74:A75"/>
    <mergeCell ref="B74:B75"/>
    <mergeCell ref="A80:J80"/>
    <mergeCell ref="A69:J69"/>
    <mergeCell ref="A51:J51"/>
    <mergeCell ref="A53:A54"/>
    <mergeCell ref="B53:B54"/>
    <mergeCell ref="A63:J63"/>
    <mergeCell ref="A84:J85"/>
    <mergeCell ref="K53:N53"/>
    <mergeCell ref="K54:N54"/>
    <mergeCell ref="K64:O64"/>
    <mergeCell ref="K65:O65"/>
    <mergeCell ref="K81:Q81"/>
    <mergeCell ref="A66:J66"/>
    <mergeCell ref="A67:A68"/>
    <mergeCell ref="B67:B68"/>
  </mergeCells>
  <pageMargins left="0.11811023622047245" right="0.11811023622047245" top="0.15748031496062992" bottom="0.19685039370078741" header="0" footer="0"/>
  <pageSetup paperSize="9" scale="58" firstPageNumber="8"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Прилож.1</vt:lpstr>
      <vt:lpstr>Прилож.2</vt:lpstr>
      <vt:lpstr>Прилож.1!Заголовки_для_печати</vt:lpstr>
      <vt:lpstr>Прилож.2!Заголовки_для_печати</vt:lpstr>
      <vt:lpstr>Прилож.1!Область_печати</vt:lpstr>
      <vt:lpstr>Прилож.2!Область_печати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Жаркова Ирина Викторовна</dc:creator>
  <cp:lastModifiedBy>Жаркова Ирина Викторовна</cp:lastModifiedBy>
  <cp:lastPrinted>2026-07-13T05:26:05Z</cp:lastPrinted>
  <dcterms:created xsi:type="dcterms:W3CDTF">2025-09-04T11:00:20Z</dcterms:created>
  <dcterms:modified xsi:type="dcterms:W3CDTF">2026-07-13T05:28:04Z</dcterms:modified>
</cp:coreProperties>
</file>