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65" windowWidth="11070" windowHeight="8940" tabRatio="542" activeTab="0"/>
  </bookViews>
  <sheets>
    <sheet name="приложение 1" sheetId="1" r:id="rId1"/>
    <sheet name="табл.2 (2020-2021)" sheetId="2" state="hidden" r:id="rId2"/>
    <sheet name="приложение 2" sheetId="3" r:id="rId3"/>
    <sheet name="приложение 3" sheetId="4" r:id="rId4"/>
    <sheet name="Лист1" sheetId="5" r:id="rId5"/>
    <sheet name="Лист2" sheetId="6" r:id="rId6"/>
  </sheets>
  <definedNames>
    <definedName name="_xlnm.Print_Area" localSheetId="0">'приложение 1'!$A$1:$N$25</definedName>
    <definedName name="_xlnm.Print_Area" localSheetId="3">'приложение 3'!$A$1:$N$25</definedName>
    <definedName name="_xlnm.Print_Area" localSheetId="1">'табл.2 (2020-2021)'!$A$1:$N$21</definedName>
  </definedNames>
  <calcPr fullCalcOnLoad="1"/>
</workbook>
</file>

<file path=xl/sharedStrings.xml><?xml version="1.0" encoding="utf-8"?>
<sst xmlns="http://schemas.openxmlformats.org/spreadsheetml/2006/main" count="176" uniqueCount="42">
  <si>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</si>
  <si>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</si>
  <si>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</si>
  <si>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</si>
  <si>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</si>
  <si>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</si>
  <si>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</si>
  <si>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</si>
  <si>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</si>
  <si>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</si>
  <si>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</si>
  <si>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</si>
  <si>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</si>
  <si>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</si>
  <si>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</si>
  <si>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</si>
  <si>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</si>
  <si>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</si>
  <si>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</si>
  <si>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</si>
  <si>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</si>
  <si>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</si>
  <si>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</si>
  <si>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</si>
  <si>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</si>
  <si>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</si>
  <si>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</si>
  <si>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</si>
  <si>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</si>
  <si>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</si>
  <si>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</si>
  <si>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Итого по Программе, в том числе:</t>
  </si>
  <si>
    <t>2018-2024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</si>
  <si>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2018 - 2024 годы», утвержденной постановлением Правительства Самарской области от 01.11.2017 № 688.</t>
  </si>
  <si>
    <t>План на 2024 год*</t>
  </si>
  <si>
    <t>Таблица № 5 (2024, 2018 - 2024)</t>
  </si>
  <si>
    <t>План на 2018 - 2024 год*</t>
  </si>
  <si>
    <t>1.3.</t>
  </si>
  <si>
    <t>Устройство камер видеонаблюдения на благоустраиваемых общественных территориях</t>
  </si>
  <si>
    <t>Таблица № 4 (2022 - 2023 гг.)</t>
  </si>
  <si>
    <t>План на 2022 год</t>
  </si>
  <si>
    <t>План на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</si>
</sst>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23" fillId="55" borderId="2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4" fontId="42" fillId="0" borderId="0" xfId="0" applyNumberFormat="1" applyFont="1" applyBorder="1" applyAlignment="1">
      <alignment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0" xfId="0" applyFont="1" applyFill="1" applyAlignment="1">
      <alignment horizontal="center" wrapText="1"/>
    </xf>
    <xf numFmtId="0" fontId="21" fillId="55" borderId="0" xfId="0" applyFont="1" applyFill="1" applyAlignment="1">
      <alignment horizontal="center"/>
    </xf>
    <xf numFmtId="49" fontId="42" fillId="0" borderId="21" xfId="0" applyNumberFormat="1" applyFont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right" vertical="center" wrapText="1"/>
    </xf>
    <xf numFmtId="49" fontId="43" fillId="0" borderId="24" xfId="0" applyNumberFormat="1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49" fontId="42" fillId="0" borderId="23" xfId="0" applyNumberFormat="1" applyFont="1" applyBorder="1" applyAlignment="1">
      <alignment horizontal="left" vertical="center" wrapText="1"/>
    </xf>
    <xf numFmtId="49" fontId="42" fillId="0" borderId="25" xfId="0" applyNumberFormat="1" applyFont="1" applyBorder="1" applyAlignment="1">
      <alignment horizontal="left" vertical="center" wrapText="1"/>
    </xf>
    <xf numFmtId="49" fontId="42" fillId="0" borderId="24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left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tabSelected="1" zoomScaleSheetLayoutView="70" zoomScalePageLayoutView="0" workbookViewId="0" topLeftCell="C10">
      <selection activeCell="P16" sqref="P16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1:14" ht="20.25" customHeight="1">
      <c r="K1" s="45"/>
      <c r="L1" s="46"/>
      <c r="M1" s="46"/>
      <c r="N1" s="46"/>
    </row>
    <row r="2" spans="1:14" s="1" customFormat="1" ht="23.25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6.25" customHeight="1">
      <c r="A3" s="57" t="s">
        <v>0</v>
      </c>
      <c r="B3" s="57" t="s">
        <v>2</v>
      </c>
      <c r="C3" s="57" t="s">
        <v>3</v>
      </c>
      <c r="D3" s="57" t="s">
        <v>4</v>
      </c>
      <c r="E3" s="57" t="s">
        <v>5</v>
      </c>
      <c r="F3" s="57"/>
      <c r="G3" s="57"/>
      <c r="H3" s="57"/>
      <c r="I3" s="57"/>
      <c r="J3" s="57"/>
      <c r="K3" s="57"/>
      <c r="L3" s="57"/>
      <c r="M3" s="57"/>
      <c r="N3" s="57"/>
    </row>
    <row r="4" spans="1:14" ht="24.75" customHeight="1">
      <c r="A4" s="57"/>
      <c r="B4" s="57"/>
      <c r="C4" s="57"/>
      <c r="D4" s="57"/>
      <c r="E4" s="57" t="s">
        <v>23</v>
      </c>
      <c r="F4" s="57"/>
      <c r="G4" s="57"/>
      <c r="H4" s="57"/>
      <c r="I4" s="57"/>
      <c r="J4" s="57" t="s">
        <v>24</v>
      </c>
      <c r="K4" s="57"/>
      <c r="L4" s="57"/>
      <c r="M4" s="57"/>
      <c r="N4" s="57"/>
    </row>
    <row r="5" spans="1:14" ht="54" customHeight="1">
      <c r="A5" s="57"/>
      <c r="B5" s="57"/>
      <c r="C5" s="57"/>
      <c r="D5" s="57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8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52" t="s">
        <v>19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58" s="10" customFormat="1" ht="21.75" customHeight="1">
      <c r="A8" s="50" t="s">
        <v>20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49.5" customHeight="1">
      <c r="A9" s="19" t="s">
        <v>11</v>
      </c>
      <c r="B9" s="20" t="s">
        <v>17</v>
      </c>
      <c r="C9" s="21" t="s">
        <v>1</v>
      </c>
      <c r="D9" s="22" t="s">
        <v>32</v>
      </c>
      <c r="E9" s="21">
        <f>F9+G9+H9+I9</f>
        <v>55653</v>
      </c>
      <c r="F9" s="21">
        <f>7895-5112</f>
        <v>2783</v>
      </c>
      <c r="G9" s="21">
        <v>7402</v>
      </c>
      <c r="H9" s="21">
        <v>45468</v>
      </c>
      <c r="I9" s="21">
        <v>0</v>
      </c>
      <c r="J9" s="21">
        <f>K9+L9+M9+N9</f>
        <v>44928</v>
      </c>
      <c r="K9" s="21">
        <v>2247</v>
      </c>
      <c r="L9" s="21">
        <v>5975</v>
      </c>
      <c r="M9" s="21">
        <v>36706</v>
      </c>
      <c r="N9" s="21">
        <v>0</v>
      </c>
      <c r="O9" s="12"/>
      <c r="P9" s="5"/>
      <c r="Q9" s="2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2.25" customHeight="1">
      <c r="A10" s="58" t="s">
        <v>12</v>
      </c>
      <c r="B10" s="60" t="s">
        <v>15</v>
      </c>
      <c r="C10" s="21" t="s">
        <v>1</v>
      </c>
      <c r="D10" s="21" t="s">
        <v>32</v>
      </c>
      <c r="E10" s="21">
        <f>F10+G10+H10+I10</f>
        <v>118150</v>
      </c>
      <c r="F10" s="21">
        <f>8948+2223-5263</f>
        <v>5908</v>
      </c>
      <c r="G10" s="21">
        <v>15714</v>
      </c>
      <c r="H10" s="21">
        <v>96528</v>
      </c>
      <c r="I10" s="21">
        <v>0</v>
      </c>
      <c r="J10" s="21">
        <f>K10+L10+M10+N10</f>
        <v>84261</v>
      </c>
      <c r="K10" s="21">
        <v>4213</v>
      </c>
      <c r="L10" s="34">
        <v>11207</v>
      </c>
      <c r="M10" s="34">
        <v>68841</v>
      </c>
      <c r="N10" s="21">
        <v>0</v>
      </c>
      <c r="O10" s="12"/>
      <c r="P10" s="5"/>
      <c r="Q10" s="12">
        <f>G10+H10</f>
        <v>112242</v>
      </c>
      <c r="R10" s="5">
        <f>Q10*10/100</f>
        <v>11224.2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59"/>
      <c r="B11" s="61"/>
      <c r="C11" s="21" t="s">
        <v>27</v>
      </c>
      <c r="D11" s="22">
        <v>2018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5"/>
      <c r="P11" s="5"/>
      <c r="Q11" s="12">
        <f>G10+G11</f>
        <v>15714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65.25" customHeight="1">
      <c r="A12" s="35" t="s">
        <v>37</v>
      </c>
      <c r="B12" s="36" t="s">
        <v>38</v>
      </c>
      <c r="C12" s="21" t="s">
        <v>1</v>
      </c>
      <c r="D12" s="22">
        <v>2019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>K12+L12+M12+N12</f>
        <v>0</v>
      </c>
      <c r="K12" s="21">
        <v>0</v>
      </c>
      <c r="L12" s="21">
        <v>0</v>
      </c>
      <c r="M12" s="21">
        <v>0</v>
      </c>
      <c r="N12" s="21">
        <v>0</v>
      </c>
      <c r="O12" s="5"/>
      <c r="P12" s="5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58" s="10" customFormat="1" ht="24.75" customHeight="1">
      <c r="A13" s="47" t="s">
        <v>14</v>
      </c>
      <c r="B13" s="47"/>
      <c r="C13" s="21"/>
      <c r="D13" s="21"/>
      <c r="E13" s="21">
        <f>SUM(E9:E11)</f>
        <v>173803</v>
      </c>
      <c r="F13" s="21">
        <f>SUM(F9:F11)</f>
        <v>8691</v>
      </c>
      <c r="G13" s="21">
        <f aca="true" t="shared" si="0" ref="G13:N13">SUM(G9:G12)</f>
        <v>23116</v>
      </c>
      <c r="H13" s="21">
        <f t="shared" si="0"/>
        <v>141996</v>
      </c>
      <c r="I13" s="21">
        <f t="shared" si="0"/>
        <v>0</v>
      </c>
      <c r="J13" s="21">
        <f t="shared" si="0"/>
        <v>129189</v>
      </c>
      <c r="K13" s="21">
        <f t="shared" si="0"/>
        <v>6460</v>
      </c>
      <c r="L13" s="21">
        <f t="shared" si="0"/>
        <v>17182</v>
      </c>
      <c r="M13" s="21">
        <f t="shared" si="0"/>
        <v>105547</v>
      </c>
      <c r="N13" s="21">
        <f t="shared" si="0"/>
        <v>0</v>
      </c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14" ht="26.2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58" s="10" customFormat="1" ht="71.25" customHeight="1">
      <c r="A15" s="19" t="s">
        <v>13</v>
      </c>
      <c r="B15" s="20" t="s">
        <v>16</v>
      </c>
      <c r="C15" s="21" t="s">
        <v>1</v>
      </c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0" customHeight="1">
      <c r="A16" s="47" t="s">
        <v>14</v>
      </c>
      <c r="B16" s="47"/>
      <c r="C16" s="21"/>
      <c r="D16" s="21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33" customHeight="1">
      <c r="A17" s="53" t="s">
        <v>28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127.5" customHeight="1">
      <c r="A18" s="19" t="s">
        <v>29</v>
      </c>
      <c r="B18" s="24" t="s">
        <v>30</v>
      </c>
      <c r="C18" s="21" t="s">
        <v>1</v>
      </c>
      <c r="D18" s="22">
        <v>2018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10" customFormat="1" ht="20.25" customHeight="1">
      <c r="A19" s="53" t="s">
        <v>14</v>
      </c>
      <c r="B19" s="55"/>
      <c r="C19" s="21"/>
      <c r="D19" s="21"/>
      <c r="E19" s="21">
        <f>SUM(E18)</f>
        <v>0</v>
      </c>
      <c r="F19" s="21">
        <f>SUM(F18)</f>
        <v>0</v>
      </c>
      <c r="G19" s="21">
        <f>SUM(G18)</f>
        <v>0</v>
      </c>
      <c r="H19" s="21">
        <f>SUM(H18)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32" customFormat="1" ht="20.25" customHeight="1">
      <c r="A20" s="48" t="s">
        <v>31</v>
      </c>
      <c r="B20" s="49"/>
      <c r="C20" s="27"/>
      <c r="D20" s="27"/>
      <c r="E20" s="27">
        <f>E16+E13+E19</f>
        <v>173803</v>
      </c>
      <c r="F20" s="27">
        <f aca="true" t="shared" si="1" ref="F20:N20">F16+F13+F19</f>
        <v>8691</v>
      </c>
      <c r="G20" s="27">
        <f t="shared" si="1"/>
        <v>23116</v>
      </c>
      <c r="H20" s="27">
        <f t="shared" si="1"/>
        <v>141996</v>
      </c>
      <c r="I20" s="27">
        <f t="shared" si="1"/>
        <v>0</v>
      </c>
      <c r="J20" s="27">
        <f t="shared" si="1"/>
        <v>129189</v>
      </c>
      <c r="K20" s="27">
        <f t="shared" si="1"/>
        <v>6460</v>
      </c>
      <c r="L20" s="27">
        <f t="shared" si="1"/>
        <v>17182</v>
      </c>
      <c r="M20" s="27">
        <f t="shared" si="1"/>
        <v>105547</v>
      </c>
      <c r="N20" s="27">
        <f t="shared" si="1"/>
        <v>0</v>
      </c>
      <c r="O20" s="28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9"/>
      <c r="AF20" s="29"/>
      <c r="AG20" s="29"/>
      <c r="AH20" s="29"/>
      <c r="AI20" s="30"/>
      <c r="AJ20" s="29"/>
      <c r="AK20" s="29"/>
      <c r="AL20" s="29"/>
      <c r="AM20" s="29"/>
      <c r="AN20" s="30"/>
      <c r="AO20" s="29"/>
      <c r="AP20" s="29"/>
      <c r="AQ20" s="29"/>
      <c r="AR20" s="29"/>
      <c r="AS20" s="30"/>
      <c r="AT20" s="29"/>
      <c r="AU20" s="29"/>
      <c r="AV20" s="29"/>
      <c r="AW20" s="29"/>
      <c r="AX20" s="30"/>
      <c r="AY20" s="29"/>
      <c r="AZ20" s="29"/>
      <c r="BA20" s="29"/>
      <c r="BB20" s="29"/>
      <c r="BC20" s="31"/>
      <c r="BF20" s="33"/>
    </row>
    <row r="21" spans="1:58" s="10" customFormat="1" ht="20.25" customHeight="1">
      <c r="A21" s="26"/>
      <c r="B21" s="26"/>
      <c r="C21" s="21" t="s">
        <v>1</v>
      </c>
      <c r="D21" s="21"/>
      <c r="E21" s="21">
        <f>F21+G21+H21+I21</f>
        <v>173803</v>
      </c>
      <c r="F21" s="21">
        <f>F9+F10+F15+F18</f>
        <v>8691</v>
      </c>
      <c r="G21" s="21">
        <f>G9+G10+G15+G18</f>
        <v>23116</v>
      </c>
      <c r="H21" s="21">
        <f>H9+H10+H15+H18</f>
        <v>141996</v>
      </c>
      <c r="I21" s="21">
        <f>I9+I10+I15+I18</f>
        <v>0</v>
      </c>
      <c r="J21" s="21">
        <f>K21+L21+M21+N21</f>
        <v>129189</v>
      </c>
      <c r="K21" s="21">
        <f>K9+K10++K15+K18+K12</f>
        <v>6460</v>
      </c>
      <c r="L21" s="21">
        <f>L9+L10++L15+L18+L12</f>
        <v>17182</v>
      </c>
      <c r="M21" s="21">
        <f>M9+M10++M15+M18</f>
        <v>105547</v>
      </c>
      <c r="N21" s="21">
        <f>N9+N10++N15+N18</f>
        <v>0</v>
      </c>
      <c r="O21" s="12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58" s="10" customFormat="1" ht="20.25" customHeight="1">
      <c r="A22" s="26"/>
      <c r="B22" s="26"/>
      <c r="C22" s="21" t="s">
        <v>27</v>
      </c>
      <c r="D22" s="21"/>
      <c r="E22" s="21">
        <f>F22+G22+H22+I22</f>
        <v>0</v>
      </c>
      <c r="F22" s="21">
        <f>F11</f>
        <v>0</v>
      </c>
      <c r="G22" s="21">
        <f>G11</f>
        <v>0</v>
      </c>
      <c r="H22" s="21">
        <f>H11</f>
        <v>0</v>
      </c>
      <c r="I22" s="21">
        <f>I11</f>
        <v>0</v>
      </c>
      <c r="J22" s="21">
        <f>K22+L22+M22+N22</f>
        <v>0</v>
      </c>
      <c r="K22" s="21">
        <f>K11</f>
        <v>0</v>
      </c>
      <c r="L22" s="21">
        <f>L11</f>
        <v>0</v>
      </c>
      <c r="M22" s="21">
        <f>M11</f>
        <v>0</v>
      </c>
      <c r="N22" s="21">
        <f>N11</f>
        <v>0</v>
      </c>
      <c r="O22" s="12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/>
      <c r="AE22" s="5"/>
      <c r="AF22" s="5"/>
      <c r="AG22" s="5"/>
      <c r="AH22" s="5"/>
      <c r="AI22" s="4"/>
      <c r="AJ22" s="5"/>
      <c r="AK22" s="5"/>
      <c r="AL22" s="5"/>
      <c r="AM22" s="5"/>
      <c r="AN22" s="4"/>
      <c r="AO22" s="5"/>
      <c r="AP22" s="5"/>
      <c r="AQ22" s="5"/>
      <c r="AR22" s="5"/>
      <c r="AS22" s="4"/>
      <c r="AT22" s="5"/>
      <c r="AU22" s="5"/>
      <c r="AV22" s="5"/>
      <c r="AW22" s="5"/>
      <c r="AX22" s="4"/>
      <c r="AY22" s="5"/>
      <c r="AZ22" s="5"/>
      <c r="BA22" s="5"/>
      <c r="BB22" s="5"/>
      <c r="BC22" s="8"/>
      <c r="BF22" s="11"/>
    </row>
    <row r="23" spans="2:13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2" ht="15">
      <c r="B24" s="13"/>
      <c r="C24" s="13"/>
      <c r="D24" s="13"/>
      <c r="E24" s="17"/>
      <c r="F24" s="15"/>
      <c r="G24" s="15"/>
      <c r="H24" s="15"/>
      <c r="I24" s="13"/>
      <c r="J24" s="13"/>
      <c r="K24" s="13"/>
      <c r="L24" s="13"/>
    </row>
    <row r="25" spans="2:12" ht="15">
      <c r="B25" s="13"/>
      <c r="C25" s="13"/>
      <c r="D25" s="13"/>
      <c r="E25" s="16"/>
      <c r="F25" s="13"/>
      <c r="G25" s="13"/>
      <c r="H25" s="13"/>
      <c r="I25" s="13"/>
      <c r="J25" s="13"/>
      <c r="K25" s="13"/>
      <c r="L25" s="13"/>
    </row>
    <row r="26" spans="2:12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ht="15">
      <c r="H27" s="3"/>
    </row>
  </sheetData>
  <sheetProtection/>
  <mergeCells count="19">
    <mergeCell ref="C3:C5"/>
    <mergeCell ref="B3:B5"/>
    <mergeCell ref="E4:I4"/>
    <mergeCell ref="A3:A5"/>
    <mergeCell ref="A10:A11"/>
    <mergeCell ref="D3:D5"/>
    <mergeCell ref="E3:N3"/>
    <mergeCell ref="J4:N4"/>
    <mergeCell ref="B10:B11"/>
    <mergeCell ref="K1:N1"/>
    <mergeCell ref="A13:B13"/>
    <mergeCell ref="A20:B20"/>
    <mergeCell ref="A8:N8"/>
    <mergeCell ref="A16:B16"/>
    <mergeCell ref="A14:N14"/>
    <mergeCell ref="A7:N7"/>
    <mergeCell ref="A17:N17"/>
    <mergeCell ref="A19:B19"/>
    <mergeCell ref="A2:N2"/>
  </mergeCells>
  <printOptions horizontalCentered="1"/>
  <pageMargins left="0.15748031496062992" right="0.15748031496062992" top="1.2598425196850394" bottom="0.4330708661417323" header="0.3937007874015748" footer="0.1968503937007874"/>
  <pageSetup firstPageNumber="4" useFirstPageNumber="1" horizontalDpi="600" verticalDpi="600" orientation="landscape" paperSize="9" scale="87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63"/>
      <c r="L1" s="63"/>
      <c r="M1" s="63"/>
      <c r="N1" s="63"/>
    </row>
    <row r="2" spans="1:14" s="1" customFormat="1" ht="21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>
      <c r="A3" s="57" t="s">
        <v>0</v>
      </c>
      <c r="B3" s="57" t="s">
        <v>2</v>
      </c>
      <c r="C3" s="57" t="s">
        <v>3</v>
      </c>
      <c r="D3" s="57" t="s">
        <v>4</v>
      </c>
      <c r="E3" s="57" t="s">
        <v>5</v>
      </c>
      <c r="F3" s="57"/>
      <c r="G3" s="57"/>
      <c r="H3" s="57"/>
      <c r="I3" s="57"/>
      <c r="J3" s="57"/>
      <c r="K3" s="57"/>
      <c r="L3" s="57"/>
      <c r="M3" s="57"/>
      <c r="N3" s="57"/>
    </row>
    <row r="4" spans="1:14" ht="15.75" customHeight="1">
      <c r="A4" s="57"/>
      <c r="B4" s="57"/>
      <c r="C4" s="57"/>
      <c r="D4" s="57"/>
      <c r="E4" s="57" t="s">
        <v>23</v>
      </c>
      <c r="F4" s="57"/>
      <c r="G4" s="57"/>
      <c r="H4" s="57"/>
      <c r="I4" s="57"/>
      <c r="J4" s="57" t="s">
        <v>24</v>
      </c>
      <c r="K4" s="57"/>
      <c r="L4" s="57"/>
      <c r="M4" s="57"/>
      <c r="N4" s="57"/>
    </row>
    <row r="5" spans="1:14" ht="47.25" customHeight="1">
      <c r="A5" s="57"/>
      <c r="B5" s="57"/>
      <c r="C5" s="57"/>
      <c r="D5" s="57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52" t="s">
        <v>19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58" s="10" customFormat="1" ht="21.75" customHeight="1">
      <c r="A8" s="50" t="s">
        <v>20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9" t="s">
        <v>11</v>
      </c>
      <c r="B9" s="20" t="s">
        <v>17</v>
      </c>
      <c r="C9" s="21" t="s">
        <v>1</v>
      </c>
      <c r="D9" s="22" t="s">
        <v>22</v>
      </c>
      <c r="E9" s="23">
        <f>F9+G9+H9+I9</f>
        <v>216667</v>
      </c>
      <c r="F9" s="23">
        <v>21667</v>
      </c>
      <c r="G9" s="23">
        <v>195000</v>
      </c>
      <c r="H9" s="23">
        <v>0</v>
      </c>
      <c r="I9" s="23">
        <v>0</v>
      </c>
      <c r="J9" s="23">
        <f>K9+L9+M9</f>
        <v>170000</v>
      </c>
      <c r="K9" s="23">
        <v>17000</v>
      </c>
      <c r="L9" s="23">
        <v>153000</v>
      </c>
      <c r="M9" s="23">
        <v>0</v>
      </c>
      <c r="N9" s="23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9" t="s">
        <v>12</v>
      </c>
      <c r="B10" s="20" t="s">
        <v>15</v>
      </c>
      <c r="C10" s="21" t="s">
        <v>1</v>
      </c>
      <c r="D10" s="21" t="s">
        <v>22</v>
      </c>
      <c r="E10" s="23">
        <f>F10+G10+H10+I10</f>
        <v>136841</v>
      </c>
      <c r="F10" s="23">
        <v>6842.05</v>
      </c>
      <c r="G10" s="23">
        <v>129998.95</v>
      </c>
      <c r="H10" s="23">
        <v>0</v>
      </c>
      <c r="I10" s="23">
        <v>0</v>
      </c>
      <c r="J10" s="23">
        <f>K10+L10+M10</f>
        <v>320000</v>
      </c>
      <c r="K10" s="23">
        <v>16000</v>
      </c>
      <c r="L10" s="23">
        <v>304000</v>
      </c>
      <c r="M10" s="23">
        <v>0</v>
      </c>
      <c r="N10" s="23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7" t="s">
        <v>14</v>
      </c>
      <c r="B11" s="47"/>
      <c r="C11" s="21"/>
      <c r="D11" s="21"/>
      <c r="E11" s="23">
        <f>E10+E9</f>
        <v>353508</v>
      </c>
      <c r="F11" s="23">
        <f>F10+F9</f>
        <v>28509.05</v>
      </c>
      <c r="G11" s="23">
        <f>G10+G9</f>
        <v>324998.95</v>
      </c>
      <c r="H11" s="23">
        <f>H10+H9</f>
        <v>0</v>
      </c>
      <c r="I11" s="23">
        <f>I10+I9</f>
        <v>0</v>
      </c>
      <c r="J11" s="23">
        <f>K11+L11</f>
        <v>490000</v>
      </c>
      <c r="K11" s="23">
        <f>K9+K10</f>
        <v>33000</v>
      </c>
      <c r="L11" s="23">
        <f>L9+L10</f>
        <v>457000</v>
      </c>
      <c r="M11" s="23">
        <v>0</v>
      </c>
      <c r="N11" s="23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1" t="s">
        <v>21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58" s="10" customFormat="1" ht="55.5" customHeight="1">
      <c r="A13" s="19" t="s">
        <v>13</v>
      </c>
      <c r="B13" s="20" t="s">
        <v>16</v>
      </c>
      <c r="C13" s="21" t="s">
        <v>1</v>
      </c>
      <c r="D13" s="2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7" t="s">
        <v>14</v>
      </c>
      <c r="B14" s="47"/>
      <c r="C14" s="21"/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7" t="s">
        <v>18</v>
      </c>
      <c r="B15" s="47"/>
      <c r="C15" s="21" t="s">
        <v>1</v>
      </c>
      <c r="D15" s="21"/>
      <c r="E15" s="23">
        <f>E14+E11</f>
        <v>353508</v>
      </c>
      <c r="F15" s="23">
        <f aca="true" t="shared" si="0" ref="F15:N15">F14+F11</f>
        <v>28509.05</v>
      </c>
      <c r="G15" s="23">
        <f t="shared" si="0"/>
        <v>324998.95</v>
      </c>
      <c r="H15" s="23">
        <f t="shared" si="0"/>
        <v>0</v>
      </c>
      <c r="I15" s="23">
        <f t="shared" si="0"/>
        <v>0</v>
      </c>
      <c r="J15" s="23">
        <f>J14+J11</f>
        <v>490000</v>
      </c>
      <c r="K15" s="23">
        <f t="shared" si="0"/>
        <v>33000</v>
      </c>
      <c r="L15" s="23">
        <f t="shared" si="0"/>
        <v>457000</v>
      </c>
      <c r="M15" s="23">
        <f t="shared" si="0"/>
        <v>0</v>
      </c>
      <c r="N15" s="23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62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J4:N4"/>
    <mergeCell ref="A7:N7"/>
    <mergeCell ref="A8:N8"/>
    <mergeCell ref="A11:B11"/>
    <mergeCell ref="A12:N12"/>
    <mergeCell ref="A14:B14"/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1:14" ht="53.25" customHeight="1">
      <c r="K1" s="45"/>
      <c r="L1" s="46"/>
      <c r="M1" s="46"/>
      <c r="N1" s="46"/>
    </row>
    <row r="2" spans="1:14" s="1" customFormat="1" ht="20.25" customHeight="1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4" customHeight="1">
      <c r="A3" s="57" t="s">
        <v>0</v>
      </c>
      <c r="B3" s="57" t="s">
        <v>2</v>
      </c>
      <c r="C3" s="57" t="s">
        <v>3</v>
      </c>
      <c r="D3" s="57" t="s">
        <v>4</v>
      </c>
      <c r="E3" s="57" t="s">
        <v>5</v>
      </c>
      <c r="F3" s="57"/>
      <c r="G3" s="57"/>
      <c r="H3" s="57"/>
      <c r="I3" s="57"/>
      <c r="J3" s="57"/>
      <c r="K3" s="57"/>
      <c r="L3" s="57"/>
      <c r="M3" s="57"/>
      <c r="N3" s="57"/>
    </row>
    <row r="4" spans="1:14" ht="19.5" customHeight="1">
      <c r="A4" s="57"/>
      <c r="B4" s="57"/>
      <c r="C4" s="57"/>
      <c r="D4" s="57"/>
      <c r="E4" s="57" t="s">
        <v>40</v>
      </c>
      <c r="F4" s="57"/>
      <c r="G4" s="57"/>
      <c r="H4" s="57"/>
      <c r="I4" s="57"/>
      <c r="J4" s="57" t="s">
        <v>41</v>
      </c>
      <c r="K4" s="57"/>
      <c r="L4" s="57"/>
      <c r="M4" s="57"/>
      <c r="N4" s="57"/>
    </row>
    <row r="5" spans="1:14" ht="47.25" customHeight="1">
      <c r="A5" s="57"/>
      <c r="B5" s="57"/>
      <c r="C5" s="57"/>
      <c r="D5" s="57"/>
      <c r="E5" s="41" t="s">
        <v>6</v>
      </c>
      <c r="F5" s="41" t="s">
        <v>7</v>
      </c>
      <c r="G5" s="41" t="s">
        <v>8</v>
      </c>
      <c r="H5" s="41" t="s">
        <v>9</v>
      </c>
      <c r="I5" s="41" t="s">
        <v>10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</row>
    <row r="6" spans="1:14" ht="18.75" customHeight="1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</row>
    <row r="7" spans="1:14" ht="22.5" customHeight="1">
      <c r="A7" s="52" t="s">
        <v>19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58" s="10" customFormat="1" ht="21.75" customHeight="1">
      <c r="A8" s="50" t="s">
        <v>20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48.75" customHeight="1">
      <c r="A9" s="19" t="s">
        <v>11</v>
      </c>
      <c r="B9" s="44" t="s">
        <v>17</v>
      </c>
      <c r="C9" s="21" t="s">
        <v>1</v>
      </c>
      <c r="D9" s="22" t="s">
        <v>32</v>
      </c>
      <c r="E9" s="21">
        <f>F9+G9+H9+I9</f>
        <v>7895</v>
      </c>
      <c r="F9" s="21">
        <v>7895</v>
      </c>
      <c r="G9" s="21">
        <v>0</v>
      </c>
      <c r="H9" s="21">
        <v>0</v>
      </c>
      <c r="I9" s="21">
        <v>0</v>
      </c>
      <c r="J9" s="21">
        <f>K9+L9+M9+N9</f>
        <v>7895</v>
      </c>
      <c r="K9" s="21">
        <v>7895</v>
      </c>
      <c r="L9" s="21">
        <v>0</v>
      </c>
      <c r="M9" s="21">
        <v>0</v>
      </c>
      <c r="N9" s="21">
        <v>0</v>
      </c>
      <c r="O9" s="12"/>
      <c r="P9" s="5"/>
      <c r="Q9" s="2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58" t="s">
        <v>12</v>
      </c>
      <c r="B10" s="60" t="s">
        <v>15</v>
      </c>
      <c r="C10" s="21" t="s">
        <v>1</v>
      </c>
      <c r="D10" s="21" t="s">
        <v>32</v>
      </c>
      <c r="E10" s="21">
        <f>F10+G10+H10+I10</f>
        <v>8948</v>
      </c>
      <c r="F10" s="21">
        <v>8948</v>
      </c>
      <c r="G10" s="21">
        <v>0</v>
      </c>
      <c r="H10" s="21">
        <v>0</v>
      </c>
      <c r="I10" s="21">
        <v>0</v>
      </c>
      <c r="J10" s="21">
        <f>K10+L10+M10+N10</f>
        <v>8948</v>
      </c>
      <c r="K10" s="21">
        <v>8948</v>
      </c>
      <c r="L10" s="34">
        <v>0</v>
      </c>
      <c r="M10" s="34">
        <v>0</v>
      </c>
      <c r="N10" s="21">
        <v>0</v>
      </c>
      <c r="O10" s="12"/>
      <c r="P10" s="5"/>
      <c r="Q10" s="12">
        <f>G10+H10</f>
        <v>0</v>
      </c>
      <c r="R10" s="5">
        <f>Q10*10/100</f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59"/>
      <c r="B11" s="61"/>
      <c r="C11" s="21" t="s">
        <v>27</v>
      </c>
      <c r="D11" s="22">
        <v>2018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5"/>
      <c r="P11" s="5"/>
      <c r="Q11" s="12">
        <f>G10+G11</f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54" customHeight="1">
      <c r="A12" s="42" t="s">
        <v>37</v>
      </c>
      <c r="B12" s="43" t="s">
        <v>38</v>
      </c>
      <c r="C12" s="21" t="s">
        <v>1</v>
      </c>
      <c r="D12" s="22">
        <v>2019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>K12+L12+M12+N12</f>
        <v>0</v>
      </c>
      <c r="K12" s="21">
        <v>0</v>
      </c>
      <c r="L12" s="21">
        <v>0</v>
      </c>
      <c r="M12" s="21">
        <v>0</v>
      </c>
      <c r="N12" s="21">
        <v>0</v>
      </c>
      <c r="O12" s="5"/>
      <c r="P12" s="5"/>
      <c r="Q12" s="1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58" s="10" customFormat="1" ht="29.25" customHeight="1">
      <c r="A13" s="47" t="s">
        <v>14</v>
      </c>
      <c r="B13" s="47"/>
      <c r="C13" s="21"/>
      <c r="D13" s="21"/>
      <c r="E13" s="21">
        <f>SUM(E9:E11)</f>
        <v>16843</v>
      </c>
      <c r="F13" s="21">
        <f>SUM(F9:F11)</f>
        <v>16843</v>
      </c>
      <c r="G13" s="21">
        <f aca="true" t="shared" si="0" ref="G13:N13">SUM(G9:G12)</f>
        <v>0</v>
      </c>
      <c r="H13" s="21">
        <f t="shared" si="0"/>
        <v>0</v>
      </c>
      <c r="I13" s="21">
        <f t="shared" si="0"/>
        <v>0</v>
      </c>
      <c r="J13" s="21">
        <f t="shared" si="0"/>
        <v>16843</v>
      </c>
      <c r="K13" s="21">
        <f t="shared" si="0"/>
        <v>16843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1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14" ht="36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58" s="10" customFormat="1" ht="59.25" customHeight="1">
      <c r="A15" s="19" t="s">
        <v>13</v>
      </c>
      <c r="B15" s="44" t="s">
        <v>16</v>
      </c>
      <c r="C15" s="21" t="s">
        <v>1</v>
      </c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25.5" customHeight="1">
      <c r="A16" s="47" t="s">
        <v>14</v>
      </c>
      <c r="B16" s="47"/>
      <c r="C16" s="21"/>
      <c r="D16" s="21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33" customHeight="1">
      <c r="A17" s="53" t="s">
        <v>28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123" customHeight="1">
      <c r="A18" s="19" t="s">
        <v>29</v>
      </c>
      <c r="B18" s="44" t="s">
        <v>30</v>
      </c>
      <c r="C18" s="21" t="s">
        <v>1</v>
      </c>
      <c r="D18" s="22">
        <v>2018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10" customFormat="1" ht="20.25" customHeight="1">
      <c r="A19" s="53" t="s">
        <v>14</v>
      </c>
      <c r="B19" s="55"/>
      <c r="C19" s="21"/>
      <c r="D19" s="21"/>
      <c r="E19" s="21">
        <f>SUM(E18)</f>
        <v>0</v>
      </c>
      <c r="F19" s="21">
        <f>SUM(F18)</f>
        <v>0</v>
      </c>
      <c r="G19" s="21">
        <f>SUM(G18)</f>
        <v>0</v>
      </c>
      <c r="H19" s="21">
        <f>SUM(H18)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32" customFormat="1" ht="20.25" customHeight="1">
      <c r="A20" s="48" t="s">
        <v>31</v>
      </c>
      <c r="B20" s="49"/>
      <c r="C20" s="27"/>
      <c r="D20" s="27"/>
      <c r="E20" s="27">
        <f>E16+E13+E19</f>
        <v>16843</v>
      </c>
      <c r="F20" s="27">
        <f aca="true" t="shared" si="1" ref="F20:N20">F16+F13+F19</f>
        <v>16843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16843</v>
      </c>
      <c r="K20" s="27">
        <f t="shared" si="1"/>
        <v>16843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8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9"/>
      <c r="AF20" s="29"/>
      <c r="AG20" s="29"/>
      <c r="AH20" s="29"/>
      <c r="AI20" s="30"/>
      <c r="AJ20" s="29"/>
      <c r="AK20" s="29"/>
      <c r="AL20" s="29"/>
      <c r="AM20" s="29"/>
      <c r="AN20" s="30"/>
      <c r="AO20" s="29"/>
      <c r="AP20" s="29"/>
      <c r="AQ20" s="29"/>
      <c r="AR20" s="29"/>
      <c r="AS20" s="30"/>
      <c r="AT20" s="29"/>
      <c r="AU20" s="29"/>
      <c r="AV20" s="29"/>
      <c r="AW20" s="29"/>
      <c r="AX20" s="30"/>
      <c r="AY20" s="29"/>
      <c r="AZ20" s="29"/>
      <c r="BA20" s="29"/>
      <c r="BB20" s="29"/>
      <c r="BC20" s="31"/>
      <c r="BF20" s="33"/>
    </row>
    <row r="21" spans="1:58" s="10" customFormat="1" ht="20.25" customHeight="1">
      <c r="A21" s="44"/>
      <c r="B21" s="44"/>
      <c r="C21" s="21" t="s">
        <v>1</v>
      </c>
      <c r="D21" s="21"/>
      <c r="E21" s="21">
        <f>F21+G21+H21+I21</f>
        <v>16843</v>
      </c>
      <c r="F21" s="21">
        <f>F9+F10+F15+F18</f>
        <v>16843</v>
      </c>
      <c r="G21" s="21">
        <f>G9+G10+G15+G18</f>
        <v>0</v>
      </c>
      <c r="H21" s="21">
        <f>H9+H10+H15+H18</f>
        <v>0</v>
      </c>
      <c r="I21" s="21">
        <f>I9+I10+I15+I18</f>
        <v>0</v>
      </c>
      <c r="J21" s="21">
        <f>K21+L21+M21+N21</f>
        <v>16843</v>
      </c>
      <c r="K21" s="21">
        <f>K9+K10++K15+K18+K12</f>
        <v>16843</v>
      </c>
      <c r="L21" s="21">
        <f>L9+L10++L15+L18+L12</f>
        <v>0</v>
      </c>
      <c r="M21" s="21">
        <f>M9+M10++M15+M18</f>
        <v>0</v>
      </c>
      <c r="N21" s="21">
        <f>N9+N10++N15+N18</f>
        <v>0</v>
      </c>
      <c r="O21" s="12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58" s="10" customFormat="1" ht="20.25" customHeight="1">
      <c r="A22" s="44"/>
      <c r="B22" s="44"/>
      <c r="C22" s="21" t="s">
        <v>27</v>
      </c>
      <c r="D22" s="21"/>
      <c r="E22" s="21">
        <f>F22+G22+H22+I22</f>
        <v>0</v>
      </c>
      <c r="F22" s="21">
        <f>F11</f>
        <v>0</v>
      </c>
      <c r="G22" s="21">
        <f>G11</f>
        <v>0</v>
      </c>
      <c r="H22" s="21">
        <f>H11</f>
        <v>0</v>
      </c>
      <c r="I22" s="21">
        <f>I11</f>
        <v>0</v>
      </c>
      <c r="J22" s="21">
        <f>K22+L22+M22+N22</f>
        <v>0</v>
      </c>
      <c r="K22" s="21">
        <f>K11</f>
        <v>0</v>
      </c>
      <c r="L22" s="21">
        <f>L11</f>
        <v>0</v>
      </c>
      <c r="M22" s="21">
        <f>M11</f>
        <v>0</v>
      </c>
      <c r="N22" s="21">
        <f>N11</f>
        <v>0</v>
      </c>
      <c r="O22" s="12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/>
      <c r="AE22" s="5"/>
      <c r="AF22" s="5"/>
      <c r="AG22" s="5"/>
      <c r="AH22" s="5"/>
      <c r="AI22" s="4"/>
      <c r="AJ22" s="5"/>
      <c r="AK22" s="5"/>
      <c r="AL22" s="5"/>
      <c r="AM22" s="5"/>
      <c r="AN22" s="4"/>
      <c r="AO22" s="5"/>
      <c r="AP22" s="5"/>
      <c r="AQ22" s="5"/>
      <c r="AR22" s="5"/>
      <c r="AS22" s="4"/>
      <c r="AT22" s="5"/>
      <c r="AU22" s="5"/>
      <c r="AV22" s="5"/>
      <c r="AW22" s="5"/>
      <c r="AX22" s="4"/>
      <c r="AY22" s="5"/>
      <c r="AZ22" s="5"/>
      <c r="BA22" s="5"/>
      <c r="BB22" s="5"/>
      <c r="BC22" s="8"/>
      <c r="BF22" s="11"/>
    </row>
    <row r="23" spans="2:13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2" ht="15">
      <c r="B24" s="13"/>
      <c r="C24" s="13"/>
      <c r="D24" s="13"/>
      <c r="E24" s="17"/>
      <c r="F24" s="15"/>
      <c r="G24" s="15"/>
      <c r="H24" s="15"/>
      <c r="I24" s="13"/>
      <c r="J24" s="13"/>
      <c r="K24" s="13"/>
      <c r="L24" s="13"/>
    </row>
    <row r="25" spans="2:12" ht="15">
      <c r="B25" s="13"/>
      <c r="C25" s="13"/>
      <c r="D25" s="13"/>
      <c r="E25" s="16"/>
      <c r="F25" s="13"/>
      <c r="G25" s="13"/>
      <c r="H25" s="13"/>
      <c r="I25" s="13"/>
      <c r="J25" s="13"/>
      <c r="K25" s="13"/>
      <c r="L25" s="13"/>
    </row>
    <row r="26" spans="2:12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ht="15">
      <c r="H27" s="3"/>
    </row>
  </sheetData>
  <sheetProtection/>
  <mergeCells count="19">
    <mergeCell ref="A16:B16"/>
    <mergeCell ref="A17:N17"/>
    <mergeCell ref="A19:B19"/>
    <mergeCell ref="A20:B20"/>
    <mergeCell ref="A7:N7"/>
    <mergeCell ref="A8:N8"/>
    <mergeCell ref="A10:A11"/>
    <mergeCell ref="B10:B11"/>
    <mergeCell ref="A13:B13"/>
    <mergeCell ref="A14:N14"/>
    <mergeCell ref="K1:N1"/>
    <mergeCell ref="A2:N2"/>
    <mergeCell ref="A3:A5"/>
    <mergeCell ref="B3:B5"/>
    <mergeCell ref="C3:C5"/>
    <mergeCell ref="D3:D5"/>
    <mergeCell ref="E3:N3"/>
    <mergeCell ref="E4:I4"/>
    <mergeCell ref="J4:N4"/>
  </mergeCells>
  <printOptions/>
  <pageMargins left="0.31496062992125984" right="0.31496062992125984" top="1.220472440944882" bottom="0.7086614173228347" header="0.31496062992125984" footer="0.31496062992125984"/>
  <pageSetup firstPageNumber="6" useFirstPageNumber="1" horizontalDpi="600" verticalDpi="600" orientation="landscape" paperSize="9" scale="85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9" width="9.57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4" width="9.00390625" style="2" customWidth="1"/>
    <col min="15" max="16384" width="9.140625" style="2" customWidth="1"/>
  </cols>
  <sheetData>
    <row r="1" spans="1:14" s="1" customFormat="1" ht="20.25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15">
      <c r="A2" s="57" t="s">
        <v>0</v>
      </c>
      <c r="B2" s="57" t="s">
        <v>2</v>
      </c>
      <c r="C2" s="57" t="s">
        <v>3</v>
      </c>
      <c r="D2" s="57" t="s">
        <v>4</v>
      </c>
      <c r="E2" s="57" t="s">
        <v>5</v>
      </c>
      <c r="F2" s="57"/>
      <c r="G2" s="57"/>
      <c r="H2" s="57"/>
      <c r="I2" s="57"/>
      <c r="J2" s="57"/>
      <c r="K2" s="57"/>
      <c r="L2" s="57"/>
      <c r="M2" s="57"/>
      <c r="N2" s="57"/>
      <c r="O2" s="13"/>
    </row>
    <row r="3" spans="1:15" ht="15.75" customHeight="1">
      <c r="A3" s="57"/>
      <c r="B3" s="57"/>
      <c r="C3" s="57"/>
      <c r="D3" s="57"/>
      <c r="E3" s="57" t="s">
        <v>34</v>
      </c>
      <c r="F3" s="57"/>
      <c r="G3" s="57"/>
      <c r="H3" s="57"/>
      <c r="I3" s="57"/>
      <c r="J3" s="57" t="s">
        <v>36</v>
      </c>
      <c r="K3" s="57"/>
      <c r="L3" s="57"/>
      <c r="M3" s="57"/>
      <c r="N3" s="57"/>
      <c r="O3" s="13"/>
    </row>
    <row r="4" spans="1:15" ht="47.25" customHeight="1">
      <c r="A4" s="57"/>
      <c r="B4" s="57"/>
      <c r="C4" s="57"/>
      <c r="D4" s="57"/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6</v>
      </c>
      <c r="K4" s="37" t="s">
        <v>7</v>
      </c>
      <c r="L4" s="37" t="s">
        <v>8</v>
      </c>
      <c r="M4" s="37" t="s">
        <v>9</v>
      </c>
      <c r="N4" s="37" t="s">
        <v>10</v>
      </c>
      <c r="O4" s="13"/>
    </row>
    <row r="5" spans="1:15" ht="1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13"/>
    </row>
    <row r="6" spans="1:15" ht="22.5" customHeight="1">
      <c r="A6" s="52" t="s">
        <v>19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3"/>
    </row>
    <row r="7" spans="1:58" s="10" customFormat="1" ht="21.75" customHeight="1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19" t="s">
        <v>11</v>
      </c>
      <c r="B8" s="40" t="s">
        <v>17</v>
      </c>
      <c r="C8" s="21" t="s">
        <v>1</v>
      </c>
      <c r="D8" s="22" t="s">
        <v>32</v>
      </c>
      <c r="E8" s="21">
        <f>F8+G8+H8</f>
        <v>170000</v>
      </c>
      <c r="F8" s="21">
        <v>17000</v>
      </c>
      <c r="G8" s="21">
        <v>153000</v>
      </c>
      <c r="H8" s="21">
        <v>0</v>
      </c>
      <c r="I8" s="21">
        <v>0</v>
      </c>
      <c r="J8" s="21">
        <f>K8+L8+M8</f>
        <v>430917</v>
      </c>
      <c r="K8" s="21">
        <v>49730</v>
      </c>
      <c r="L8" s="21">
        <v>202646</v>
      </c>
      <c r="M8" s="21">
        <v>178541</v>
      </c>
      <c r="N8" s="21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58" t="s">
        <v>12</v>
      </c>
      <c r="B9" s="60" t="s">
        <v>15</v>
      </c>
      <c r="C9" s="21" t="s">
        <v>1</v>
      </c>
      <c r="D9" s="21" t="s">
        <v>32</v>
      </c>
      <c r="E9" s="21">
        <f>F9+G9+H9</f>
        <v>320000</v>
      </c>
      <c r="F9" s="21">
        <v>16000</v>
      </c>
      <c r="G9" s="21">
        <v>304000</v>
      </c>
      <c r="H9" s="21">
        <v>0</v>
      </c>
      <c r="I9" s="21">
        <v>0</v>
      </c>
      <c r="J9" s="21">
        <f>K9+L9+M9</f>
        <v>810827</v>
      </c>
      <c r="K9" s="21">
        <v>67174</v>
      </c>
      <c r="L9" s="21">
        <v>392953</v>
      </c>
      <c r="M9" s="21">
        <v>350700</v>
      </c>
      <c r="N9" s="2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59"/>
      <c r="B10" s="61"/>
      <c r="C10" s="21" t="s">
        <v>27</v>
      </c>
      <c r="D10" s="22">
        <v>2018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8493</v>
      </c>
      <c r="K10" s="21">
        <v>849</v>
      </c>
      <c r="L10" s="21">
        <v>7644</v>
      </c>
      <c r="M10" s="21">
        <v>0</v>
      </c>
      <c r="N10" s="2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8" t="s">
        <v>37</v>
      </c>
      <c r="B11" s="39" t="s">
        <v>38</v>
      </c>
      <c r="C11" s="21" t="s">
        <v>1</v>
      </c>
      <c r="D11" s="22">
        <v>2019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299</v>
      </c>
      <c r="K11" s="21">
        <v>15</v>
      </c>
      <c r="L11" s="21">
        <v>284</v>
      </c>
      <c r="M11" s="21">
        <v>0</v>
      </c>
      <c r="N11" s="21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47" t="s">
        <v>14</v>
      </c>
      <c r="B12" s="47"/>
      <c r="C12" s="21"/>
      <c r="D12" s="21"/>
      <c r="E12" s="21">
        <f>F12+G12</f>
        <v>490000</v>
      </c>
      <c r="F12" s="21">
        <f>F8+F9</f>
        <v>33000</v>
      </c>
      <c r="G12" s="21">
        <f>G8+G9</f>
        <v>457000</v>
      </c>
      <c r="H12" s="21">
        <v>0</v>
      </c>
      <c r="I12" s="21">
        <v>0</v>
      </c>
      <c r="J12" s="21">
        <f>SUM(J8:J11)</f>
        <v>1250536</v>
      </c>
      <c r="K12" s="21">
        <f>K8+K9+K10+K11</f>
        <v>117768</v>
      </c>
      <c r="L12" s="21">
        <f>L9+L8+L10+L11</f>
        <v>603527</v>
      </c>
      <c r="M12" s="21">
        <f>M8+M9+M10</f>
        <v>529241</v>
      </c>
      <c r="N12" s="21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51" t="s">
        <v>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3"/>
    </row>
    <row r="14" spans="1:58" s="10" customFormat="1" ht="45" customHeight="1">
      <c r="A14" s="19" t="s">
        <v>13</v>
      </c>
      <c r="B14" s="40" t="s">
        <v>16</v>
      </c>
      <c r="C14" s="21" t="s">
        <v>1</v>
      </c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7" t="s">
        <v>14</v>
      </c>
      <c r="B15" s="47"/>
      <c r="C15" s="21"/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3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19" t="s">
        <v>29</v>
      </c>
      <c r="B17" s="40" t="s">
        <v>30</v>
      </c>
      <c r="C17" s="21" t="s">
        <v>1</v>
      </c>
      <c r="D17" s="22">
        <v>2018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330</v>
      </c>
      <c r="K17" s="21">
        <v>330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3" t="s">
        <v>14</v>
      </c>
      <c r="B18" s="55"/>
      <c r="C18" s="21"/>
      <c r="D18" s="21"/>
      <c r="E18" s="21">
        <f aca="true" t="shared" si="0" ref="E18:N18">SUM(E17)</f>
        <v>0</v>
      </c>
      <c r="F18" s="21">
        <f t="shared" si="0"/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330</v>
      </c>
      <c r="K18" s="21">
        <f t="shared" si="0"/>
        <v>330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32" customFormat="1" ht="20.25" customHeight="1">
      <c r="A19" s="48" t="s">
        <v>31</v>
      </c>
      <c r="B19" s="49"/>
      <c r="C19" s="27"/>
      <c r="D19" s="27"/>
      <c r="E19" s="27">
        <f aca="true" t="shared" si="1" ref="E19:N19">E12+E18</f>
        <v>490000</v>
      </c>
      <c r="F19" s="27">
        <f t="shared" si="1"/>
        <v>33000</v>
      </c>
      <c r="G19" s="27">
        <f t="shared" si="1"/>
        <v>457000</v>
      </c>
      <c r="H19" s="27">
        <f t="shared" si="1"/>
        <v>0</v>
      </c>
      <c r="I19" s="27">
        <f t="shared" si="1"/>
        <v>0</v>
      </c>
      <c r="J19" s="27">
        <f>J12+J18</f>
        <v>1250866</v>
      </c>
      <c r="K19" s="27">
        <f t="shared" si="1"/>
        <v>118098</v>
      </c>
      <c r="L19" s="27">
        <f>L12+L18</f>
        <v>603527</v>
      </c>
      <c r="M19" s="27">
        <f t="shared" si="1"/>
        <v>529241</v>
      </c>
      <c r="N19" s="27">
        <f t="shared" si="1"/>
        <v>0</v>
      </c>
      <c r="O19" s="29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9"/>
      <c r="AF19" s="29"/>
      <c r="AG19" s="29"/>
      <c r="AH19" s="29"/>
      <c r="AI19" s="30"/>
      <c r="AJ19" s="29"/>
      <c r="AK19" s="29"/>
      <c r="AL19" s="29"/>
      <c r="AM19" s="29"/>
      <c r="AN19" s="30"/>
      <c r="AO19" s="29"/>
      <c r="AP19" s="29"/>
      <c r="AQ19" s="29"/>
      <c r="AR19" s="29"/>
      <c r="AS19" s="30"/>
      <c r="AT19" s="29"/>
      <c r="AU19" s="29"/>
      <c r="AV19" s="29"/>
      <c r="AW19" s="29"/>
      <c r="AX19" s="30"/>
      <c r="AY19" s="29"/>
      <c r="AZ19" s="29"/>
      <c r="BA19" s="29"/>
      <c r="BB19" s="29"/>
      <c r="BC19" s="31"/>
      <c r="BF19" s="33"/>
    </row>
    <row r="20" spans="1:58" s="10" customFormat="1" ht="20.25" customHeight="1">
      <c r="A20" s="40"/>
      <c r="B20" s="40"/>
      <c r="C20" s="21" t="s">
        <v>1</v>
      </c>
      <c r="D20" s="21"/>
      <c r="E20" s="21">
        <f>F20+G20+H20+I20</f>
        <v>490000</v>
      </c>
      <c r="F20" s="21">
        <f>F8+F9+F14+F17</f>
        <v>33000</v>
      </c>
      <c r="G20" s="21">
        <f>G8+G9+G14+G17</f>
        <v>457000</v>
      </c>
      <c r="H20" s="21">
        <f>H8+H9+H14+H17</f>
        <v>0</v>
      </c>
      <c r="I20" s="21">
        <f>I8+I9+I14+I17</f>
        <v>0</v>
      </c>
      <c r="J20" s="21">
        <f>K20+L20+M20+N20</f>
        <v>1242373</v>
      </c>
      <c r="K20" s="21">
        <f>K8+K9+K14+K17+K11</f>
        <v>117249</v>
      </c>
      <c r="L20" s="21">
        <f>L8+L9+L14+L17+L11</f>
        <v>595883</v>
      </c>
      <c r="M20" s="21">
        <f>M8+M9+M14+M17</f>
        <v>529241</v>
      </c>
      <c r="N20" s="21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40"/>
      <c r="B21" s="40"/>
      <c r="C21" s="21" t="s">
        <v>27</v>
      </c>
      <c r="D21" s="21"/>
      <c r="E21" s="21">
        <f>F21+G21+H21+I21</f>
        <v>0</v>
      </c>
      <c r="F21" s="21">
        <f>F10</f>
        <v>0</v>
      </c>
      <c r="G21" s="21">
        <f>G10</f>
        <v>0</v>
      </c>
      <c r="H21" s="21">
        <f>H10</f>
        <v>0</v>
      </c>
      <c r="I21" s="21">
        <f>I10</f>
        <v>0</v>
      </c>
      <c r="J21" s="21">
        <f>K21+L21+M21+N21</f>
        <v>8493</v>
      </c>
      <c r="K21" s="21">
        <f>K10</f>
        <v>849</v>
      </c>
      <c r="L21" s="21">
        <f>L10</f>
        <v>7644</v>
      </c>
      <c r="M21" s="21">
        <f>M10</f>
        <v>0</v>
      </c>
      <c r="N21" s="21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4" ht="33" customHeight="1">
      <c r="A23" s="62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2:13" ht="15">
      <c r="B24" s="13"/>
      <c r="C24" s="13"/>
      <c r="D24" s="15"/>
      <c r="E24" s="15"/>
      <c r="F24" s="15"/>
      <c r="G24" s="15"/>
      <c r="H24" s="15"/>
      <c r="I24" s="13"/>
      <c r="J24" s="13"/>
      <c r="K24" s="13"/>
      <c r="L24" s="13"/>
      <c r="M24" s="13"/>
    </row>
    <row r="25" spans="2:13" ht="15"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</row>
    <row r="26" ht="15">
      <c r="E26" s="3"/>
    </row>
    <row r="27" ht="15">
      <c r="E27" s="3"/>
    </row>
  </sheetData>
  <sheetProtection/>
  <mergeCells count="19">
    <mergeCell ref="A15:B15"/>
    <mergeCell ref="A16:N16"/>
    <mergeCell ref="A18:B18"/>
    <mergeCell ref="A19:B19"/>
    <mergeCell ref="A23:N23"/>
    <mergeCell ref="A6:N6"/>
    <mergeCell ref="A7:N7"/>
    <mergeCell ref="A9:A10"/>
    <mergeCell ref="B9:B10"/>
    <mergeCell ref="A12:B12"/>
    <mergeCell ref="A13:N13"/>
    <mergeCell ref="A1:N1"/>
    <mergeCell ref="A2:A4"/>
    <mergeCell ref="B2:B4"/>
    <mergeCell ref="C2:C4"/>
    <mergeCell ref="D2:D4"/>
    <mergeCell ref="E2:N2"/>
    <mergeCell ref="E3:I3"/>
    <mergeCell ref="J3:N3"/>
  </mergeCells>
  <printOptions horizontalCentered="1"/>
  <pageMargins left="0.2755905511811024" right="0.3937007874015748" top="1.0236220472440944" bottom="0.5118110236220472" header="0.31496062992125984" footer="0.31496062992125984"/>
  <pageSetup firstPageNumber="7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3
к постановлению администрации
 городского округа Тольятти
от____________№_________</firstHeader>
  </headerFooter>
  <rowBreaks count="1" manualBreakCount="1">
    <brk id="25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2021-01-21T05:28:30Z</cp:lastPrinted>
  <dcterms:created xsi:type="dcterms:W3CDTF">2016-09-27T05:07:00Z</dcterms:created>
  <dcterms:modified xsi:type="dcterms:W3CDTF">2021-01-21T10:31:14Z</dcterms:modified>
  <cp:category/>
  <cp:version/>
  <cp:contentType/>
  <cp:contentStatus/>
</cp:coreProperties>
</file>