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315" windowWidth="19320" windowHeight="12750" tabRatio="581"/>
  </bookViews>
  <sheets>
    <sheet name="Приложение 1" sheetId="2" r:id="rId1"/>
  </sheets>
  <definedNames>
    <definedName name="_xlnm.Print_Titles" localSheetId="0">'Приложение 1'!$6:$9</definedName>
    <definedName name="_xlnm.Print_Area" localSheetId="0">'Приложение 1'!$A$1:$AF$82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84" i="2" l="1"/>
  <c r="AD80" i="2"/>
  <c r="Y78" i="2"/>
  <c r="AD78" i="2" s="1"/>
  <c r="Z78" i="2"/>
  <c r="T78" i="2"/>
  <c r="U78" i="2"/>
  <c r="O78" i="2"/>
  <c r="P78" i="2"/>
  <c r="J78" i="2"/>
  <c r="K78" i="2"/>
  <c r="E78" i="2"/>
  <c r="F78" i="2"/>
  <c r="Y77" i="2"/>
  <c r="AD77" i="2" s="1"/>
  <c r="Z77" i="2"/>
  <c r="T77" i="2"/>
  <c r="U77" i="2"/>
  <c r="O77" i="2"/>
  <c r="P77" i="2"/>
  <c r="J77" i="2"/>
  <c r="K77" i="2"/>
  <c r="E77" i="2"/>
  <c r="F77" i="2"/>
  <c r="AD76" i="2"/>
  <c r="Y76" i="2"/>
  <c r="Z76" i="2"/>
  <c r="T76" i="2"/>
  <c r="U76" i="2"/>
  <c r="O76" i="2"/>
  <c r="P76" i="2"/>
  <c r="J76" i="2"/>
  <c r="K76" i="2"/>
  <c r="E76" i="2"/>
  <c r="F76" i="2"/>
  <c r="Y73" i="2"/>
  <c r="Z73" i="2"/>
  <c r="U73" i="2"/>
  <c r="Z72" i="2"/>
  <c r="Y72" i="2"/>
  <c r="T72" i="2"/>
  <c r="U72" i="2"/>
  <c r="P72" i="2"/>
  <c r="O72" i="2"/>
  <c r="K72" i="2"/>
  <c r="J72" i="2"/>
  <c r="E72" i="2"/>
  <c r="F72" i="2" l="1"/>
  <c r="Y71" i="2"/>
  <c r="Z71" i="2"/>
  <c r="T71" i="2"/>
  <c r="U71" i="2"/>
  <c r="P71" i="2"/>
  <c r="K71" i="2"/>
  <c r="F71" i="2"/>
  <c r="AD72" i="2"/>
  <c r="T73" i="2"/>
  <c r="P73" i="2"/>
  <c r="O73" i="2"/>
  <c r="K73" i="2"/>
  <c r="J73" i="2"/>
  <c r="E73" i="2"/>
  <c r="F73" i="2"/>
  <c r="Y70" i="2"/>
  <c r="T70" i="2"/>
  <c r="O70" i="2"/>
  <c r="J70" i="2"/>
  <c r="E70" i="2"/>
  <c r="Z64" i="2"/>
  <c r="U64" i="2"/>
  <c r="Y68" i="2"/>
  <c r="T68" i="2"/>
  <c r="O68" i="2"/>
  <c r="J68" i="2"/>
  <c r="E68" i="2"/>
  <c r="AD73" i="2" l="1"/>
  <c r="AD70" i="2"/>
  <c r="AD68" i="2"/>
  <c r="P63" i="2"/>
  <c r="Y64" i="2"/>
  <c r="T64" i="2"/>
  <c r="O64" i="2"/>
  <c r="J64" i="2"/>
  <c r="E64" i="2"/>
  <c r="Y66" i="2"/>
  <c r="T66" i="2"/>
  <c r="O66" i="2"/>
  <c r="J66" i="2"/>
  <c r="E66" i="2"/>
  <c r="Y61" i="2"/>
  <c r="T61" i="2"/>
  <c r="O61" i="2"/>
  <c r="J61" i="2"/>
  <c r="E61" i="2"/>
  <c r="P55" i="2"/>
  <c r="AD55" i="2"/>
  <c r="AD56" i="2"/>
  <c r="E56" i="2"/>
  <c r="F56" i="2"/>
  <c r="J56" i="2"/>
  <c r="K56" i="2"/>
  <c r="O56" i="2"/>
  <c r="P56" i="2"/>
  <c r="Z56" i="2"/>
  <c r="Y56" i="2"/>
  <c r="T56" i="2"/>
  <c r="U56" i="2"/>
  <c r="Y57" i="2"/>
  <c r="Z57" i="2"/>
  <c r="T57" i="2"/>
  <c r="U57" i="2"/>
  <c r="O57" i="2"/>
  <c r="P57" i="2"/>
  <c r="J57" i="2"/>
  <c r="K57" i="2"/>
  <c r="E57" i="2"/>
  <c r="F57" i="2"/>
  <c r="E55" i="2"/>
  <c r="F55" i="2"/>
  <c r="J55" i="2"/>
  <c r="K55" i="2"/>
  <c r="O55" i="2"/>
  <c r="Z55" i="2"/>
  <c r="Y55" i="2"/>
  <c r="T55" i="2"/>
  <c r="U55" i="2"/>
  <c r="Y53" i="2"/>
  <c r="T53" i="2"/>
  <c r="O53" i="2"/>
  <c r="J53" i="2"/>
  <c r="E53" i="2"/>
  <c r="E51" i="2"/>
  <c r="J51" i="2"/>
  <c r="O51" i="2"/>
  <c r="T51" i="2"/>
  <c r="Y51" i="2"/>
  <c r="Y49" i="2"/>
  <c r="T49" i="2"/>
  <c r="O49" i="2"/>
  <c r="J49" i="2"/>
  <c r="E49" i="2"/>
  <c r="AD49" i="2" s="1"/>
  <c r="Z46" i="2"/>
  <c r="Y46" i="2"/>
  <c r="U46" i="2"/>
  <c r="T46" i="2"/>
  <c r="P46" i="2"/>
  <c r="O46" i="2"/>
  <c r="K46" i="2"/>
  <c r="J46" i="2"/>
  <c r="E46" i="2"/>
  <c r="F46" i="2"/>
  <c r="AD45" i="2"/>
  <c r="Z45" i="2"/>
  <c r="Y45" i="2"/>
  <c r="U45" i="2"/>
  <c r="T45" i="2"/>
  <c r="P45" i="2"/>
  <c r="O45" i="2"/>
  <c r="K45" i="2"/>
  <c r="J45" i="2"/>
  <c r="E45" i="2"/>
  <c r="F45" i="2"/>
  <c r="Z44" i="2"/>
  <c r="Y44" i="2"/>
  <c r="AD44" i="2" s="1"/>
  <c r="T44" i="2"/>
  <c r="U44" i="2"/>
  <c r="AD43" i="2"/>
  <c r="Y43" i="2"/>
  <c r="T43" i="2"/>
  <c r="E43" i="2"/>
  <c r="J43" i="2"/>
  <c r="O43" i="2"/>
  <c r="Y41" i="2"/>
  <c r="AD41" i="2"/>
  <c r="E41" i="2"/>
  <c r="J41" i="2"/>
  <c r="O41" i="2"/>
  <c r="T41" i="2"/>
  <c r="AD64" i="2" l="1"/>
  <c r="AD66" i="2"/>
  <c r="AD61" i="2"/>
  <c r="AD57" i="2"/>
  <c r="AD53" i="2"/>
  <c r="AD51" i="2"/>
  <c r="E38" i="2"/>
  <c r="Z38" i="2"/>
  <c r="U38" i="2"/>
  <c r="K38" i="2"/>
  <c r="F38" i="2"/>
  <c r="Z37" i="2"/>
  <c r="U37" i="2"/>
  <c r="K37" i="2"/>
  <c r="F37" i="2"/>
  <c r="F36" i="2"/>
  <c r="K36" i="2"/>
  <c r="Z36" i="2"/>
  <c r="U36" i="2"/>
  <c r="P37" i="2"/>
  <c r="P38" i="2"/>
  <c r="P36" i="2"/>
  <c r="Z35" i="2"/>
  <c r="U35" i="2"/>
  <c r="P35" i="2"/>
  <c r="Y34" i="2"/>
  <c r="T34" i="2"/>
  <c r="O34" i="2"/>
  <c r="J34" i="2"/>
  <c r="E34" i="2"/>
  <c r="T32" i="2"/>
  <c r="Y32" i="2"/>
  <c r="O32" i="2"/>
  <c r="J32" i="2"/>
  <c r="E32" i="2"/>
  <c r="Y30" i="2"/>
  <c r="T30" i="2"/>
  <c r="O30" i="2"/>
  <c r="J30" i="2"/>
  <c r="E30" i="2"/>
  <c r="AD28" i="2"/>
  <c r="Y28" i="2"/>
  <c r="T28" i="2"/>
  <c r="O28" i="2"/>
  <c r="J28" i="2"/>
  <c r="E28" i="2"/>
  <c r="AD26" i="2"/>
  <c r="Y26" i="2"/>
  <c r="T26" i="2"/>
  <c r="O26" i="2"/>
  <c r="J26" i="2"/>
  <c r="Y22" i="2"/>
  <c r="T22" i="2"/>
  <c r="O22" i="2"/>
  <c r="J22" i="2"/>
  <c r="E22" i="2"/>
  <c r="Y19" i="2"/>
  <c r="T19" i="2"/>
  <c r="O19" i="2"/>
  <c r="J19" i="2"/>
  <c r="E19" i="2"/>
  <c r="AD34" i="2" l="1"/>
  <c r="AD32" i="2"/>
  <c r="AD30" i="2"/>
  <c r="AD19" i="2"/>
  <c r="AD22" i="2"/>
  <c r="Y17" i="2"/>
  <c r="Y37" i="2" s="1"/>
  <c r="T17" i="2"/>
  <c r="T37" i="2" s="1"/>
  <c r="O17" i="2"/>
  <c r="O37" i="2" s="1"/>
  <c r="J17" i="2"/>
  <c r="E17" i="2"/>
  <c r="Y15" i="2"/>
  <c r="T15" i="2"/>
  <c r="O15" i="2"/>
  <c r="J15" i="2"/>
  <c r="E15" i="2"/>
  <c r="Y13" i="2"/>
  <c r="T13" i="2"/>
  <c r="O13" i="2"/>
  <c r="J13" i="2"/>
  <c r="E13" i="2"/>
  <c r="J37" i="2" l="1"/>
  <c r="E37" i="2"/>
  <c r="AD15" i="2"/>
  <c r="AD17" i="2"/>
  <c r="AD13" i="2"/>
  <c r="AD37" i="2" l="1"/>
  <c r="Y33" i="2"/>
  <c r="T33" i="2"/>
  <c r="O33" i="2"/>
  <c r="J33" i="2"/>
  <c r="E33" i="2"/>
  <c r="AD33" i="2" l="1"/>
  <c r="Y29" i="2"/>
  <c r="Y31" i="2"/>
  <c r="T29" i="2"/>
  <c r="T31" i="2"/>
  <c r="O29" i="2"/>
  <c r="O31" i="2"/>
  <c r="J29" i="2"/>
  <c r="J31" i="2"/>
  <c r="F35" i="2"/>
  <c r="E29" i="2"/>
  <c r="E31" i="2"/>
  <c r="AD31" i="2" l="1"/>
  <c r="AD29" i="2"/>
  <c r="Y50" i="2" l="1"/>
  <c r="Y14" i="2"/>
  <c r="K63" i="2" l="1"/>
  <c r="T50" i="2" l="1"/>
  <c r="T14" i="2"/>
  <c r="F67" i="2" l="1"/>
  <c r="F65" i="2"/>
  <c r="F60" i="2"/>
  <c r="F52" i="2"/>
  <c r="F40" i="2"/>
  <c r="F58" i="2" l="1"/>
  <c r="E58" i="2" s="1"/>
  <c r="AD58" i="2" s="1"/>
  <c r="E54" i="2"/>
  <c r="AD54" i="2" s="1"/>
  <c r="F79" i="2" l="1"/>
  <c r="E74" i="2"/>
  <c r="E79" i="2" s="1"/>
  <c r="AD74" i="2" l="1"/>
  <c r="AD79" i="2" s="1"/>
  <c r="E62" i="2"/>
  <c r="AD62" i="2" s="1"/>
  <c r="E40" i="2" l="1"/>
  <c r="O50" i="2"/>
  <c r="O14" i="2"/>
  <c r="F63" i="2"/>
  <c r="Y52" i="2" l="1"/>
  <c r="T52" i="2"/>
  <c r="O52" i="2"/>
  <c r="E67" i="2" l="1"/>
  <c r="AB55" i="2"/>
  <c r="AC55" i="2"/>
  <c r="AA55" i="2"/>
  <c r="V55" i="2"/>
  <c r="W55" i="2"/>
  <c r="X55" i="2"/>
  <c r="Q55" i="2"/>
  <c r="R55" i="2"/>
  <c r="S55" i="2"/>
  <c r="AA35" i="2"/>
  <c r="AB35" i="2"/>
  <c r="AC35" i="2"/>
  <c r="W35" i="2"/>
  <c r="X35" i="2"/>
  <c r="V35" i="2"/>
  <c r="V44" i="2"/>
  <c r="L55" i="2"/>
  <c r="M55" i="2"/>
  <c r="N55" i="2"/>
  <c r="G55" i="2"/>
  <c r="H55" i="2"/>
  <c r="I55" i="2"/>
  <c r="Q35" i="2"/>
  <c r="R35" i="2"/>
  <c r="S35" i="2"/>
  <c r="Y25" i="2"/>
  <c r="L35" i="2"/>
  <c r="M35" i="2"/>
  <c r="N35" i="2"/>
  <c r="K35" i="2"/>
  <c r="E27" i="2"/>
  <c r="I35" i="2"/>
  <c r="H35" i="2"/>
  <c r="G35" i="2"/>
  <c r="T16" i="2"/>
  <c r="T27" i="2"/>
  <c r="T23" i="2"/>
  <c r="T25" i="2"/>
  <c r="T60" i="2"/>
  <c r="T12" i="2"/>
  <c r="O42" i="2"/>
  <c r="O25" i="2"/>
  <c r="O20" i="2"/>
  <c r="O38" i="2" s="1"/>
  <c r="Y60" i="2"/>
  <c r="Y40" i="2"/>
  <c r="Y42" i="2"/>
  <c r="Y27" i="2"/>
  <c r="T42" i="2"/>
  <c r="T40" i="2"/>
  <c r="J40" i="2"/>
  <c r="J12" i="2"/>
  <c r="J27" i="2"/>
  <c r="J25" i="2"/>
  <c r="J42" i="2"/>
  <c r="J44" i="2" s="1"/>
  <c r="J52" i="2"/>
  <c r="J60" i="2"/>
  <c r="O27" i="2"/>
  <c r="J48" i="2"/>
  <c r="J69" i="2"/>
  <c r="E42" i="2"/>
  <c r="E24" i="2"/>
  <c r="E16" i="2"/>
  <c r="E21" i="2"/>
  <c r="E12" i="2"/>
  <c r="J21" i="2"/>
  <c r="E48" i="2"/>
  <c r="O12" i="2"/>
  <c r="Y12" i="2"/>
  <c r="E14" i="2"/>
  <c r="J14" i="2"/>
  <c r="J16" i="2"/>
  <c r="O16" i="2"/>
  <c r="Y16" i="2"/>
  <c r="E18" i="2"/>
  <c r="J18" i="2"/>
  <c r="O18" i="2"/>
  <c r="T18" i="2"/>
  <c r="Y18" i="2"/>
  <c r="E20" i="2"/>
  <c r="J20" i="2"/>
  <c r="J38" i="2" s="1"/>
  <c r="T20" i="2"/>
  <c r="T38" i="2" s="1"/>
  <c r="Y20" i="2"/>
  <c r="Y38" i="2" s="1"/>
  <c r="O21" i="2"/>
  <c r="T21" i="2"/>
  <c r="Y21" i="2"/>
  <c r="E23" i="2"/>
  <c r="E36" i="2" s="1"/>
  <c r="O23" i="2"/>
  <c r="Y23" i="2"/>
  <c r="J24" i="2"/>
  <c r="O24" i="2"/>
  <c r="T24" i="2"/>
  <c r="Y24" i="2"/>
  <c r="Y35" i="2" s="1"/>
  <c r="O40" i="2"/>
  <c r="O44" i="2" s="1"/>
  <c r="G44" i="2"/>
  <c r="H44" i="2"/>
  <c r="I44" i="2"/>
  <c r="L44" i="2"/>
  <c r="M44" i="2"/>
  <c r="N44" i="2"/>
  <c r="P44" i="2"/>
  <c r="Q44" i="2"/>
  <c r="R44" i="2"/>
  <c r="S44" i="2"/>
  <c r="W44" i="2"/>
  <c r="X44" i="2"/>
  <c r="AA44" i="2"/>
  <c r="AB44" i="2"/>
  <c r="AC44" i="2"/>
  <c r="O48" i="2"/>
  <c r="AD48" i="2" s="1"/>
  <c r="Y48" i="2"/>
  <c r="E50" i="2"/>
  <c r="J50" i="2"/>
  <c r="AD50" i="2" s="1"/>
  <c r="E52" i="2"/>
  <c r="E60" i="2"/>
  <c r="O60" i="2"/>
  <c r="O63" i="2"/>
  <c r="Y63" i="2"/>
  <c r="O65" i="2"/>
  <c r="T65" i="2"/>
  <c r="J67" i="2"/>
  <c r="O67" i="2"/>
  <c r="T67" i="2"/>
  <c r="E69" i="2"/>
  <c r="O69" i="2"/>
  <c r="T69" i="2"/>
  <c r="Y69" i="2"/>
  <c r="G71" i="2"/>
  <c r="H71" i="2"/>
  <c r="I71" i="2"/>
  <c r="L71" i="2"/>
  <c r="M71" i="2"/>
  <c r="N71" i="2"/>
  <c r="Q71" i="2"/>
  <c r="R71" i="2"/>
  <c r="S71" i="2"/>
  <c r="V71" i="2"/>
  <c r="W71" i="2"/>
  <c r="X71" i="2"/>
  <c r="AA71" i="2"/>
  <c r="AB71" i="2"/>
  <c r="AC71" i="2"/>
  <c r="K44" i="2"/>
  <c r="J23" i="2"/>
  <c r="Y65" i="2"/>
  <c r="T48" i="2"/>
  <c r="Y67" i="2"/>
  <c r="F44" i="2"/>
  <c r="T63" i="2"/>
  <c r="J36" i="2" l="1"/>
  <c r="W75" i="2"/>
  <c r="T35" i="2"/>
  <c r="O36" i="2"/>
  <c r="T36" i="2"/>
  <c r="Y36" i="2"/>
  <c r="AD38" i="2"/>
  <c r="AD52" i="2"/>
  <c r="M75" i="2"/>
  <c r="O35" i="2"/>
  <c r="AD46" i="2" s="1"/>
  <c r="AD67" i="2"/>
  <c r="Z75" i="2"/>
  <c r="Z80" i="2" s="1"/>
  <c r="P75" i="2"/>
  <c r="P80" i="2" s="1"/>
  <c r="U75" i="2"/>
  <c r="AD40" i="2"/>
  <c r="AD69" i="2"/>
  <c r="AD14" i="2"/>
  <c r="L75" i="2"/>
  <c r="Q75" i="2"/>
  <c r="I75" i="2"/>
  <c r="N75" i="2"/>
  <c r="AD60" i="2"/>
  <c r="E44" i="2"/>
  <c r="AD12" i="2"/>
  <c r="H75" i="2"/>
  <c r="V75" i="2"/>
  <c r="AB75" i="2"/>
  <c r="AD25" i="2"/>
  <c r="AD27" i="2"/>
  <c r="S75" i="2"/>
  <c r="G75" i="2"/>
  <c r="AC75" i="2"/>
  <c r="AD23" i="2"/>
  <c r="AD21" i="2"/>
  <c r="AD20" i="2"/>
  <c r="J35" i="2"/>
  <c r="AD16" i="2"/>
  <c r="AA75" i="2"/>
  <c r="O71" i="2"/>
  <c r="X75" i="2"/>
  <c r="R75" i="2"/>
  <c r="E35" i="2"/>
  <c r="AD24" i="2"/>
  <c r="AD18" i="2"/>
  <c r="AD42" i="2"/>
  <c r="AD36" i="2" l="1"/>
  <c r="AD35" i="2"/>
  <c r="U80" i="2"/>
  <c r="T75" i="2"/>
  <c r="Y75" i="2"/>
  <c r="Y80" i="2" s="1"/>
  <c r="O75" i="2"/>
  <c r="T80" i="2" l="1"/>
  <c r="O80" i="2"/>
  <c r="K75" i="2"/>
  <c r="J65" i="2"/>
  <c r="J63" i="2"/>
  <c r="J71" i="2" s="1"/>
  <c r="J75" i="2" s="1"/>
  <c r="J80" i="2" s="1"/>
  <c r="F75" i="2"/>
  <c r="E65" i="2"/>
  <c r="E63" i="2"/>
  <c r="F80" i="2" l="1"/>
  <c r="AH75" i="2"/>
  <c r="K80" i="2"/>
  <c r="AD65" i="2"/>
  <c r="AD63" i="2"/>
  <c r="E71" i="2"/>
  <c r="E75" i="2" l="1"/>
  <c r="AD83" i="2" s="1"/>
  <c r="AD71" i="2"/>
  <c r="AD75" i="2" s="1"/>
  <c r="E80" i="2" l="1"/>
</calcChain>
</file>

<file path=xl/sharedStrings.xml><?xml version="1.0" encoding="utf-8"?>
<sst xmlns="http://schemas.openxmlformats.org/spreadsheetml/2006/main" count="204" uniqueCount="95">
  <si>
    <t>N п/п</t>
  </si>
  <si>
    <t>Наименование целей, задач и мероприятий муниципальной программы</t>
  </si>
  <si>
    <t>Ответственный исполнитель</t>
  </si>
  <si>
    <t>Сроки реализации</t>
  </si>
  <si>
    <t>Финансовое обеспечение реализации муниципальной программы, тыс. руб.</t>
  </si>
  <si>
    <t>ИТОГО</t>
  </si>
  <si>
    <t>Всего</t>
  </si>
  <si>
    <t>Местный бюджет</t>
  </si>
  <si>
    <t>Областной бюджет</t>
  </si>
  <si>
    <t>Федеральный бюджет</t>
  </si>
  <si>
    <t>Внебюджетные средства</t>
  </si>
  <si>
    <t>Цель: Обеспечение надежности функционирования систем теплоснабжения, газоснабжения, водоснабжения, водоотведения и уличного (наружного) освещения городского округа Тольятти</t>
  </si>
  <si>
    <t>1.1</t>
  </si>
  <si>
    <t>ДГХ</t>
  </si>
  <si>
    <t>1.2</t>
  </si>
  <si>
    <t>1.3</t>
  </si>
  <si>
    <t>1.4</t>
  </si>
  <si>
    <t>МБУ "Зеленстрой" (ДГХ)</t>
  </si>
  <si>
    <t>1.6</t>
  </si>
  <si>
    <t>Прочистка сетей водоотведения</t>
  </si>
  <si>
    <t>1.7</t>
  </si>
  <si>
    <t>1.8</t>
  </si>
  <si>
    <t>Итого по задаче 1:</t>
  </si>
  <si>
    <t>2.1</t>
  </si>
  <si>
    <t>2.2</t>
  </si>
  <si>
    <t>Приведение в технически исправное состояние системы противопожарного водопровода</t>
  </si>
  <si>
    <t>Итого по задаче 2:</t>
  </si>
  <si>
    <t>3.1</t>
  </si>
  <si>
    <t>3.2</t>
  </si>
  <si>
    <t>3.3</t>
  </si>
  <si>
    <t>Ремонт сетей и сооружений ливневой канализации</t>
  </si>
  <si>
    <t>Водоотведение ливневых стоков</t>
  </si>
  <si>
    <t>Задача 4: Обеспечение поддержания в технически исправном эксплуатационном состоянии сетей уличного (наружного) освещения</t>
  </si>
  <si>
    <t>4.1</t>
  </si>
  <si>
    <t>Энергоснабжение. Поставка электрической энергии для уличного (наружного) освещения магистральных улиц и дорог, улиц местного значения и кварталов городского округа Тольятти</t>
  </si>
  <si>
    <t>4.2</t>
  </si>
  <si>
    <t>Организация уличного (наружного) освещения магистральных и внутриквартальных улиц и дорог городского округа Тольятти, в том числе:</t>
  </si>
  <si>
    <t>4.2.1</t>
  </si>
  <si>
    <t>Организация уличного (наружного) освещения магистральных и внутриквартальных улиц и дорог Автозаводского района</t>
  </si>
  <si>
    <t>4.2.2</t>
  </si>
  <si>
    <t>Организация уличного (наружного) освещения магистральных и внутриквартальных улиц и дорог Центрального и Комсомольского районов</t>
  </si>
  <si>
    <t>4.3</t>
  </si>
  <si>
    <t>Ремонтно-эксплуатационное обслуживание (РЭО) уличного (наружного) освещения магистральных улиц и дорог, улиц местного значения и кварталов городского округа Тольятти</t>
  </si>
  <si>
    <t>Задача 1: Обеспечение содержания объектов и сетей инженерной инфраструктуры, относящихся к муниципальной собственности</t>
  </si>
  <si>
    <t>Содержание систем водопроводов</t>
  </si>
  <si>
    <t>1.9</t>
  </si>
  <si>
    <t>Содержание сетей и сооружений ливневой канализации</t>
  </si>
  <si>
    <t xml:space="preserve">                                                                                                                                                                                                             </t>
  </si>
  <si>
    <t>1.10</t>
  </si>
  <si>
    <t>Задача 3: Содержание в нормативном состоянии ливневой канализации.</t>
  </si>
  <si>
    <t>Техническое содержание и эксплуатация газового оборудования, в том числе поставка и транспортировка газа</t>
  </si>
  <si>
    <t>Содержание, ремонт и техническое обслуживание фонтанов</t>
  </si>
  <si>
    <t>местный</t>
  </si>
  <si>
    <t xml:space="preserve">Приложение № 1 к Муниципальной программе "Содержание и ремонт объектов и сетей инженерной инфраструктуры городского округа Тольятти на 2023-2027 годы"  </t>
  </si>
  <si>
    <t>План на 2023 год</t>
  </si>
  <si>
    <t>План на 2024 год</t>
  </si>
  <si>
    <t>План на 2025 год</t>
  </si>
  <si>
    <t>План на 2026 год</t>
  </si>
  <si>
    <t>План на 2027 год</t>
  </si>
  <si>
    <t>1.5.</t>
  </si>
  <si>
    <t>2023 - 2027</t>
  </si>
  <si>
    <t>Проведение мониторинга подземных вод контрольно-наблюдательных скважин</t>
  </si>
  <si>
    <t>Актуализация схемы водоснабжения и водоотведения г.о. Тольятти</t>
  </si>
  <si>
    <t>оплата ранее принятых обязательств</t>
  </si>
  <si>
    <t>Оплата ранее принятых обязательств по Программе</t>
  </si>
  <si>
    <t xml:space="preserve">Итого по Программе с учетом оплаты ранее принятых обязательств </t>
  </si>
  <si>
    <t>Итого по Программе без учета оплаты ранее принятых обязательств</t>
  </si>
  <si>
    <t>Энергоснабжение насосных станций и других объектов инженерной инфраструктуры</t>
  </si>
  <si>
    <t>Выполнение проектных работ, проведение технического диагностирования с экспертизой промышленной безопасности объектов инженерной инфраструктуры</t>
  </si>
  <si>
    <t>Гидравлическая опрессовка тепловых сетей к жилищному фонду и объектам социальной сферы Автозаводского, Центрального и Комсомольского районов</t>
  </si>
  <si>
    <t>Оплата ранее принятых обязательств по задаче 3</t>
  </si>
  <si>
    <t>Оплата ранее принятых обязательств по задаче 4</t>
  </si>
  <si>
    <t>Итого по задаче 4 без учета оплаты ранее принятых обязательств:</t>
  </si>
  <si>
    <t>Итого по задаче 3 без учета оплаты ранее принятых обязательств:</t>
  </si>
  <si>
    <t>Техническое обслуживание и ремонт средств электрозащиты, установленных на газопроводе, проложенном до мкр. Поволжский</t>
  </si>
  <si>
    <t>1.11</t>
  </si>
  <si>
    <t>1.12</t>
  </si>
  <si>
    <t>Водоотведение бытовых стоков</t>
  </si>
  <si>
    <t>Водоснабжение объектов инженерной инфраструктуры</t>
  </si>
  <si>
    <t>ПЕРЕЧЕНЬ МЕРОПРИЯТИЙ МУНИЦИПАЛЬНОЙ ПРОГРАММЫ "СОДЕРЖАНИЕ И РЕМОНТ ОБЪЕКТОВ И СЕТЕЙ ИНЖЕНЕРНОЙ ИНФРАСТРУКТУРЫ ГОРОДСКОГО ОКРУГА ТОЛЬЯТТИ НА 2023-2027 ГОДЫ"</t>
  </si>
  <si>
    <t>1.13</t>
  </si>
  <si>
    <t>Технологическое присоединение к инженерным сетям</t>
  </si>
  <si>
    <t>Ремонт сетей и оборудования  тепло-,  газо-,  электро-, водоснабжения, водоотведения</t>
  </si>
  <si>
    <t>Приложение к постановлению администрации городского округа Тольятти от _______________ № _____________</t>
  </si>
  <si>
    <t>2025 - 2026</t>
  </si>
  <si>
    <t>2026, 2027</t>
  </si>
  <si>
    <t>ДЭЖКХиП</t>
  </si>
  <si>
    <t>2023 - 2026</t>
  </si>
  <si>
    <t>2023, 2025</t>
  </si>
  <si>
    <t>2025-2026</t>
  </si>
  <si>
    <t>2025, 2026</t>
  </si>
  <si>
    <t>в том числе</t>
  </si>
  <si>
    <t>2024, 2025</t>
  </si>
  <si>
    <t>2026-2027</t>
  </si>
  <si>
    <t>Задача 2: Устранение аварийных ситуаций, а также проведение текущего ремонта на оборудовании и сетях инженерной инфраструктуры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</si>
</sst>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2">
    <xf numFmtId="0" fontId="0" fillId="0" borderId="0" xfId="0"/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2" borderId="0" xfId="0" applyFont="1" applyFill="1" applyBorder="1"/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6" fillId="2" borderId="0" xfId="0" applyFont="1" applyFill="1"/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vertical="center" wrapText="1"/>
    </xf>
    <xf numFmtId="3" fontId="1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vertical="center"/>
    </xf>
    <xf numFmtId="49" fontId="3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/>
    <xf numFmtId="3" fontId="3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1" xfId="0" applyFont="1" applyFill="1" applyBorder="1"/>
    <xf numFmtId="0" fontId="3" fillId="2" borderId="0" xfId="0" applyFont="1" applyFill="1" applyBorder="1" applyAlignment="1">
      <alignment horizontal="center" vertical="center"/>
    </xf>
    <xf numFmtId="3" fontId="3" fillId="2" borderId="0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3" fontId="2" fillId="2" borderId="15" xfId="0" applyNumberFormat="1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3" fontId="2" fillId="2" borderId="18" xfId="0" applyNumberFormat="1" applyFont="1" applyFill="1" applyBorder="1" applyAlignment="1">
      <alignment horizontal="center" vertical="center"/>
    </xf>
    <xf numFmtId="3" fontId="2" fillId="2" borderId="19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3" fontId="2" fillId="2" borderId="8" xfId="0" applyNumberFormat="1" applyFont="1" applyFill="1" applyBorder="1" applyAlignment="1">
      <alignment horizontal="center" vertical="center" wrapText="1"/>
    </xf>
    <xf numFmtId="3" fontId="2" fillId="2" borderId="20" xfId="0" applyNumberFormat="1" applyFont="1" applyFill="1" applyBorder="1" applyAlignment="1">
      <alignment horizontal="center" vertical="center" wrapText="1"/>
    </xf>
    <xf numFmtId="3" fontId="2" fillId="2" borderId="22" xfId="0" applyNumberFormat="1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4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3" fontId="2" fillId="2" borderId="21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3" fontId="2" fillId="2" borderId="22" xfId="0" applyNumberFormat="1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horizontal="center" vertical="center"/>
    </xf>
    <xf numFmtId="3" fontId="2" fillId="2" borderId="20" xfId="0" applyNumberFormat="1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vertical="center" wrapText="1"/>
    </xf>
    <xf numFmtId="0" fontId="2" fillId="2" borderId="28" xfId="0" applyFont="1" applyFill="1" applyBorder="1" applyAlignment="1">
      <alignment vertical="center" wrapText="1"/>
    </xf>
    <xf numFmtId="3" fontId="2" fillId="2" borderId="35" xfId="0" applyNumberFormat="1" applyFont="1" applyFill="1" applyBorder="1" applyAlignment="1">
      <alignment horizontal="center" vertical="center" wrapText="1"/>
    </xf>
    <xf numFmtId="3" fontId="2" fillId="2" borderId="27" xfId="0" applyNumberFormat="1" applyFont="1" applyFill="1" applyBorder="1" applyAlignment="1">
      <alignment horizontal="center" vertical="center" wrapText="1"/>
    </xf>
    <xf numFmtId="3" fontId="2" fillId="2" borderId="28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vertical="center" wrapText="1"/>
    </xf>
    <xf numFmtId="0" fontId="2" fillId="2" borderId="30" xfId="0" applyFont="1" applyFill="1" applyBorder="1" applyAlignment="1">
      <alignment vertical="center" wrapText="1"/>
    </xf>
    <xf numFmtId="0" fontId="1" fillId="2" borderId="30" xfId="0" applyFont="1" applyFill="1" applyBorder="1" applyAlignment="1">
      <alignment horizontal="center" vertical="center" wrapText="1"/>
    </xf>
    <xf numFmtId="3" fontId="2" fillId="2" borderId="37" xfId="0" applyNumberFormat="1" applyFont="1" applyFill="1" applyBorder="1" applyAlignment="1">
      <alignment horizontal="center" vertical="center" wrapText="1"/>
    </xf>
    <xf numFmtId="3" fontId="2" fillId="2" borderId="30" xfId="0" applyNumberFormat="1" applyFont="1" applyFill="1" applyBorder="1" applyAlignment="1">
      <alignment horizontal="center" vertical="center" wrapText="1"/>
    </xf>
    <xf numFmtId="3" fontId="2" fillId="2" borderId="31" xfId="0" applyNumberFormat="1" applyFont="1" applyFill="1" applyBorder="1" applyAlignment="1">
      <alignment horizontal="center" vertical="center" wrapText="1"/>
    </xf>
    <xf numFmtId="3" fontId="2" fillId="2" borderId="21" xfId="0" applyNumberFormat="1" applyFont="1" applyFill="1" applyBorder="1" applyAlignment="1">
      <alignment horizontal="center" vertical="center" wrapText="1"/>
    </xf>
    <xf numFmtId="3" fontId="2" fillId="2" borderId="18" xfId="0" applyNumberFormat="1" applyFont="1" applyFill="1" applyBorder="1" applyAlignment="1">
      <alignment horizontal="center" vertical="center" wrapText="1"/>
    </xf>
    <xf numFmtId="3" fontId="2" fillId="2" borderId="19" xfId="0" applyNumberFormat="1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3" fontId="2" fillId="2" borderId="33" xfId="0" applyNumberFormat="1" applyFont="1" applyFill="1" applyBorder="1" applyAlignment="1">
      <alignment horizontal="center" vertical="center" wrapText="1"/>
    </xf>
    <xf numFmtId="3" fontId="2" fillId="2" borderId="38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3" fontId="2" fillId="2" borderId="9" xfId="0" applyNumberFormat="1" applyFont="1" applyFill="1" applyBorder="1" applyAlignment="1">
      <alignment horizontal="center" vertical="center" wrapText="1"/>
    </xf>
    <xf numFmtId="3" fontId="2" fillId="2" borderId="16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vertical="center"/>
    </xf>
    <xf numFmtId="0" fontId="2" fillId="2" borderId="29" xfId="0" applyFont="1" applyFill="1" applyBorder="1" applyAlignment="1">
      <alignment horizontal="left" vertical="center"/>
    </xf>
    <xf numFmtId="0" fontId="2" fillId="2" borderId="30" xfId="0" applyFont="1" applyFill="1" applyBorder="1" applyAlignment="1">
      <alignment horizontal="left" vertical="center"/>
    </xf>
    <xf numFmtId="3" fontId="2" fillId="2" borderId="39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vertical="center" wrapText="1"/>
    </xf>
    <xf numFmtId="0" fontId="1" fillId="2" borderId="31" xfId="0" applyFont="1" applyFill="1" applyBorder="1" applyAlignment="1">
      <alignment vertical="center" wrapText="1"/>
    </xf>
    <xf numFmtId="0" fontId="1" fillId="2" borderId="19" xfId="0" applyFont="1" applyFill="1" applyBorder="1" applyAlignment="1">
      <alignment vertical="center" wrapText="1"/>
    </xf>
    <xf numFmtId="3" fontId="2" fillId="2" borderId="40" xfId="0" applyNumberFormat="1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left" vertical="center" wrapText="1"/>
    </xf>
    <xf numFmtId="49" fontId="2" fillId="2" borderId="32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37" xfId="0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29" xfId="0" applyNumberFormat="1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left" vertical="center" wrapText="1"/>
    </xf>
    <xf numFmtId="0" fontId="2" fillId="2" borderId="24" xfId="0" applyFont="1" applyFill="1" applyBorder="1" applyAlignment="1">
      <alignment horizontal="left" vertical="center" wrapText="1"/>
    </xf>
    <xf numFmtId="49" fontId="2" fillId="2" borderId="23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2" fillId="2" borderId="26" xfId="0" applyFont="1" applyFill="1" applyBorder="1" applyAlignment="1">
      <alignment horizontal="left" vertical="center"/>
    </xf>
    <xf numFmtId="0" fontId="2" fillId="2" borderId="27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right" vertical="center" wrapText="1"/>
    </xf>
    <xf numFmtId="0" fontId="2" fillId="2" borderId="34" xfId="0" applyFont="1" applyFill="1" applyBorder="1" applyAlignment="1">
      <alignment horizontal="left" vertical="center" wrapText="1"/>
    </xf>
    <xf numFmtId="0" fontId="2" fillId="2" borderId="35" xfId="0" applyFont="1" applyFill="1" applyBorder="1" applyAlignment="1">
      <alignment horizontal="left" vertical="center" wrapText="1"/>
    </xf>
    <xf numFmtId="2" fontId="2" fillId="2" borderId="34" xfId="0" applyNumberFormat="1" applyFont="1" applyFill="1" applyBorder="1" applyAlignment="1">
      <alignment horizontal="left" vertical="center" wrapText="1"/>
    </xf>
    <xf numFmtId="2" fontId="2" fillId="2" borderId="35" xfId="0" applyNumberFormat="1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left" vertical="center" wrapText="1"/>
    </xf>
    <xf numFmtId="0" fontId="2" fillId="2" borderId="27" xfId="0" applyFont="1" applyFill="1" applyBorder="1" applyAlignment="1">
      <alignment horizontal="left" vertical="center" wrapText="1"/>
    </xf>
    <xf numFmtId="0" fontId="2" fillId="2" borderId="28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left" vertical="center" wrapText="1"/>
    </xf>
    <xf numFmtId="0" fontId="2" fillId="2" borderId="30" xfId="0" applyFont="1" applyFill="1" applyBorder="1" applyAlignment="1">
      <alignment horizontal="left" vertical="center" wrapText="1"/>
    </xf>
    <xf numFmtId="0" fontId="2" fillId="2" borderId="31" xfId="0" applyFont="1" applyFill="1" applyBorder="1" applyAlignment="1">
      <alignment horizontal="left" vertical="center" wrapText="1"/>
    </xf>
    <xf numFmtId="0" fontId="2" fillId="2" borderId="23" xfId="0" applyFont="1" applyFill="1" applyBorder="1" applyAlignment="1">
      <alignment horizontal="left" vertical="center" wrapText="1"/>
    </xf>
    <xf numFmtId="0" fontId="2" fillId="2" borderId="25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88"/>
  <sheetViews>
    <sheetView tabSelected="1" topLeftCell="A40" zoomScale="70" zoomScaleNormal="70" workbookViewId="0">
      <selection activeCell="G69" sqref="G69"/>
    </sheetView>
  </sheetViews>
  <sheetFormatPr defaultColWidth="5.5703125" defaultRowHeight="15" x14ac:dyDescent="0.25"/>
  <cols>
    <col min="1" max="1" width="6.140625" style="4" customWidth="1"/>
    <col min="2" max="2" width="36.85546875" style="4" customWidth="1"/>
    <col min="3" max="3" width="13.140625" style="4" customWidth="1"/>
    <col min="4" max="4" width="9.140625" style="4" customWidth="1"/>
    <col min="5" max="5" width="9.5703125" style="4" customWidth="1"/>
    <col min="6" max="6" width="9.85546875" style="4" customWidth="1"/>
    <col min="7" max="7" width="7.7109375" style="4" customWidth="1"/>
    <col min="8" max="8" width="9.5703125" style="4" customWidth="1"/>
    <col min="9" max="9" width="8.140625" style="4" customWidth="1"/>
    <col min="10" max="10" width="9.28515625" style="4" customWidth="1"/>
    <col min="11" max="11" width="9" style="4" customWidth="1"/>
    <col min="12" max="14" width="8.140625" style="4" customWidth="1"/>
    <col min="15" max="15" width="9.5703125" style="4" customWidth="1"/>
    <col min="16" max="16" width="10.42578125" style="4" customWidth="1"/>
    <col min="17" max="17" width="12" style="4" customWidth="1"/>
    <col min="18" max="19" width="8.140625" style="4" customWidth="1"/>
    <col min="20" max="20" width="9.85546875" style="4" customWidth="1"/>
    <col min="21" max="21" width="9.42578125" style="4" customWidth="1"/>
    <col min="22" max="24" width="8.140625" style="4" customWidth="1"/>
    <col min="25" max="25" width="9.85546875" style="4" customWidth="1"/>
    <col min="26" max="26" width="10.140625" style="4" customWidth="1"/>
    <col min="27" max="29" width="8.140625" style="4" customWidth="1"/>
    <col min="30" max="30" width="12.140625" style="4" customWidth="1"/>
    <col min="31" max="31" width="16.7109375" style="8" hidden="1" customWidth="1"/>
    <col min="32" max="32" width="11.42578125" style="8" hidden="1" customWidth="1"/>
    <col min="33" max="33" width="5.5703125" style="4"/>
    <col min="34" max="34" width="14.42578125" style="4" customWidth="1"/>
    <col min="35" max="35" width="10.85546875" style="4" customWidth="1"/>
    <col min="36" max="38" width="5.5703125" style="4"/>
    <col min="39" max="39" width="9.140625" style="4" bestFit="1" customWidth="1"/>
    <col min="40" max="16384" width="5.5703125" style="4"/>
  </cols>
  <sheetData>
    <row r="1" spans="1:32" ht="39" customHeight="1" x14ac:dyDescent="0.25">
      <c r="X1" s="132" t="s">
        <v>83</v>
      </c>
      <c r="Y1" s="132"/>
      <c r="Z1" s="132"/>
      <c r="AA1" s="132"/>
      <c r="AB1" s="132"/>
      <c r="AC1" s="132"/>
      <c r="AD1" s="132"/>
    </row>
    <row r="2" spans="1:32" ht="61.5" customHeight="1" x14ac:dyDescent="0.25">
      <c r="H2" s="5"/>
      <c r="I2" s="6"/>
      <c r="J2" s="6"/>
      <c r="K2" s="6"/>
      <c r="L2" s="6"/>
      <c r="M2" s="128" t="s">
        <v>47</v>
      </c>
      <c r="N2" s="128"/>
      <c r="O2" s="128"/>
      <c r="P2" s="128"/>
      <c r="Q2" s="128"/>
      <c r="R2" s="128"/>
      <c r="S2" s="128"/>
      <c r="T2" s="7"/>
      <c r="U2" s="7"/>
      <c r="V2" s="7"/>
      <c r="W2" s="7"/>
      <c r="X2" s="132" t="s">
        <v>53</v>
      </c>
      <c r="Y2" s="132"/>
      <c r="Z2" s="132"/>
      <c r="AA2" s="132"/>
      <c r="AB2" s="132"/>
      <c r="AC2" s="132"/>
      <c r="AD2" s="132"/>
    </row>
    <row r="3" spans="1:32" ht="30" customHeight="1" x14ac:dyDescent="0.3">
      <c r="H3" s="5"/>
      <c r="I3" s="6"/>
      <c r="J3" s="6"/>
      <c r="K3" s="6"/>
      <c r="L3" s="6"/>
      <c r="M3" s="64"/>
      <c r="N3" s="64"/>
      <c r="O3" s="64"/>
      <c r="P3" s="64"/>
      <c r="Q3" s="64"/>
      <c r="R3" s="64"/>
      <c r="S3" s="64"/>
      <c r="T3" s="7"/>
      <c r="U3" s="7"/>
      <c r="V3" s="7"/>
      <c r="W3" s="7"/>
      <c r="X3" s="65"/>
      <c r="Y3" s="65"/>
      <c r="Z3" s="65"/>
      <c r="AA3" s="65"/>
      <c r="AB3" s="65"/>
      <c r="AC3" s="65"/>
      <c r="AD3" s="65"/>
    </row>
    <row r="4" spans="1:32" ht="24.75" customHeight="1" x14ac:dyDescent="0.25">
      <c r="A4" s="131" t="s">
        <v>79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</row>
    <row r="5" spans="1:32" ht="24" customHeight="1" thickBot="1" x14ac:dyDescent="0.35">
      <c r="I5" s="9"/>
      <c r="J5" s="9"/>
      <c r="K5" s="9"/>
      <c r="L5" s="9"/>
      <c r="M5" s="9"/>
      <c r="N5" s="9"/>
    </row>
    <row r="6" spans="1:32" ht="21" customHeight="1" x14ac:dyDescent="0.25">
      <c r="A6" s="149" t="s">
        <v>0</v>
      </c>
      <c r="B6" s="129" t="s">
        <v>1</v>
      </c>
      <c r="C6" s="129" t="s">
        <v>2</v>
      </c>
      <c r="D6" s="137" t="s">
        <v>3</v>
      </c>
      <c r="E6" s="142" t="s">
        <v>4</v>
      </c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3"/>
      <c r="AF6" s="10"/>
    </row>
    <row r="7" spans="1:32" ht="17.25" customHeight="1" x14ac:dyDescent="0.25">
      <c r="A7" s="150"/>
      <c r="B7" s="127"/>
      <c r="C7" s="127"/>
      <c r="D7" s="125"/>
      <c r="E7" s="141" t="s">
        <v>54</v>
      </c>
      <c r="F7" s="127"/>
      <c r="G7" s="127"/>
      <c r="H7" s="127"/>
      <c r="I7" s="127"/>
      <c r="J7" s="127" t="s">
        <v>55</v>
      </c>
      <c r="K7" s="127"/>
      <c r="L7" s="127"/>
      <c r="M7" s="127"/>
      <c r="N7" s="127"/>
      <c r="O7" s="127" t="s">
        <v>56</v>
      </c>
      <c r="P7" s="127"/>
      <c r="Q7" s="127"/>
      <c r="R7" s="127"/>
      <c r="S7" s="127"/>
      <c r="T7" s="127" t="s">
        <v>57</v>
      </c>
      <c r="U7" s="127"/>
      <c r="V7" s="127"/>
      <c r="W7" s="127"/>
      <c r="X7" s="127"/>
      <c r="Y7" s="127" t="s">
        <v>58</v>
      </c>
      <c r="Z7" s="127"/>
      <c r="AA7" s="127"/>
      <c r="AB7" s="127"/>
      <c r="AC7" s="127"/>
      <c r="AD7" s="125" t="s">
        <v>5</v>
      </c>
      <c r="AF7" s="10"/>
    </row>
    <row r="8" spans="1:32" s="8" customFormat="1" ht="54" customHeight="1" thickBot="1" x14ac:dyDescent="0.3">
      <c r="A8" s="151"/>
      <c r="B8" s="130"/>
      <c r="C8" s="130"/>
      <c r="D8" s="126"/>
      <c r="E8" s="36" t="s">
        <v>6</v>
      </c>
      <c r="F8" s="35" t="s">
        <v>7</v>
      </c>
      <c r="G8" s="35" t="s">
        <v>8</v>
      </c>
      <c r="H8" s="35" t="s">
        <v>9</v>
      </c>
      <c r="I8" s="35" t="s">
        <v>10</v>
      </c>
      <c r="J8" s="35" t="s">
        <v>6</v>
      </c>
      <c r="K8" s="35" t="s">
        <v>7</v>
      </c>
      <c r="L8" s="35" t="s">
        <v>8</v>
      </c>
      <c r="M8" s="35" t="s">
        <v>9</v>
      </c>
      <c r="N8" s="35" t="s">
        <v>10</v>
      </c>
      <c r="O8" s="35" t="s">
        <v>6</v>
      </c>
      <c r="P8" s="35" t="s">
        <v>7</v>
      </c>
      <c r="Q8" s="35" t="s">
        <v>8</v>
      </c>
      <c r="R8" s="35" t="s">
        <v>9</v>
      </c>
      <c r="S8" s="35" t="s">
        <v>10</v>
      </c>
      <c r="T8" s="35" t="s">
        <v>6</v>
      </c>
      <c r="U8" s="35" t="s">
        <v>7</v>
      </c>
      <c r="V8" s="35" t="s">
        <v>8</v>
      </c>
      <c r="W8" s="35" t="s">
        <v>9</v>
      </c>
      <c r="X8" s="35" t="s">
        <v>10</v>
      </c>
      <c r="Y8" s="35" t="s">
        <v>6</v>
      </c>
      <c r="Z8" s="35" t="s">
        <v>7</v>
      </c>
      <c r="AA8" s="35" t="s">
        <v>8</v>
      </c>
      <c r="AB8" s="35" t="s">
        <v>9</v>
      </c>
      <c r="AC8" s="35" t="s">
        <v>10</v>
      </c>
      <c r="AD8" s="126"/>
      <c r="AF8" s="10"/>
    </row>
    <row r="9" spans="1:32" ht="20.25" customHeight="1" thickBot="1" x14ac:dyDescent="0.35">
      <c r="A9" s="37">
        <v>1</v>
      </c>
      <c r="B9" s="38">
        <v>2</v>
      </c>
      <c r="C9" s="38">
        <v>3</v>
      </c>
      <c r="D9" s="39">
        <v>4</v>
      </c>
      <c r="E9" s="40">
        <v>5</v>
      </c>
      <c r="F9" s="41">
        <v>6</v>
      </c>
      <c r="G9" s="41">
        <v>7</v>
      </c>
      <c r="H9" s="41">
        <v>8</v>
      </c>
      <c r="I9" s="41">
        <v>9</v>
      </c>
      <c r="J9" s="41">
        <v>10</v>
      </c>
      <c r="K9" s="41">
        <v>11</v>
      </c>
      <c r="L9" s="41">
        <v>12</v>
      </c>
      <c r="M9" s="41">
        <v>13</v>
      </c>
      <c r="N9" s="41">
        <v>14</v>
      </c>
      <c r="O9" s="41">
        <v>15</v>
      </c>
      <c r="P9" s="41">
        <v>16</v>
      </c>
      <c r="Q9" s="41">
        <v>17</v>
      </c>
      <c r="R9" s="41">
        <v>18</v>
      </c>
      <c r="S9" s="41">
        <v>19</v>
      </c>
      <c r="T9" s="41">
        <v>20</v>
      </c>
      <c r="U9" s="41">
        <v>21</v>
      </c>
      <c r="V9" s="41">
        <v>22</v>
      </c>
      <c r="W9" s="41">
        <v>23</v>
      </c>
      <c r="X9" s="41">
        <v>24</v>
      </c>
      <c r="Y9" s="41">
        <v>25</v>
      </c>
      <c r="Z9" s="41">
        <v>26</v>
      </c>
      <c r="AA9" s="41">
        <v>27</v>
      </c>
      <c r="AB9" s="41">
        <v>28</v>
      </c>
      <c r="AC9" s="41">
        <v>29</v>
      </c>
      <c r="AD9" s="42">
        <v>30</v>
      </c>
      <c r="AF9" s="10"/>
    </row>
    <row r="10" spans="1:32" s="13" customFormat="1" ht="24.75" customHeight="1" thickBot="1" x14ac:dyDescent="0.3">
      <c r="A10" s="144" t="s">
        <v>11</v>
      </c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6"/>
      <c r="AE10" s="11"/>
      <c r="AF10" s="12"/>
    </row>
    <row r="11" spans="1:32" s="13" customFormat="1" ht="24" customHeight="1" thickBot="1" x14ac:dyDescent="0.3">
      <c r="A11" s="138" t="s">
        <v>43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40"/>
      <c r="AE11" s="11"/>
      <c r="AF11" s="12"/>
    </row>
    <row r="12" spans="1:32" ht="36" customHeight="1" x14ac:dyDescent="0.25">
      <c r="A12" s="111" t="s">
        <v>12</v>
      </c>
      <c r="B12" s="110" t="s">
        <v>44</v>
      </c>
      <c r="C12" s="70" t="s">
        <v>13</v>
      </c>
      <c r="D12" s="47" t="s">
        <v>84</v>
      </c>
      <c r="E12" s="45">
        <f>G12+F12+H12+I12</f>
        <v>0</v>
      </c>
      <c r="F12" s="43">
        <v>0</v>
      </c>
      <c r="G12" s="43">
        <v>0</v>
      </c>
      <c r="H12" s="43">
        <v>0</v>
      </c>
      <c r="I12" s="43">
        <v>0</v>
      </c>
      <c r="J12" s="43">
        <f>K12+L12+M12+N12</f>
        <v>0</v>
      </c>
      <c r="K12" s="43">
        <v>0</v>
      </c>
      <c r="L12" s="43">
        <v>0</v>
      </c>
      <c r="M12" s="43">
        <v>0</v>
      </c>
      <c r="N12" s="43">
        <v>0</v>
      </c>
      <c r="O12" s="43">
        <f>P12+Q12+R12+S12</f>
        <v>90</v>
      </c>
      <c r="P12" s="43">
        <v>90</v>
      </c>
      <c r="Q12" s="43">
        <v>0</v>
      </c>
      <c r="R12" s="43">
        <v>0</v>
      </c>
      <c r="S12" s="43">
        <v>0</v>
      </c>
      <c r="T12" s="43">
        <f>U12+V12+W12+X12</f>
        <v>700</v>
      </c>
      <c r="U12" s="43">
        <v>700</v>
      </c>
      <c r="V12" s="43">
        <v>0</v>
      </c>
      <c r="W12" s="43">
        <v>0</v>
      </c>
      <c r="X12" s="43">
        <v>0</v>
      </c>
      <c r="Y12" s="43">
        <f>Z12+AA12+AB12+AC12</f>
        <v>0</v>
      </c>
      <c r="Z12" s="43">
        <v>0</v>
      </c>
      <c r="AA12" s="43">
        <v>0</v>
      </c>
      <c r="AB12" s="43">
        <v>0</v>
      </c>
      <c r="AC12" s="43">
        <v>0</v>
      </c>
      <c r="AD12" s="44">
        <f t="shared" ref="AD12:AD24" si="0">O12+J12+E12+T12+Y12</f>
        <v>790</v>
      </c>
      <c r="AF12" s="10"/>
    </row>
    <row r="13" spans="1:32" ht="36" customHeight="1" x14ac:dyDescent="0.25">
      <c r="A13" s="109"/>
      <c r="B13" s="107"/>
      <c r="C13" s="72" t="s">
        <v>86</v>
      </c>
      <c r="D13" s="73" t="s">
        <v>85</v>
      </c>
      <c r="E13" s="45">
        <f>G13+F13+H13+I13</f>
        <v>0</v>
      </c>
      <c r="F13" s="43">
        <v>0</v>
      </c>
      <c r="G13" s="43">
        <v>0</v>
      </c>
      <c r="H13" s="43">
        <v>0</v>
      </c>
      <c r="I13" s="43">
        <v>0</v>
      </c>
      <c r="J13" s="43">
        <f>K13+L13+M13+N13</f>
        <v>0</v>
      </c>
      <c r="K13" s="43">
        <v>0</v>
      </c>
      <c r="L13" s="43">
        <v>0</v>
      </c>
      <c r="M13" s="43">
        <v>0</v>
      </c>
      <c r="N13" s="43">
        <v>0</v>
      </c>
      <c r="O13" s="43">
        <f>P13+Q13+R13+S13</f>
        <v>0</v>
      </c>
      <c r="P13" s="43">
        <v>0</v>
      </c>
      <c r="Q13" s="43">
        <v>0</v>
      </c>
      <c r="R13" s="43">
        <v>0</v>
      </c>
      <c r="S13" s="43">
        <v>0</v>
      </c>
      <c r="T13" s="43">
        <f>U13+V13+W13+X13</f>
        <v>4069</v>
      </c>
      <c r="U13" s="43">
        <v>4069</v>
      </c>
      <c r="V13" s="43">
        <v>0</v>
      </c>
      <c r="W13" s="43">
        <v>0</v>
      </c>
      <c r="X13" s="43">
        <v>0</v>
      </c>
      <c r="Y13" s="43">
        <f>Z13+AA13+AB13+AC13</f>
        <v>5272</v>
      </c>
      <c r="Z13" s="43">
        <v>5272</v>
      </c>
      <c r="AA13" s="43">
        <v>0</v>
      </c>
      <c r="AB13" s="43">
        <v>0</v>
      </c>
      <c r="AC13" s="43">
        <v>0</v>
      </c>
      <c r="AD13" s="44">
        <f t="shared" si="0"/>
        <v>9341</v>
      </c>
      <c r="AF13" s="10"/>
    </row>
    <row r="14" spans="1:32" ht="39" customHeight="1" x14ac:dyDescent="0.25">
      <c r="A14" s="108" t="s">
        <v>14</v>
      </c>
      <c r="B14" s="106" t="s">
        <v>74</v>
      </c>
      <c r="C14" s="69" t="s">
        <v>13</v>
      </c>
      <c r="D14" s="48" t="s">
        <v>87</v>
      </c>
      <c r="E14" s="46">
        <f t="shared" ref="E14:E24" si="1">G14+F14+H14+I14</f>
        <v>295</v>
      </c>
      <c r="F14" s="1">
        <v>295</v>
      </c>
      <c r="G14" s="1">
        <v>0</v>
      </c>
      <c r="H14" s="1">
        <v>0</v>
      </c>
      <c r="I14" s="1">
        <v>0</v>
      </c>
      <c r="J14" s="1">
        <f t="shared" ref="J14:J23" si="2">K14+L14+M14+N14</f>
        <v>264</v>
      </c>
      <c r="K14" s="1">
        <v>264</v>
      </c>
      <c r="L14" s="1">
        <v>0</v>
      </c>
      <c r="M14" s="1">
        <v>0</v>
      </c>
      <c r="N14" s="1">
        <v>0</v>
      </c>
      <c r="O14" s="1">
        <f>P14</f>
        <v>366</v>
      </c>
      <c r="P14" s="1">
        <v>366</v>
      </c>
      <c r="Q14" s="1">
        <v>0</v>
      </c>
      <c r="R14" s="1">
        <v>0</v>
      </c>
      <c r="S14" s="1">
        <v>0</v>
      </c>
      <c r="T14" s="1">
        <f>U14</f>
        <v>0</v>
      </c>
      <c r="U14" s="1">
        <v>0</v>
      </c>
      <c r="V14" s="1">
        <v>0</v>
      </c>
      <c r="W14" s="1">
        <v>0</v>
      </c>
      <c r="X14" s="1">
        <v>0</v>
      </c>
      <c r="Y14" s="1">
        <f>Z14</f>
        <v>0</v>
      </c>
      <c r="Z14" s="1">
        <v>0</v>
      </c>
      <c r="AA14" s="1">
        <v>0</v>
      </c>
      <c r="AB14" s="1">
        <v>0</v>
      </c>
      <c r="AC14" s="1">
        <v>0</v>
      </c>
      <c r="AD14" s="2">
        <f t="shared" si="0"/>
        <v>925</v>
      </c>
      <c r="AF14" s="10"/>
    </row>
    <row r="15" spans="1:32" ht="42.75" customHeight="1" x14ac:dyDescent="0.25">
      <c r="A15" s="109"/>
      <c r="B15" s="107"/>
      <c r="C15" s="69" t="s">
        <v>86</v>
      </c>
      <c r="D15" s="48" t="s">
        <v>85</v>
      </c>
      <c r="E15" s="46">
        <f t="shared" si="1"/>
        <v>0</v>
      </c>
      <c r="F15" s="1">
        <v>0</v>
      </c>
      <c r="G15" s="1">
        <v>0</v>
      </c>
      <c r="H15" s="1">
        <v>0</v>
      </c>
      <c r="I15" s="1">
        <v>0</v>
      </c>
      <c r="J15" s="1">
        <f t="shared" si="2"/>
        <v>0</v>
      </c>
      <c r="K15" s="1">
        <v>0</v>
      </c>
      <c r="L15" s="1">
        <v>0</v>
      </c>
      <c r="M15" s="1">
        <v>0</v>
      </c>
      <c r="N15" s="1">
        <v>0</v>
      </c>
      <c r="O15" s="1">
        <f>P15</f>
        <v>0</v>
      </c>
      <c r="P15" s="1">
        <v>0</v>
      </c>
      <c r="Q15" s="1">
        <v>0</v>
      </c>
      <c r="R15" s="1">
        <v>0</v>
      </c>
      <c r="S15" s="1">
        <v>0</v>
      </c>
      <c r="T15" s="1">
        <f>U15</f>
        <v>185</v>
      </c>
      <c r="U15" s="1">
        <v>185</v>
      </c>
      <c r="V15" s="1">
        <v>0</v>
      </c>
      <c r="W15" s="1">
        <v>0</v>
      </c>
      <c r="X15" s="1">
        <v>0</v>
      </c>
      <c r="Y15" s="1">
        <f>Z15</f>
        <v>192</v>
      </c>
      <c r="Z15" s="1">
        <v>192</v>
      </c>
      <c r="AA15" s="1">
        <v>0</v>
      </c>
      <c r="AB15" s="1">
        <v>0</v>
      </c>
      <c r="AC15" s="1">
        <v>0</v>
      </c>
      <c r="AD15" s="2">
        <f t="shared" si="0"/>
        <v>377</v>
      </c>
      <c r="AF15" s="10"/>
    </row>
    <row r="16" spans="1:32" ht="42.75" customHeight="1" x14ac:dyDescent="0.25">
      <c r="A16" s="108" t="s">
        <v>15</v>
      </c>
      <c r="B16" s="106" t="s">
        <v>50</v>
      </c>
      <c r="C16" s="69" t="s">
        <v>13</v>
      </c>
      <c r="D16" s="48" t="s">
        <v>87</v>
      </c>
      <c r="E16" s="46">
        <f t="shared" si="1"/>
        <v>1711</v>
      </c>
      <c r="F16" s="1">
        <v>1711</v>
      </c>
      <c r="G16" s="1">
        <v>0</v>
      </c>
      <c r="H16" s="1">
        <v>0</v>
      </c>
      <c r="I16" s="1">
        <v>0</v>
      </c>
      <c r="J16" s="1">
        <f t="shared" si="2"/>
        <v>1624</v>
      </c>
      <c r="K16" s="1">
        <v>1624</v>
      </c>
      <c r="L16" s="1">
        <v>0</v>
      </c>
      <c r="M16" s="1">
        <v>0</v>
      </c>
      <c r="N16" s="1">
        <v>0</v>
      </c>
      <c r="O16" s="1">
        <f t="shared" ref="O16:O24" si="3">P16+Q16+R16+S16</f>
        <v>1860</v>
      </c>
      <c r="P16" s="1">
        <v>1860</v>
      </c>
      <c r="Q16" s="1">
        <v>0</v>
      </c>
      <c r="R16" s="1">
        <v>0</v>
      </c>
      <c r="S16" s="1">
        <v>0</v>
      </c>
      <c r="T16" s="1">
        <f t="shared" ref="T16:T24" si="4">U16+V16+W16+X16</f>
        <v>1160</v>
      </c>
      <c r="U16" s="1">
        <v>1160</v>
      </c>
      <c r="V16" s="1">
        <v>0</v>
      </c>
      <c r="W16" s="1">
        <v>0</v>
      </c>
      <c r="X16" s="1">
        <v>0</v>
      </c>
      <c r="Y16" s="1">
        <f t="shared" ref="Y16:Y24" si="5">Z16+AA16+AB16+AC16</f>
        <v>0</v>
      </c>
      <c r="Z16" s="1">
        <v>0</v>
      </c>
      <c r="AA16" s="1">
        <v>0</v>
      </c>
      <c r="AB16" s="1">
        <v>0</v>
      </c>
      <c r="AC16" s="1">
        <v>0</v>
      </c>
      <c r="AD16" s="2">
        <f>O16+J16+E16+T16+Y16</f>
        <v>6355</v>
      </c>
      <c r="AE16" s="8">
        <v>1540</v>
      </c>
      <c r="AF16" s="10"/>
    </row>
    <row r="17" spans="1:36" ht="38.25" customHeight="1" x14ac:dyDescent="0.25">
      <c r="A17" s="109"/>
      <c r="B17" s="107"/>
      <c r="C17" s="69" t="s">
        <v>86</v>
      </c>
      <c r="D17" s="48" t="s">
        <v>85</v>
      </c>
      <c r="E17" s="46">
        <f t="shared" si="1"/>
        <v>0</v>
      </c>
      <c r="F17" s="1">
        <v>0</v>
      </c>
      <c r="G17" s="1">
        <v>0</v>
      </c>
      <c r="H17" s="1">
        <v>0</v>
      </c>
      <c r="I17" s="1">
        <v>0</v>
      </c>
      <c r="J17" s="1">
        <f t="shared" si="2"/>
        <v>0</v>
      </c>
      <c r="K17" s="1">
        <v>0</v>
      </c>
      <c r="L17" s="1">
        <v>0</v>
      </c>
      <c r="M17" s="1">
        <v>0</v>
      </c>
      <c r="N17" s="1">
        <v>0</v>
      </c>
      <c r="O17" s="1">
        <f t="shared" si="3"/>
        <v>0</v>
      </c>
      <c r="P17" s="1">
        <v>0</v>
      </c>
      <c r="Q17" s="1">
        <v>0</v>
      </c>
      <c r="R17" s="1">
        <v>0</v>
      </c>
      <c r="S17" s="1">
        <v>0</v>
      </c>
      <c r="T17" s="1">
        <f t="shared" si="4"/>
        <v>1128</v>
      </c>
      <c r="U17" s="1">
        <v>1128</v>
      </c>
      <c r="V17" s="1">
        <v>0</v>
      </c>
      <c r="W17" s="1">
        <v>0</v>
      </c>
      <c r="X17" s="1">
        <v>0</v>
      </c>
      <c r="Y17" s="1">
        <f t="shared" si="5"/>
        <v>2436</v>
      </c>
      <c r="Z17" s="1">
        <v>2436</v>
      </c>
      <c r="AA17" s="1">
        <v>0</v>
      </c>
      <c r="AB17" s="1">
        <v>0</v>
      </c>
      <c r="AC17" s="1">
        <v>0</v>
      </c>
      <c r="AD17" s="2">
        <f>O17+J17+E17+T17+Y17</f>
        <v>3564</v>
      </c>
      <c r="AF17" s="10"/>
    </row>
    <row r="18" spans="1:36" ht="48" customHeight="1" x14ac:dyDescent="0.25">
      <c r="A18" s="108" t="s">
        <v>16</v>
      </c>
      <c r="B18" s="106" t="s">
        <v>69</v>
      </c>
      <c r="C18" s="69" t="s">
        <v>13</v>
      </c>
      <c r="D18" s="48" t="s">
        <v>87</v>
      </c>
      <c r="E18" s="46">
        <f t="shared" si="1"/>
        <v>620</v>
      </c>
      <c r="F18" s="1">
        <v>620</v>
      </c>
      <c r="G18" s="1">
        <v>0</v>
      </c>
      <c r="H18" s="1">
        <v>0</v>
      </c>
      <c r="I18" s="1">
        <v>0</v>
      </c>
      <c r="J18" s="1">
        <f t="shared" si="2"/>
        <v>674</v>
      </c>
      <c r="K18" s="1">
        <v>674</v>
      </c>
      <c r="L18" s="1">
        <v>0</v>
      </c>
      <c r="M18" s="1">
        <v>0</v>
      </c>
      <c r="N18" s="1">
        <v>0</v>
      </c>
      <c r="O18" s="1">
        <f t="shared" si="3"/>
        <v>598</v>
      </c>
      <c r="P18" s="1">
        <v>598</v>
      </c>
      <c r="Q18" s="1">
        <v>0</v>
      </c>
      <c r="R18" s="1">
        <v>0</v>
      </c>
      <c r="S18" s="1">
        <v>0</v>
      </c>
      <c r="T18" s="1">
        <f t="shared" si="4"/>
        <v>0</v>
      </c>
      <c r="U18" s="1">
        <v>0</v>
      </c>
      <c r="V18" s="1">
        <v>0</v>
      </c>
      <c r="W18" s="1">
        <v>0</v>
      </c>
      <c r="X18" s="1">
        <v>0</v>
      </c>
      <c r="Y18" s="1">
        <f t="shared" si="5"/>
        <v>0</v>
      </c>
      <c r="Z18" s="1">
        <v>0</v>
      </c>
      <c r="AA18" s="1">
        <v>0</v>
      </c>
      <c r="AB18" s="1">
        <v>0</v>
      </c>
      <c r="AC18" s="1">
        <v>0</v>
      </c>
      <c r="AD18" s="2">
        <f>O18+J18+E18+T18+Y18</f>
        <v>1892</v>
      </c>
      <c r="AF18" s="10"/>
    </row>
    <row r="19" spans="1:36" ht="48" customHeight="1" x14ac:dyDescent="0.25">
      <c r="A19" s="109"/>
      <c r="B19" s="107"/>
      <c r="C19" s="69" t="s">
        <v>86</v>
      </c>
      <c r="D19" s="48" t="s">
        <v>85</v>
      </c>
      <c r="E19" s="46">
        <f t="shared" si="1"/>
        <v>0</v>
      </c>
      <c r="F19" s="1">
        <v>0</v>
      </c>
      <c r="G19" s="1">
        <v>0</v>
      </c>
      <c r="H19" s="1">
        <v>0</v>
      </c>
      <c r="I19" s="1">
        <v>0</v>
      </c>
      <c r="J19" s="1">
        <f t="shared" si="2"/>
        <v>0</v>
      </c>
      <c r="K19" s="1">
        <v>0</v>
      </c>
      <c r="L19" s="1">
        <v>0</v>
      </c>
      <c r="M19" s="1">
        <v>0</v>
      </c>
      <c r="N19" s="1">
        <v>0</v>
      </c>
      <c r="O19" s="1">
        <f t="shared" si="3"/>
        <v>0</v>
      </c>
      <c r="P19" s="1">
        <v>0</v>
      </c>
      <c r="Q19" s="1">
        <v>0</v>
      </c>
      <c r="R19" s="1">
        <v>0</v>
      </c>
      <c r="S19" s="1">
        <v>0</v>
      </c>
      <c r="T19" s="1">
        <f t="shared" si="4"/>
        <v>713</v>
      </c>
      <c r="U19" s="1">
        <v>713</v>
      </c>
      <c r="V19" s="1">
        <v>0</v>
      </c>
      <c r="W19" s="1">
        <v>0</v>
      </c>
      <c r="X19" s="1">
        <v>0</v>
      </c>
      <c r="Y19" s="1">
        <f t="shared" si="5"/>
        <v>742</v>
      </c>
      <c r="Z19" s="1">
        <v>742</v>
      </c>
      <c r="AA19" s="1">
        <v>0</v>
      </c>
      <c r="AB19" s="1">
        <v>0</v>
      </c>
      <c r="AC19" s="1">
        <v>0</v>
      </c>
      <c r="AD19" s="2">
        <f>O19+J19+E19+T19+Y19</f>
        <v>1455</v>
      </c>
      <c r="AF19" s="10"/>
    </row>
    <row r="20" spans="1:36" ht="47.25" customHeight="1" x14ac:dyDescent="0.25">
      <c r="A20" s="66" t="s">
        <v>59</v>
      </c>
      <c r="B20" s="16" t="s">
        <v>51</v>
      </c>
      <c r="C20" s="69" t="s">
        <v>17</v>
      </c>
      <c r="D20" s="48" t="s">
        <v>60</v>
      </c>
      <c r="E20" s="46">
        <f>F20+G20+H20+I20</f>
        <v>3953</v>
      </c>
      <c r="F20" s="1">
        <v>3953</v>
      </c>
      <c r="G20" s="1">
        <v>0</v>
      </c>
      <c r="H20" s="1">
        <v>0</v>
      </c>
      <c r="I20" s="1">
        <v>0</v>
      </c>
      <c r="J20" s="1">
        <f t="shared" si="2"/>
        <v>5476</v>
      </c>
      <c r="K20" s="1">
        <v>5476</v>
      </c>
      <c r="L20" s="1">
        <v>0</v>
      </c>
      <c r="M20" s="1">
        <v>0</v>
      </c>
      <c r="N20" s="1">
        <v>0</v>
      </c>
      <c r="O20" s="1">
        <f t="shared" si="3"/>
        <v>7470</v>
      </c>
      <c r="P20" s="1">
        <v>7470</v>
      </c>
      <c r="Q20" s="1">
        <v>0</v>
      </c>
      <c r="R20" s="1">
        <v>0</v>
      </c>
      <c r="S20" s="1">
        <v>0</v>
      </c>
      <c r="T20" s="1">
        <f t="shared" si="4"/>
        <v>13681</v>
      </c>
      <c r="U20" s="1">
        <v>13681</v>
      </c>
      <c r="V20" s="1">
        <v>0</v>
      </c>
      <c r="W20" s="1">
        <v>0</v>
      </c>
      <c r="X20" s="1">
        <v>0</v>
      </c>
      <c r="Y20" s="1">
        <f t="shared" si="5"/>
        <v>6609</v>
      </c>
      <c r="Z20" s="1">
        <v>6609</v>
      </c>
      <c r="AA20" s="1">
        <v>0</v>
      </c>
      <c r="AB20" s="1">
        <v>0</v>
      </c>
      <c r="AC20" s="1">
        <v>0</v>
      </c>
      <c r="AD20" s="2">
        <f t="shared" si="0"/>
        <v>37189</v>
      </c>
      <c r="AE20" s="8">
        <v>680</v>
      </c>
      <c r="AF20" s="10"/>
    </row>
    <row r="21" spans="1:36" ht="39" customHeight="1" x14ac:dyDescent="0.25">
      <c r="A21" s="108" t="s">
        <v>18</v>
      </c>
      <c r="B21" s="106" t="s">
        <v>19</v>
      </c>
      <c r="C21" s="69" t="s">
        <v>13</v>
      </c>
      <c r="D21" s="48" t="s">
        <v>87</v>
      </c>
      <c r="E21" s="46">
        <f t="shared" si="1"/>
        <v>594</v>
      </c>
      <c r="F21" s="1">
        <v>594</v>
      </c>
      <c r="G21" s="1">
        <v>0</v>
      </c>
      <c r="H21" s="1">
        <v>0</v>
      </c>
      <c r="I21" s="1">
        <v>0</v>
      </c>
      <c r="J21" s="1">
        <f t="shared" si="2"/>
        <v>1851</v>
      </c>
      <c r="K21" s="1">
        <v>1851</v>
      </c>
      <c r="L21" s="1">
        <v>0</v>
      </c>
      <c r="M21" s="1">
        <v>0</v>
      </c>
      <c r="N21" s="1">
        <v>0</v>
      </c>
      <c r="O21" s="1">
        <f t="shared" si="3"/>
        <v>4885</v>
      </c>
      <c r="P21" s="1">
        <v>4885</v>
      </c>
      <c r="Q21" s="1">
        <v>0</v>
      </c>
      <c r="R21" s="1">
        <v>0</v>
      </c>
      <c r="S21" s="1">
        <v>0</v>
      </c>
      <c r="T21" s="1">
        <f t="shared" si="4"/>
        <v>650</v>
      </c>
      <c r="U21" s="1">
        <v>650</v>
      </c>
      <c r="V21" s="1">
        <v>0</v>
      </c>
      <c r="W21" s="1">
        <v>0</v>
      </c>
      <c r="X21" s="1">
        <v>0</v>
      </c>
      <c r="Y21" s="1">
        <f t="shared" si="5"/>
        <v>0</v>
      </c>
      <c r="Z21" s="1">
        <v>0</v>
      </c>
      <c r="AA21" s="1">
        <v>0</v>
      </c>
      <c r="AB21" s="1">
        <v>0</v>
      </c>
      <c r="AC21" s="1">
        <v>0</v>
      </c>
      <c r="AD21" s="2">
        <f t="shared" si="0"/>
        <v>7980</v>
      </c>
      <c r="AF21" s="10"/>
    </row>
    <row r="22" spans="1:36" ht="39" customHeight="1" x14ac:dyDescent="0.25">
      <c r="A22" s="109"/>
      <c r="B22" s="107"/>
      <c r="C22" s="69" t="s">
        <v>86</v>
      </c>
      <c r="D22" s="48" t="s">
        <v>85</v>
      </c>
      <c r="E22" s="46">
        <f t="shared" si="1"/>
        <v>0</v>
      </c>
      <c r="F22" s="1">
        <v>0</v>
      </c>
      <c r="G22" s="1">
        <v>0</v>
      </c>
      <c r="H22" s="1">
        <v>0</v>
      </c>
      <c r="I22" s="1">
        <v>0</v>
      </c>
      <c r="J22" s="1">
        <f t="shared" si="2"/>
        <v>0</v>
      </c>
      <c r="K22" s="1">
        <v>0</v>
      </c>
      <c r="L22" s="1">
        <v>0</v>
      </c>
      <c r="M22" s="1">
        <v>0</v>
      </c>
      <c r="N22" s="1">
        <v>0</v>
      </c>
      <c r="O22" s="1">
        <f t="shared" si="3"/>
        <v>0</v>
      </c>
      <c r="P22" s="1">
        <v>0</v>
      </c>
      <c r="Q22" s="1">
        <v>0</v>
      </c>
      <c r="R22" s="1">
        <v>0</v>
      </c>
      <c r="S22" s="1">
        <v>0</v>
      </c>
      <c r="T22" s="1">
        <f t="shared" si="4"/>
        <v>3456</v>
      </c>
      <c r="U22" s="1">
        <v>3456</v>
      </c>
      <c r="V22" s="1">
        <v>0</v>
      </c>
      <c r="W22" s="1">
        <v>0</v>
      </c>
      <c r="X22" s="1">
        <v>0</v>
      </c>
      <c r="Y22" s="1">
        <f t="shared" si="5"/>
        <v>4270</v>
      </c>
      <c r="Z22" s="1">
        <v>4270</v>
      </c>
      <c r="AA22" s="1">
        <v>0</v>
      </c>
      <c r="AB22" s="1">
        <v>0</v>
      </c>
      <c r="AC22" s="1">
        <v>0</v>
      </c>
      <c r="AD22" s="2">
        <f t="shared" si="0"/>
        <v>7726</v>
      </c>
      <c r="AF22" s="10"/>
    </row>
    <row r="23" spans="1:36" ht="104.25" customHeight="1" x14ac:dyDescent="0.25">
      <c r="A23" s="3" t="s">
        <v>20</v>
      </c>
      <c r="B23" s="74" t="s">
        <v>68</v>
      </c>
      <c r="C23" s="69" t="s">
        <v>13</v>
      </c>
      <c r="D23" s="48" t="s">
        <v>88</v>
      </c>
      <c r="E23" s="46">
        <f t="shared" si="1"/>
        <v>170</v>
      </c>
      <c r="F23" s="1">
        <v>170</v>
      </c>
      <c r="G23" s="1">
        <v>0</v>
      </c>
      <c r="H23" s="1">
        <v>0</v>
      </c>
      <c r="I23" s="1">
        <v>0</v>
      </c>
      <c r="J23" s="1">
        <f t="shared" si="2"/>
        <v>0</v>
      </c>
      <c r="K23" s="1">
        <v>0</v>
      </c>
      <c r="L23" s="1">
        <v>0</v>
      </c>
      <c r="M23" s="1">
        <v>0</v>
      </c>
      <c r="N23" s="1">
        <v>0</v>
      </c>
      <c r="O23" s="1">
        <f t="shared" si="3"/>
        <v>165</v>
      </c>
      <c r="P23" s="1">
        <v>165</v>
      </c>
      <c r="Q23" s="1">
        <v>0</v>
      </c>
      <c r="R23" s="1">
        <v>0</v>
      </c>
      <c r="S23" s="1">
        <v>0</v>
      </c>
      <c r="T23" s="1">
        <f t="shared" si="4"/>
        <v>0</v>
      </c>
      <c r="U23" s="1">
        <v>0</v>
      </c>
      <c r="V23" s="1">
        <v>0</v>
      </c>
      <c r="W23" s="1">
        <v>0</v>
      </c>
      <c r="X23" s="1">
        <v>0</v>
      </c>
      <c r="Y23" s="1">
        <f t="shared" si="5"/>
        <v>0</v>
      </c>
      <c r="Z23" s="1">
        <v>0</v>
      </c>
      <c r="AA23" s="1">
        <v>0</v>
      </c>
      <c r="AB23" s="1">
        <v>0</v>
      </c>
      <c r="AC23" s="1">
        <v>0</v>
      </c>
      <c r="AD23" s="2">
        <f t="shared" si="0"/>
        <v>335</v>
      </c>
      <c r="AF23" s="17"/>
    </row>
    <row r="24" spans="1:36" ht="53.45" customHeight="1" x14ac:dyDescent="0.25">
      <c r="A24" s="3" t="s">
        <v>21</v>
      </c>
      <c r="B24" s="14" t="s">
        <v>61</v>
      </c>
      <c r="C24" s="69" t="s">
        <v>13</v>
      </c>
      <c r="D24" s="48"/>
      <c r="E24" s="46">
        <f t="shared" si="1"/>
        <v>0</v>
      </c>
      <c r="F24" s="1">
        <v>0</v>
      </c>
      <c r="G24" s="1">
        <v>0</v>
      </c>
      <c r="H24" s="1">
        <v>0</v>
      </c>
      <c r="I24" s="1">
        <v>0</v>
      </c>
      <c r="J24" s="1">
        <f>K24+L24+M24+N24</f>
        <v>0</v>
      </c>
      <c r="K24" s="1">
        <v>0</v>
      </c>
      <c r="L24" s="1">
        <v>0</v>
      </c>
      <c r="M24" s="1">
        <v>0</v>
      </c>
      <c r="N24" s="1">
        <v>0</v>
      </c>
      <c r="O24" s="1">
        <f t="shared" si="3"/>
        <v>0</v>
      </c>
      <c r="P24" s="1">
        <v>0</v>
      </c>
      <c r="Q24" s="1">
        <v>0</v>
      </c>
      <c r="R24" s="1">
        <v>0</v>
      </c>
      <c r="S24" s="1">
        <v>0</v>
      </c>
      <c r="T24" s="1">
        <f t="shared" si="4"/>
        <v>0</v>
      </c>
      <c r="U24" s="1">
        <v>0</v>
      </c>
      <c r="V24" s="1">
        <v>0</v>
      </c>
      <c r="W24" s="1">
        <v>0</v>
      </c>
      <c r="X24" s="1">
        <v>0</v>
      </c>
      <c r="Y24" s="1">
        <f t="shared" si="5"/>
        <v>0</v>
      </c>
      <c r="Z24" s="1">
        <v>0</v>
      </c>
      <c r="AA24" s="1">
        <v>0</v>
      </c>
      <c r="AB24" s="1">
        <v>0</v>
      </c>
      <c r="AC24" s="1">
        <v>0</v>
      </c>
      <c r="AD24" s="2">
        <f t="shared" si="0"/>
        <v>0</v>
      </c>
    </row>
    <row r="25" spans="1:36" ht="37.5" customHeight="1" x14ac:dyDescent="0.25">
      <c r="A25" s="108" t="s">
        <v>45</v>
      </c>
      <c r="B25" s="106" t="s">
        <v>62</v>
      </c>
      <c r="C25" s="69" t="s">
        <v>13</v>
      </c>
      <c r="D25" s="48"/>
      <c r="E25" s="46">
        <v>0</v>
      </c>
      <c r="F25" s="1">
        <v>0</v>
      </c>
      <c r="G25" s="1">
        <v>0</v>
      </c>
      <c r="H25" s="1">
        <v>0</v>
      </c>
      <c r="I25" s="1">
        <v>0</v>
      </c>
      <c r="J25" s="1">
        <f>K25+L25+M25+N25</f>
        <v>0</v>
      </c>
      <c r="K25" s="1">
        <v>0</v>
      </c>
      <c r="L25" s="1">
        <v>0</v>
      </c>
      <c r="M25" s="1">
        <v>0</v>
      </c>
      <c r="N25" s="1">
        <v>0</v>
      </c>
      <c r="O25" s="1">
        <f>P25+Q25+R25+S25</f>
        <v>0</v>
      </c>
      <c r="P25" s="1">
        <v>0</v>
      </c>
      <c r="Q25" s="1">
        <v>0</v>
      </c>
      <c r="R25" s="1">
        <v>0</v>
      </c>
      <c r="S25" s="1">
        <v>0</v>
      </c>
      <c r="T25" s="1">
        <f>U25</f>
        <v>0</v>
      </c>
      <c r="U25" s="1">
        <v>0</v>
      </c>
      <c r="V25" s="1">
        <v>0</v>
      </c>
      <c r="W25" s="1">
        <v>0</v>
      </c>
      <c r="X25" s="1">
        <v>0</v>
      </c>
      <c r="Y25" s="1">
        <f>Z25+AA25+AB25+AC25</f>
        <v>0</v>
      </c>
      <c r="Z25" s="1">
        <v>0</v>
      </c>
      <c r="AA25" s="1">
        <v>0</v>
      </c>
      <c r="AB25" s="1">
        <v>0</v>
      </c>
      <c r="AC25" s="1">
        <v>0</v>
      </c>
      <c r="AD25" s="2">
        <f>Y25+T25+O25+J25+E25</f>
        <v>0</v>
      </c>
      <c r="AI25" s="8"/>
    </row>
    <row r="26" spans="1:36" ht="37.5" customHeight="1" x14ac:dyDescent="0.25">
      <c r="A26" s="109"/>
      <c r="B26" s="107"/>
      <c r="C26" s="69" t="s">
        <v>86</v>
      </c>
      <c r="D26" s="48">
        <v>2027</v>
      </c>
      <c r="E26" s="46">
        <v>0</v>
      </c>
      <c r="F26" s="1">
        <v>0</v>
      </c>
      <c r="G26" s="1">
        <v>0</v>
      </c>
      <c r="H26" s="1">
        <v>0</v>
      </c>
      <c r="I26" s="1">
        <v>0</v>
      </c>
      <c r="J26" s="1">
        <f>K26+L26+M26+N26</f>
        <v>0</v>
      </c>
      <c r="K26" s="1">
        <v>0</v>
      </c>
      <c r="L26" s="1">
        <v>0</v>
      </c>
      <c r="M26" s="1">
        <v>0</v>
      </c>
      <c r="N26" s="1">
        <v>0</v>
      </c>
      <c r="O26" s="1">
        <f>P26+Q26+R26+S26</f>
        <v>0</v>
      </c>
      <c r="P26" s="1">
        <v>0</v>
      </c>
      <c r="Q26" s="1">
        <v>0</v>
      </c>
      <c r="R26" s="1">
        <v>0</v>
      </c>
      <c r="S26" s="1">
        <v>0</v>
      </c>
      <c r="T26" s="1">
        <f>U26</f>
        <v>0</v>
      </c>
      <c r="U26" s="1">
        <v>0</v>
      </c>
      <c r="V26" s="1">
        <v>0</v>
      </c>
      <c r="W26" s="1">
        <v>0</v>
      </c>
      <c r="X26" s="1">
        <v>0</v>
      </c>
      <c r="Y26" s="1">
        <f>Z26+AA26+AB26+AC26</f>
        <v>18500</v>
      </c>
      <c r="Z26" s="1">
        <v>18500</v>
      </c>
      <c r="AA26" s="1">
        <v>0</v>
      </c>
      <c r="AB26" s="1">
        <v>0</v>
      </c>
      <c r="AC26" s="1">
        <v>0</v>
      </c>
      <c r="AD26" s="2">
        <f>Y26+T26+O26+J26+E26</f>
        <v>18500</v>
      </c>
      <c r="AI26" s="8"/>
    </row>
    <row r="27" spans="1:36" ht="37.5" customHeight="1" x14ac:dyDescent="0.25">
      <c r="A27" s="108" t="s">
        <v>48</v>
      </c>
      <c r="B27" s="106" t="s">
        <v>67</v>
      </c>
      <c r="C27" s="69" t="s">
        <v>13</v>
      </c>
      <c r="D27" s="48" t="s">
        <v>87</v>
      </c>
      <c r="E27" s="46">
        <f>F27+G27+H27+I27</f>
        <v>430</v>
      </c>
      <c r="F27" s="1">
        <v>430</v>
      </c>
      <c r="G27" s="1">
        <v>0</v>
      </c>
      <c r="H27" s="1">
        <v>0</v>
      </c>
      <c r="I27" s="1">
        <v>0</v>
      </c>
      <c r="J27" s="1">
        <f>K27</f>
        <v>244</v>
      </c>
      <c r="K27" s="1">
        <v>244</v>
      </c>
      <c r="L27" s="1">
        <v>0</v>
      </c>
      <c r="M27" s="1">
        <v>0</v>
      </c>
      <c r="N27" s="1">
        <v>0</v>
      </c>
      <c r="O27" s="1">
        <f>P27+Q27+R27+S27</f>
        <v>3043</v>
      </c>
      <c r="P27" s="1">
        <v>3043</v>
      </c>
      <c r="Q27" s="1">
        <v>0</v>
      </c>
      <c r="R27" s="1">
        <v>0</v>
      </c>
      <c r="S27" s="1">
        <v>0</v>
      </c>
      <c r="T27" s="1">
        <f>U27</f>
        <v>3257</v>
      </c>
      <c r="U27" s="1">
        <v>3257</v>
      </c>
      <c r="V27" s="1">
        <v>0</v>
      </c>
      <c r="W27" s="1">
        <v>0</v>
      </c>
      <c r="X27" s="1">
        <v>0</v>
      </c>
      <c r="Y27" s="1">
        <f>Z27</f>
        <v>0</v>
      </c>
      <c r="Z27" s="1">
        <v>0</v>
      </c>
      <c r="AA27" s="1">
        <v>0</v>
      </c>
      <c r="AB27" s="1">
        <v>0</v>
      </c>
      <c r="AC27" s="1">
        <v>0</v>
      </c>
      <c r="AD27" s="2">
        <f>Y27+T27+O27+J27+E27</f>
        <v>6974</v>
      </c>
      <c r="AI27" s="18"/>
      <c r="AJ27" s="19"/>
    </row>
    <row r="28" spans="1:36" ht="37.5" customHeight="1" x14ac:dyDescent="0.25">
      <c r="A28" s="109"/>
      <c r="B28" s="107"/>
      <c r="C28" s="69" t="s">
        <v>86</v>
      </c>
      <c r="D28" s="51" t="s">
        <v>85</v>
      </c>
      <c r="E28" s="46">
        <f>F28+G28+H28+I28</f>
        <v>0</v>
      </c>
      <c r="F28" s="30">
        <v>0</v>
      </c>
      <c r="G28" s="30">
        <v>0</v>
      </c>
      <c r="H28" s="30">
        <v>0</v>
      </c>
      <c r="I28" s="30">
        <v>0</v>
      </c>
      <c r="J28" s="1">
        <f>K28</f>
        <v>0</v>
      </c>
      <c r="K28" s="30">
        <v>0</v>
      </c>
      <c r="L28" s="30">
        <v>0</v>
      </c>
      <c r="M28" s="30">
        <v>0</v>
      </c>
      <c r="N28" s="30">
        <v>0</v>
      </c>
      <c r="O28" s="1">
        <f>P28+Q28+R28+S28</f>
        <v>0</v>
      </c>
      <c r="P28" s="30">
        <v>0</v>
      </c>
      <c r="Q28" s="30">
        <v>0</v>
      </c>
      <c r="R28" s="30">
        <v>0</v>
      </c>
      <c r="S28" s="30">
        <v>0</v>
      </c>
      <c r="T28" s="1">
        <f>U28</f>
        <v>4901</v>
      </c>
      <c r="U28" s="30">
        <v>4901</v>
      </c>
      <c r="V28" s="30">
        <v>0</v>
      </c>
      <c r="W28" s="30">
        <v>0</v>
      </c>
      <c r="X28" s="30">
        <v>0</v>
      </c>
      <c r="Y28" s="1">
        <f>Z28</f>
        <v>8484</v>
      </c>
      <c r="Z28" s="30">
        <v>8484</v>
      </c>
      <c r="AA28" s="30">
        <v>0</v>
      </c>
      <c r="AB28" s="30">
        <v>0</v>
      </c>
      <c r="AC28" s="30">
        <v>0</v>
      </c>
      <c r="AD28" s="2">
        <f>Y28+T28+O28+J28+E28</f>
        <v>13385</v>
      </c>
      <c r="AI28" s="18"/>
      <c r="AJ28" s="19"/>
    </row>
    <row r="29" spans="1:36" ht="33.75" customHeight="1" x14ac:dyDescent="0.25">
      <c r="A29" s="108" t="s">
        <v>75</v>
      </c>
      <c r="B29" s="106" t="s">
        <v>77</v>
      </c>
      <c r="C29" s="69" t="s">
        <v>13</v>
      </c>
      <c r="D29" s="51" t="s">
        <v>89</v>
      </c>
      <c r="E29" s="46">
        <f t="shared" ref="E29:E32" si="6">F29+G29+H29+I29</f>
        <v>0</v>
      </c>
      <c r="F29" s="30">
        <v>0</v>
      </c>
      <c r="G29" s="30">
        <v>0</v>
      </c>
      <c r="H29" s="30">
        <v>0</v>
      </c>
      <c r="I29" s="30">
        <v>0</v>
      </c>
      <c r="J29" s="1">
        <f t="shared" ref="J29:J32" si="7">K29</f>
        <v>0</v>
      </c>
      <c r="K29" s="30">
        <v>0</v>
      </c>
      <c r="L29" s="30">
        <v>0</v>
      </c>
      <c r="M29" s="30">
        <v>0</v>
      </c>
      <c r="N29" s="30">
        <v>0</v>
      </c>
      <c r="O29" s="1">
        <f t="shared" ref="O29:O32" si="8">P29+Q29+R29+S29</f>
        <v>402</v>
      </c>
      <c r="P29" s="30">
        <v>402</v>
      </c>
      <c r="Q29" s="30">
        <v>0</v>
      </c>
      <c r="R29" s="30">
        <v>0</v>
      </c>
      <c r="S29" s="30">
        <v>0</v>
      </c>
      <c r="T29" s="1">
        <f t="shared" ref="T29:T32" si="9">U29</f>
        <v>2</v>
      </c>
      <c r="U29" s="30">
        <v>2</v>
      </c>
      <c r="V29" s="30">
        <v>0</v>
      </c>
      <c r="W29" s="30">
        <v>0</v>
      </c>
      <c r="X29" s="30">
        <v>0</v>
      </c>
      <c r="Y29" s="1">
        <f t="shared" ref="Y29:Y32" si="10">Z29</f>
        <v>0</v>
      </c>
      <c r="Z29" s="30">
        <v>0</v>
      </c>
      <c r="AA29" s="30">
        <v>0</v>
      </c>
      <c r="AB29" s="30">
        <v>0</v>
      </c>
      <c r="AC29" s="30">
        <v>0</v>
      </c>
      <c r="AD29" s="2">
        <f t="shared" ref="AD29:AD30" si="11">Y29+T29+O29+J29+E29</f>
        <v>404</v>
      </c>
      <c r="AI29" s="18"/>
      <c r="AJ29" s="19"/>
    </row>
    <row r="30" spans="1:36" ht="33.75" customHeight="1" x14ac:dyDescent="0.25">
      <c r="A30" s="109"/>
      <c r="B30" s="107"/>
      <c r="C30" s="69" t="s">
        <v>86</v>
      </c>
      <c r="D30" s="51" t="s">
        <v>85</v>
      </c>
      <c r="E30" s="46">
        <f t="shared" si="6"/>
        <v>0</v>
      </c>
      <c r="F30" s="30">
        <v>0</v>
      </c>
      <c r="G30" s="30">
        <v>0</v>
      </c>
      <c r="H30" s="30">
        <v>0</v>
      </c>
      <c r="I30" s="30">
        <v>0</v>
      </c>
      <c r="J30" s="1">
        <f t="shared" ref="J30" si="12">K30+L30+M30+N30</f>
        <v>0</v>
      </c>
      <c r="K30" s="30">
        <v>0</v>
      </c>
      <c r="L30" s="30">
        <v>0</v>
      </c>
      <c r="M30" s="30">
        <v>0</v>
      </c>
      <c r="N30" s="30">
        <v>0</v>
      </c>
      <c r="O30" s="1">
        <f t="shared" si="8"/>
        <v>0</v>
      </c>
      <c r="P30" s="30">
        <v>0</v>
      </c>
      <c r="Q30" s="30">
        <v>0</v>
      </c>
      <c r="R30" s="30">
        <v>0</v>
      </c>
      <c r="S30" s="30">
        <v>0</v>
      </c>
      <c r="T30" s="1">
        <f t="shared" si="9"/>
        <v>55</v>
      </c>
      <c r="U30" s="30">
        <v>55</v>
      </c>
      <c r="V30" s="30">
        <v>0</v>
      </c>
      <c r="W30" s="30">
        <v>0</v>
      </c>
      <c r="X30" s="30">
        <v>0</v>
      </c>
      <c r="Y30" s="1">
        <f t="shared" si="10"/>
        <v>94</v>
      </c>
      <c r="Z30" s="30">
        <v>94</v>
      </c>
      <c r="AA30" s="30">
        <v>0</v>
      </c>
      <c r="AB30" s="30">
        <v>0</v>
      </c>
      <c r="AC30" s="30">
        <v>0</v>
      </c>
      <c r="AD30" s="2">
        <f t="shared" si="11"/>
        <v>149</v>
      </c>
      <c r="AI30" s="18"/>
      <c r="AJ30" s="19"/>
    </row>
    <row r="31" spans="1:36" ht="33.75" customHeight="1" x14ac:dyDescent="0.25">
      <c r="A31" s="108" t="s">
        <v>76</v>
      </c>
      <c r="B31" s="106" t="s">
        <v>78</v>
      </c>
      <c r="C31" s="69" t="s">
        <v>13</v>
      </c>
      <c r="D31" s="51" t="s">
        <v>90</v>
      </c>
      <c r="E31" s="46">
        <f t="shared" si="6"/>
        <v>0</v>
      </c>
      <c r="F31" s="30">
        <v>0</v>
      </c>
      <c r="G31" s="30">
        <v>0</v>
      </c>
      <c r="H31" s="30">
        <v>0</v>
      </c>
      <c r="I31" s="30">
        <v>0</v>
      </c>
      <c r="J31" s="1">
        <f t="shared" si="7"/>
        <v>0</v>
      </c>
      <c r="K31" s="30">
        <v>0</v>
      </c>
      <c r="L31" s="30">
        <v>0</v>
      </c>
      <c r="M31" s="30">
        <v>0</v>
      </c>
      <c r="N31" s="30">
        <v>0</v>
      </c>
      <c r="O31" s="1">
        <f t="shared" si="8"/>
        <v>1871</v>
      </c>
      <c r="P31" s="30">
        <v>1871</v>
      </c>
      <c r="Q31" s="30">
        <v>0</v>
      </c>
      <c r="R31" s="30">
        <v>0</v>
      </c>
      <c r="S31" s="30">
        <v>0</v>
      </c>
      <c r="T31" s="1">
        <f t="shared" si="9"/>
        <v>267</v>
      </c>
      <c r="U31" s="30">
        <v>267</v>
      </c>
      <c r="V31" s="30">
        <v>0</v>
      </c>
      <c r="W31" s="30">
        <v>0</v>
      </c>
      <c r="X31" s="30">
        <v>0</v>
      </c>
      <c r="Y31" s="1">
        <f t="shared" si="10"/>
        <v>0</v>
      </c>
      <c r="Z31" s="30">
        <v>0</v>
      </c>
      <c r="AA31" s="30">
        <v>0</v>
      </c>
      <c r="AB31" s="30">
        <v>0</v>
      </c>
      <c r="AC31" s="30">
        <v>0</v>
      </c>
      <c r="AD31" s="2">
        <f>Y31+T31+O31+J31+E31</f>
        <v>2138</v>
      </c>
      <c r="AI31" s="18"/>
      <c r="AJ31" s="19"/>
    </row>
    <row r="32" spans="1:36" ht="33.75" customHeight="1" x14ac:dyDescent="0.25">
      <c r="A32" s="109"/>
      <c r="B32" s="107"/>
      <c r="C32" s="75" t="s">
        <v>86</v>
      </c>
      <c r="D32" s="51" t="s">
        <v>85</v>
      </c>
      <c r="E32" s="49">
        <f t="shared" si="6"/>
        <v>0</v>
      </c>
      <c r="F32" s="30">
        <v>0</v>
      </c>
      <c r="G32" s="30">
        <v>0</v>
      </c>
      <c r="H32" s="30">
        <v>0</v>
      </c>
      <c r="I32" s="30">
        <v>0</v>
      </c>
      <c r="J32" s="30">
        <f t="shared" si="7"/>
        <v>0</v>
      </c>
      <c r="K32" s="30">
        <v>0</v>
      </c>
      <c r="L32" s="30">
        <v>0</v>
      </c>
      <c r="M32" s="30">
        <v>0</v>
      </c>
      <c r="N32" s="30">
        <v>0</v>
      </c>
      <c r="O32" s="30">
        <f t="shared" si="8"/>
        <v>0</v>
      </c>
      <c r="P32" s="30">
        <v>0</v>
      </c>
      <c r="Q32" s="30">
        <v>0</v>
      </c>
      <c r="R32" s="30">
        <v>0</v>
      </c>
      <c r="S32" s="30">
        <v>0</v>
      </c>
      <c r="T32" s="30">
        <f t="shared" si="9"/>
        <v>2372</v>
      </c>
      <c r="U32" s="30">
        <v>2372</v>
      </c>
      <c r="V32" s="30">
        <v>0</v>
      </c>
      <c r="W32" s="30">
        <v>0</v>
      </c>
      <c r="X32" s="30">
        <v>0</v>
      </c>
      <c r="Y32" s="30">
        <f t="shared" si="10"/>
        <v>2690</v>
      </c>
      <c r="Z32" s="30">
        <v>2690</v>
      </c>
      <c r="AA32" s="30">
        <v>0</v>
      </c>
      <c r="AB32" s="30">
        <v>0</v>
      </c>
      <c r="AC32" s="30">
        <v>0</v>
      </c>
      <c r="AD32" s="2">
        <f>Y32+T32+O32+J32+E32</f>
        <v>5062</v>
      </c>
      <c r="AI32" s="18"/>
      <c r="AJ32" s="19"/>
    </row>
    <row r="33" spans="1:36" ht="33.75" customHeight="1" x14ac:dyDescent="0.25">
      <c r="A33" s="108" t="s">
        <v>80</v>
      </c>
      <c r="B33" s="106" t="s">
        <v>81</v>
      </c>
      <c r="C33" s="75" t="s">
        <v>13</v>
      </c>
      <c r="D33" s="51" t="s">
        <v>90</v>
      </c>
      <c r="E33" s="49">
        <f t="shared" ref="E33:E34" si="13">F33+G33+H33+I33</f>
        <v>0</v>
      </c>
      <c r="F33" s="30">
        <v>0</v>
      </c>
      <c r="G33" s="30">
        <v>0</v>
      </c>
      <c r="H33" s="30">
        <v>0</v>
      </c>
      <c r="I33" s="30">
        <v>0</v>
      </c>
      <c r="J33" s="30">
        <f t="shared" ref="J33:J34" si="14">K33</f>
        <v>0</v>
      </c>
      <c r="K33" s="30">
        <v>0</v>
      </c>
      <c r="L33" s="30">
        <v>0</v>
      </c>
      <c r="M33" s="30">
        <v>0</v>
      </c>
      <c r="N33" s="30">
        <v>0</v>
      </c>
      <c r="O33" s="30">
        <f t="shared" ref="O33:O34" si="15">P33+Q33+R33+S33</f>
        <v>1177</v>
      </c>
      <c r="P33" s="30">
        <v>1177</v>
      </c>
      <c r="Q33" s="30">
        <v>0</v>
      </c>
      <c r="R33" s="30">
        <v>0</v>
      </c>
      <c r="S33" s="30">
        <v>0</v>
      </c>
      <c r="T33" s="30">
        <f t="shared" ref="T33:T34" si="16">U33</f>
        <v>146</v>
      </c>
      <c r="U33" s="30">
        <v>146</v>
      </c>
      <c r="V33" s="30">
        <v>0</v>
      </c>
      <c r="W33" s="30">
        <v>0</v>
      </c>
      <c r="X33" s="30">
        <v>0</v>
      </c>
      <c r="Y33" s="30">
        <f t="shared" ref="Y33:Y34" si="17">Z33</f>
        <v>0</v>
      </c>
      <c r="Z33" s="30">
        <v>0</v>
      </c>
      <c r="AA33" s="30">
        <v>0</v>
      </c>
      <c r="AB33" s="30">
        <v>0</v>
      </c>
      <c r="AC33" s="30">
        <v>0</v>
      </c>
      <c r="AD33" s="31">
        <f>Y33+T33+O33+J33+E33</f>
        <v>1323</v>
      </c>
      <c r="AI33" s="18"/>
      <c r="AJ33" s="19"/>
    </row>
    <row r="34" spans="1:36" ht="33.75" customHeight="1" thickBot="1" x14ac:dyDescent="0.3">
      <c r="A34" s="119"/>
      <c r="B34" s="118"/>
      <c r="C34" s="71" t="s">
        <v>86</v>
      </c>
      <c r="D34" s="85" t="s">
        <v>85</v>
      </c>
      <c r="E34" s="82">
        <f t="shared" si="13"/>
        <v>0</v>
      </c>
      <c r="F34" s="83">
        <v>0</v>
      </c>
      <c r="G34" s="83">
        <v>0</v>
      </c>
      <c r="H34" s="83">
        <v>0</v>
      </c>
      <c r="I34" s="83">
        <v>0</v>
      </c>
      <c r="J34" s="83">
        <f t="shared" si="14"/>
        <v>0</v>
      </c>
      <c r="K34" s="83">
        <v>0</v>
      </c>
      <c r="L34" s="83">
        <v>0</v>
      </c>
      <c r="M34" s="83">
        <v>0</v>
      </c>
      <c r="N34" s="83">
        <v>0</v>
      </c>
      <c r="O34" s="83">
        <f t="shared" si="15"/>
        <v>0</v>
      </c>
      <c r="P34" s="83">
        <v>0</v>
      </c>
      <c r="Q34" s="83">
        <v>0</v>
      </c>
      <c r="R34" s="83">
        <v>0</v>
      </c>
      <c r="S34" s="83">
        <v>0</v>
      </c>
      <c r="T34" s="83">
        <f t="shared" si="16"/>
        <v>270</v>
      </c>
      <c r="U34" s="83">
        <v>270</v>
      </c>
      <c r="V34" s="83">
        <v>0</v>
      </c>
      <c r="W34" s="83">
        <v>0</v>
      </c>
      <c r="X34" s="83">
        <v>0</v>
      </c>
      <c r="Y34" s="83">
        <f t="shared" si="17"/>
        <v>313</v>
      </c>
      <c r="Z34" s="83">
        <v>313</v>
      </c>
      <c r="AA34" s="83">
        <v>0</v>
      </c>
      <c r="AB34" s="83">
        <v>0</v>
      </c>
      <c r="AC34" s="83">
        <v>0</v>
      </c>
      <c r="AD34" s="84">
        <f>Y34+T34+O34+J34+E34</f>
        <v>583</v>
      </c>
      <c r="AI34" s="18"/>
      <c r="AJ34" s="19"/>
    </row>
    <row r="35" spans="1:36" ht="31.5" customHeight="1" thickBot="1" x14ac:dyDescent="0.3">
      <c r="A35" s="123" t="s">
        <v>22</v>
      </c>
      <c r="B35" s="124"/>
      <c r="C35" s="76"/>
      <c r="D35" s="101"/>
      <c r="E35" s="100">
        <f>G35+F35+H35+I35</f>
        <v>7773</v>
      </c>
      <c r="F35" s="86">
        <f>SUM(F12:F31)</f>
        <v>7773</v>
      </c>
      <c r="G35" s="86">
        <f>G24+G23+G21+G20+G18+G16+G14+G12</f>
        <v>0</v>
      </c>
      <c r="H35" s="86">
        <f>H24+H23+H21+H20+H18+H16+H14+H12</f>
        <v>0</v>
      </c>
      <c r="I35" s="86">
        <f>I24+I23+I21+I20+I18+I16+I14+I12</f>
        <v>0</v>
      </c>
      <c r="J35" s="86">
        <f>J24+J23+J21+J20+J18+J16+J14+J12+J25+J27</f>
        <v>10133</v>
      </c>
      <c r="K35" s="86">
        <f>K24+K23+K21+K20+K18+K16+K14+K12+K25+K27</f>
        <v>10133</v>
      </c>
      <c r="L35" s="86">
        <f>L24+L23+L21+L20+L18+L16+L14+L12+L25+L27</f>
        <v>0</v>
      </c>
      <c r="M35" s="86">
        <f>M24+M23+M21+M20+M18+M16+M14+M12+M25+M27</f>
        <v>0</v>
      </c>
      <c r="N35" s="86">
        <f>N24+N23+N21+N20+N18+N16+N14+N12+N25+N27</f>
        <v>0</v>
      </c>
      <c r="O35" s="86">
        <f>O24+O23+O21+O20+O18+O16+O14+O12+O25+O27+O29+O31+O33</f>
        <v>21927</v>
      </c>
      <c r="P35" s="86">
        <f>P24+P23+P21+P20+P18+P16+P14+P12+P25+P27+P29+P31+P33</f>
        <v>21927</v>
      </c>
      <c r="Q35" s="86">
        <f>Q24+Q23+Q21+Q20+Q18+Q16+Q14+Q12+Q25+Q27</f>
        <v>0</v>
      </c>
      <c r="R35" s="86">
        <f>R24+R23+R21+R20+R18+R16+R14+R12+R25+R27</f>
        <v>0</v>
      </c>
      <c r="S35" s="86">
        <f>S24+S23+S21+S20+S18+S16+S14+S12+S25+S27</f>
        <v>0</v>
      </c>
      <c r="T35" s="86">
        <f>T24+T23+T21+T20+T18+T16+T14+T12+T27+T25+T29+T31+T33+T34+T32+T30+T28+T26+T22+T19+T17+T15+T13</f>
        <v>37012</v>
      </c>
      <c r="U35" s="86">
        <f>U24+U23+U21+U20+U18+U16+U14+U12+U27+U25+U29+U31+U33+U34+U32+U30+U28+U26+U22+U19+U17+U15+U13</f>
        <v>37012</v>
      </c>
      <c r="V35" s="86">
        <f>V24+V23+V21+V20+V18+V16+V14+V12</f>
        <v>0</v>
      </c>
      <c r="W35" s="86">
        <f>W24+W23+W21+W20+W18+W16+W14+W12</f>
        <v>0</v>
      </c>
      <c r="X35" s="86">
        <f>X24+X23+X21+X20+X18+X16+X14+X12</f>
        <v>0</v>
      </c>
      <c r="Y35" s="86">
        <f>Y24+Y23+Y21+Y20+Y18+Y16+Y14+Y12+Y27+Y25+Y29+Y31+Y33+Y34+Y32+Y30+Y28+Y26+Y22+Y19+Y17+Y15+Y13</f>
        <v>49602</v>
      </c>
      <c r="Z35" s="86">
        <f>Z24+Z23+Z21+Z20+Z18+Z16+Z14+Z12+Z27+Z25+Z29+Z31+Z33+Z34+Z32+Z30+Z28+Z26+Z22+Z19+Z17+Z15+Z13</f>
        <v>49602</v>
      </c>
      <c r="AA35" s="86">
        <f>AA24+AA23+AA21+AA20+AA18+AA16+AA14+AA12+AA27</f>
        <v>0</v>
      </c>
      <c r="AB35" s="86">
        <f>AB24+AB23+AB21+AB20+AB18+AB16+AB14+AB12+AB27</f>
        <v>0</v>
      </c>
      <c r="AC35" s="86">
        <f>AC24+AC23+AC21+AC20+AC18+AC16+AC14+AC12+AC27</f>
        <v>0</v>
      </c>
      <c r="AD35" s="87">
        <f>O35+J35+E35+T35+Y35</f>
        <v>126447</v>
      </c>
      <c r="AF35" s="20"/>
      <c r="AI35" s="8"/>
      <c r="AJ35" s="19"/>
    </row>
    <row r="36" spans="1:36" ht="31.5" customHeight="1" x14ac:dyDescent="0.25">
      <c r="A36" s="88"/>
      <c r="B36" s="89" t="s">
        <v>91</v>
      </c>
      <c r="C36" s="70" t="s">
        <v>13</v>
      </c>
      <c r="D36" s="97"/>
      <c r="E36" s="96">
        <f>E33+E31+E29+E27+E25+E23+E24+E21+E18+E16+E14+E12</f>
        <v>3820</v>
      </c>
      <c r="F36" s="90">
        <f>F33+F31+F29+F27+F25+F23+F24+F21+F18+F16+F14+F12</f>
        <v>3820</v>
      </c>
      <c r="G36" s="90">
        <v>0</v>
      </c>
      <c r="H36" s="90">
        <v>0</v>
      </c>
      <c r="I36" s="90">
        <v>0</v>
      </c>
      <c r="J36" s="90">
        <f>J33+J31+J29+J27+J25+J23+J24+J21+J18+J16+J14+J12</f>
        <v>4657</v>
      </c>
      <c r="K36" s="90">
        <f>K33+K31+K29+K27+K25+K23+K24+K21+K18+K16+K14+K12</f>
        <v>4657</v>
      </c>
      <c r="L36" s="90">
        <v>0</v>
      </c>
      <c r="M36" s="90">
        <v>0</v>
      </c>
      <c r="N36" s="90">
        <v>0</v>
      </c>
      <c r="O36" s="90">
        <f>O33+O31+O29+O27+O25+O23+O24+O21+O18+O16+O14+O12</f>
        <v>14457</v>
      </c>
      <c r="P36" s="90">
        <f>P33+P31+P29+P27+P25+P23+P24+P21+P18+P16+P14+P12</f>
        <v>14457</v>
      </c>
      <c r="Q36" s="90">
        <v>0</v>
      </c>
      <c r="R36" s="90">
        <v>0</v>
      </c>
      <c r="S36" s="90">
        <v>0</v>
      </c>
      <c r="T36" s="90">
        <f>T33+T31+T29+T27+T25+T23+T24+T21+T18+T16+T14+T12</f>
        <v>6182</v>
      </c>
      <c r="U36" s="90">
        <f>U33+U31+U29+U27+U25+U23+U24+U21+U18+U16+U14+U12</f>
        <v>6182</v>
      </c>
      <c r="V36" s="90">
        <v>0</v>
      </c>
      <c r="W36" s="90">
        <v>0</v>
      </c>
      <c r="X36" s="90">
        <v>0</v>
      </c>
      <c r="Y36" s="90">
        <f>Y33+Y31+Y29+Y27+Y25+Y23+Y24+Y21+Y18+Y16+Y14+Y12</f>
        <v>0</v>
      </c>
      <c r="Z36" s="90">
        <f>Z33+Z31+Z29+Z27+Z25+Z23+Z24+Z21+Z18+Z16+Z14+Z12</f>
        <v>0</v>
      </c>
      <c r="AA36" s="90">
        <v>0</v>
      </c>
      <c r="AB36" s="90">
        <v>0</v>
      </c>
      <c r="AC36" s="90">
        <v>0</v>
      </c>
      <c r="AD36" s="91">
        <f>Y36+T36+O36+J36+E36</f>
        <v>29116</v>
      </c>
      <c r="AF36" s="20"/>
      <c r="AI36" s="8"/>
      <c r="AJ36" s="19"/>
    </row>
    <row r="37" spans="1:36" ht="31.5" customHeight="1" x14ac:dyDescent="0.25">
      <c r="A37" s="94"/>
      <c r="B37" s="95"/>
      <c r="C37" s="78" t="s">
        <v>86</v>
      </c>
      <c r="D37" s="98"/>
      <c r="E37" s="79">
        <f>E34+E32+E30+E28+E26+E22+E19+E17+E15+E13</f>
        <v>0</v>
      </c>
      <c r="F37" s="80">
        <f>F34+F32+F30+F28+F26+F22+F19+F17+F15+F13</f>
        <v>0</v>
      </c>
      <c r="G37" s="80">
        <v>0</v>
      </c>
      <c r="H37" s="80">
        <v>0</v>
      </c>
      <c r="I37" s="80">
        <v>0</v>
      </c>
      <c r="J37" s="80">
        <f>J34+J32+J30+J28+J26+J22+J19+J17+J15+J13</f>
        <v>0</v>
      </c>
      <c r="K37" s="80">
        <f>K34+K32+K30+K28+K26+K22+K19+K17+K15+K13</f>
        <v>0</v>
      </c>
      <c r="L37" s="80">
        <v>0</v>
      </c>
      <c r="M37" s="80">
        <v>0</v>
      </c>
      <c r="N37" s="80">
        <v>0</v>
      </c>
      <c r="O37" s="80">
        <f>O34+O32+O30+O28+O26+O22+O19+O17+O15+O13</f>
        <v>0</v>
      </c>
      <c r="P37" s="80">
        <f>P34+P32+P30+P28+P26+P22+P19+P17+P15+P13</f>
        <v>0</v>
      </c>
      <c r="Q37" s="80">
        <v>0</v>
      </c>
      <c r="R37" s="80">
        <v>0</v>
      </c>
      <c r="S37" s="80">
        <v>0</v>
      </c>
      <c r="T37" s="80">
        <f>T34+T32+T30+T28+T26+T22+T19+T17+T15+T13</f>
        <v>17149</v>
      </c>
      <c r="U37" s="80">
        <f>U34+U32+U30+U28+U26+U22+U19+U17+U15+U13</f>
        <v>17149</v>
      </c>
      <c r="V37" s="80">
        <v>0</v>
      </c>
      <c r="W37" s="80">
        <v>0</v>
      </c>
      <c r="X37" s="80">
        <v>0</v>
      </c>
      <c r="Y37" s="80">
        <f>Y34+Y32+Y30+Y28+Y26+Y22+Y19+Y17+Y15+Y13</f>
        <v>42993</v>
      </c>
      <c r="Z37" s="80">
        <f>Z34+Z32+Z30+Z28+Z26+Z22+Z19+Z17+Z15+Z13</f>
        <v>42993</v>
      </c>
      <c r="AA37" s="80">
        <v>0</v>
      </c>
      <c r="AB37" s="80">
        <v>0</v>
      </c>
      <c r="AC37" s="80">
        <v>0</v>
      </c>
      <c r="AD37" s="81">
        <f>Y37+T37+O37+J37+E37</f>
        <v>60142</v>
      </c>
      <c r="AF37" s="20"/>
      <c r="AI37" s="8"/>
      <c r="AJ37" s="19"/>
    </row>
    <row r="38" spans="1:36" ht="48" customHeight="1" thickBot="1" x14ac:dyDescent="0.3">
      <c r="A38" s="92"/>
      <c r="B38" s="93"/>
      <c r="C38" s="71" t="s">
        <v>17</v>
      </c>
      <c r="D38" s="99"/>
      <c r="E38" s="82">
        <f>E20</f>
        <v>3953</v>
      </c>
      <c r="F38" s="83">
        <f>F20</f>
        <v>3953</v>
      </c>
      <c r="G38" s="83">
        <v>0</v>
      </c>
      <c r="H38" s="83">
        <v>0</v>
      </c>
      <c r="I38" s="83">
        <v>0</v>
      </c>
      <c r="J38" s="83">
        <f>J20</f>
        <v>5476</v>
      </c>
      <c r="K38" s="83">
        <f>K20</f>
        <v>5476</v>
      </c>
      <c r="L38" s="83">
        <v>0</v>
      </c>
      <c r="M38" s="83">
        <v>0</v>
      </c>
      <c r="N38" s="83">
        <v>0</v>
      </c>
      <c r="O38" s="83">
        <f>O20</f>
        <v>7470</v>
      </c>
      <c r="P38" s="83">
        <f>P20</f>
        <v>7470</v>
      </c>
      <c r="Q38" s="83">
        <v>0</v>
      </c>
      <c r="R38" s="83">
        <v>0</v>
      </c>
      <c r="S38" s="83">
        <v>0</v>
      </c>
      <c r="T38" s="83">
        <f>T20</f>
        <v>13681</v>
      </c>
      <c r="U38" s="83">
        <f>U20</f>
        <v>13681</v>
      </c>
      <c r="V38" s="83">
        <v>0</v>
      </c>
      <c r="W38" s="83">
        <v>0</v>
      </c>
      <c r="X38" s="83">
        <v>0</v>
      </c>
      <c r="Y38" s="83">
        <f>Y20</f>
        <v>6609</v>
      </c>
      <c r="Z38" s="83">
        <f>Z20</f>
        <v>6609</v>
      </c>
      <c r="AA38" s="83">
        <v>0</v>
      </c>
      <c r="AB38" s="83">
        <v>0</v>
      </c>
      <c r="AC38" s="83">
        <v>0</v>
      </c>
      <c r="AD38" s="84">
        <f>Y38+T38+O38+J38+E38</f>
        <v>37189</v>
      </c>
      <c r="AF38" s="20"/>
      <c r="AI38" s="8"/>
      <c r="AJ38" s="19"/>
    </row>
    <row r="39" spans="1:36" ht="31.5" customHeight="1" thickBot="1" x14ac:dyDescent="0.3">
      <c r="A39" s="147" t="s">
        <v>94</v>
      </c>
      <c r="B39" s="118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48"/>
    </row>
    <row r="40" spans="1:36" ht="39" customHeight="1" x14ac:dyDescent="0.25">
      <c r="A40" s="111" t="s">
        <v>23</v>
      </c>
      <c r="B40" s="110" t="s">
        <v>82</v>
      </c>
      <c r="C40" s="50" t="s">
        <v>13</v>
      </c>
      <c r="D40" s="47" t="s">
        <v>87</v>
      </c>
      <c r="E40" s="45">
        <f>F40+G40+H40+I40</f>
        <v>11902</v>
      </c>
      <c r="F40" s="43">
        <f>11663+126+113</f>
        <v>11902</v>
      </c>
      <c r="G40" s="43">
        <v>0</v>
      </c>
      <c r="H40" s="43">
        <v>0</v>
      </c>
      <c r="I40" s="43">
        <v>0</v>
      </c>
      <c r="J40" s="43">
        <f>K40+L40+M40+N40</f>
        <v>8809</v>
      </c>
      <c r="K40" s="43">
        <v>8809</v>
      </c>
      <c r="L40" s="43">
        <v>0</v>
      </c>
      <c r="M40" s="43">
        <v>0</v>
      </c>
      <c r="N40" s="43">
        <v>0</v>
      </c>
      <c r="O40" s="43">
        <f>P40+Q40+R40+S40</f>
        <v>12243</v>
      </c>
      <c r="P40" s="43">
        <v>12243</v>
      </c>
      <c r="Q40" s="43">
        <v>0</v>
      </c>
      <c r="R40" s="43">
        <v>0</v>
      </c>
      <c r="S40" s="43">
        <v>0</v>
      </c>
      <c r="T40" s="43">
        <f>U40</f>
        <v>7815</v>
      </c>
      <c r="U40" s="43">
        <v>7815</v>
      </c>
      <c r="V40" s="43">
        <v>0</v>
      </c>
      <c r="W40" s="43">
        <v>0</v>
      </c>
      <c r="X40" s="43">
        <v>0</v>
      </c>
      <c r="Y40" s="43">
        <f>Z40</f>
        <v>0</v>
      </c>
      <c r="Z40" s="43">
        <v>0</v>
      </c>
      <c r="AA40" s="43">
        <v>0</v>
      </c>
      <c r="AB40" s="43">
        <v>0</v>
      </c>
      <c r="AC40" s="43">
        <v>0</v>
      </c>
      <c r="AD40" s="44">
        <f>O40+J40+E40+U40+Z40</f>
        <v>40769</v>
      </c>
      <c r="AE40" s="8">
        <v>2460</v>
      </c>
      <c r="AI40" s="21"/>
    </row>
    <row r="41" spans="1:36" ht="39" customHeight="1" x14ac:dyDescent="0.25">
      <c r="A41" s="109"/>
      <c r="B41" s="107"/>
      <c r="C41" s="68" t="s">
        <v>86</v>
      </c>
      <c r="D41" s="73" t="s">
        <v>85</v>
      </c>
      <c r="E41" s="45">
        <f>F41+G41+H41+I41</f>
        <v>0</v>
      </c>
      <c r="F41" s="43">
        <v>0</v>
      </c>
      <c r="G41" s="43">
        <v>0</v>
      </c>
      <c r="H41" s="43">
        <v>0</v>
      </c>
      <c r="I41" s="43">
        <v>0</v>
      </c>
      <c r="J41" s="43">
        <f>K41+L41+M41+N41</f>
        <v>0</v>
      </c>
      <c r="K41" s="43">
        <v>0</v>
      </c>
      <c r="L41" s="43">
        <v>0</v>
      </c>
      <c r="M41" s="43">
        <v>0</v>
      </c>
      <c r="N41" s="43">
        <v>0</v>
      </c>
      <c r="O41" s="43">
        <f>P41+Q41+R41+S41</f>
        <v>0</v>
      </c>
      <c r="P41" s="43">
        <v>0</v>
      </c>
      <c r="Q41" s="43">
        <v>0</v>
      </c>
      <c r="R41" s="43">
        <v>0</v>
      </c>
      <c r="S41" s="43">
        <v>0</v>
      </c>
      <c r="T41" s="43">
        <f>U41</f>
        <v>2191</v>
      </c>
      <c r="U41" s="43">
        <v>2191</v>
      </c>
      <c r="V41" s="43">
        <v>0</v>
      </c>
      <c r="W41" s="43">
        <v>0</v>
      </c>
      <c r="X41" s="43">
        <v>0</v>
      </c>
      <c r="Y41" s="43">
        <f>Z41</f>
        <v>9511</v>
      </c>
      <c r="Z41" s="43">
        <v>9511</v>
      </c>
      <c r="AA41" s="43">
        <v>0</v>
      </c>
      <c r="AB41" s="43">
        <v>0</v>
      </c>
      <c r="AC41" s="43">
        <v>0</v>
      </c>
      <c r="AD41" s="44">
        <f>O41+J41+E41+U41+Z41</f>
        <v>11702</v>
      </c>
      <c r="AI41" s="21"/>
    </row>
    <row r="42" spans="1:36" ht="42.75" customHeight="1" x14ac:dyDescent="0.25">
      <c r="A42" s="114" t="s">
        <v>24</v>
      </c>
      <c r="B42" s="112" t="s">
        <v>25</v>
      </c>
      <c r="C42" s="15" t="s">
        <v>13</v>
      </c>
      <c r="D42" s="48" t="s">
        <v>87</v>
      </c>
      <c r="E42" s="46">
        <f>F42+G42+H42+I42</f>
        <v>2583</v>
      </c>
      <c r="F42" s="1">
        <v>2583</v>
      </c>
      <c r="G42" s="1">
        <v>0</v>
      </c>
      <c r="H42" s="1">
        <v>0</v>
      </c>
      <c r="I42" s="1">
        <v>0</v>
      </c>
      <c r="J42" s="1">
        <f>K42+L42+M42+N42</f>
        <v>2583</v>
      </c>
      <c r="K42" s="1">
        <v>2583</v>
      </c>
      <c r="L42" s="1">
        <v>0</v>
      </c>
      <c r="M42" s="1">
        <v>0</v>
      </c>
      <c r="N42" s="1">
        <v>0</v>
      </c>
      <c r="O42" s="1">
        <f>P42</f>
        <v>2583</v>
      </c>
      <c r="P42" s="1">
        <v>2583</v>
      </c>
      <c r="Q42" s="1">
        <v>0</v>
      </c>
      <c r="R42" s="1">
        <v>0</v>
      </c>
      <c r="S42" s="1">
        <v>0</v>
      </c>
      <c r="T42" s="1">
        <f>U42</f>
        <v>300</v>
      </c>
      <c r="U42" s="1">
        <v>300</v>
      </c>
      <c r="V42" s="1">
        <v>0</v>
      </c>
      <c r="W42" s="1">
        <v>0</v>
      </c>
      <c r="X42" s="1">
        <v>0</v>
      </c>
      <c r="Y42" s="1">
        <f>Z42</f>
        <v>0</v>
      </c>
      <c r="Z42" s="1">
        <v>0</v>
      </c>
      <c r="AA42" s="1">
        <v>0</v>
      </c>
      <c r="AB42" s="1">
        <v>0</v>
      </c>
      <c r="AC42" s="1">
        <v>0</v>
      </c>
      <c r="AD42" s="2">
        <f>O42+J42+E42+U42+Z42</f>
        <v>8049</v>
      </c>
    </row>
    <row r="43" spans="1:36" ht="42.75" customHeight="1" thickBot="1" x14ac:dyDescent="0.3">
      <c r="A43" s="115"/>
      <c r="B43" s="113"/>
      <c r="C43" s="28" t="s">
        <v>86</v>
      </c>
      <c r="D43" s="51" t="s">
        <v>85</v>
      </c>
      <c r="E43" s="49">
        <f>F43</f>
        <v>0</v>
      </c>
      <c r="F43" s="30">
        <v>0</v>
      </c>
      <c r="G43" s="30">
        <v>0</v>
      </c>
      <c r="H43" s="30">
        <v>0</v>
      </c>
      <c r="I43" s="30">
        <v>0</v>
      </c>
      <c r="J43" s="30">
        <f>K43</f>
        <v>0</v>
      </c>
      <c r="K43" s="30">
        <v>0</v>
      </c>
      <c r="L43" s="30">
        <v>0</v>
      </c>
      <c r="M43" s="30">
        <v>0</v>
      </c>
      <c r="N43" s="30">
        <v>0</v>
      </c>
      <c r="O43" s="30">
        <f>P43</f>
        <v>0</v>
      </c>
      <c r="P43" s="30">
        <v>0</v>
      </c>
      <c r="Q43" s="30">
        <v>0</v>
      </c>
      <c r="R43" s="30">
        <v>0</v>
      </c>
      <c r="S43" s="30">
        <v>0</v>
      </c>
      <c r="T43" s="30">
        <f>U43</f>
        <v>2283</v>
      </c>
      <c r="U43" s="30">
        <v>2283</v>
      </c>
      <c r="V43" s="30">
        <v>0</v>
      </c>
      <c r="W43" s="30">
        <v>0</v>
      </c>
      <c r="X43" s="30">
        <v>0</v>
      </c>
      <c r="Y43" s="30">
        <f>Z43</f>
        <v>2686</v>
      </c>
      <c r="Z43" s="30">
        <v>2686</v>
      </c>
      <c r="AA43" s="30">
        <v>0</v>
      </c>
      <c r="AB43" s="30">
        <v>0</v>
      </c>
      <c r="AC43" s="30">
        <v>0</v>
      </c>
      <c r="AD43" s="31">
        <f>O43+J43+E43+U43+Z43</f>
        <v>4969</v>
      </c>
    </row>
    <row r="44" spans="1:36" ht="31.5" customHeight="1" thickBot="1" x14ac:dyDescent="0.3">
      <c r="A44" s="123" t="s">
        <v>26</v>
      </c>
      <c r="B44" s="124"/>
      <c r="C44" s="59"/>
      <c r="D44" s="60"/>
      <c r="E44" s="61">
        <f t="shared" ref="E44:S44" si="18">E42+E40</f>
        <v>14485</v>
      </c>
      <c r="F44" s="62">
        <f t="shared" si="18"/>
        <v>14485</v>
      </c>
      <c r="G44" s="62">
        <f t="shared" si="18"/>
        <v>0</v>
      </c>
      <c r="H44" s="62">
        <f t="shared" si="18"/>
        <v>0</v>
      </c>
      <c r="I44" s="62">
        <f t="shared" si="18"/>
        <v>0</v>
      </c>
      <c r="J44" s="62">
        <f t="shared" si="18"/>
        <v>11392</v>
      </c>
      <c r="K44" s="62">
        <f t="shared" si="18"/>
        <v>11392</v>
      </c>
      <c r="L44" s="62">
        <f t="shared" si="18"/>
        <v>0</v>
      </c>
      <c r="M44" s="62">
        <f t="shared" si="18"/>
        <v>0</v>
      </c>
      <c r="N44" s="62">
        <f t="shared" si="18"/>
        <v>0</v>
      </c>
      <c r="O44" s="62">
        <f t="shared" si="18"/>
        <v>14826</v>
      </c>
      <c r="P44" s="62">
        <f t="shared" si="18"/>
        <v>14826</v>
      </c>
      <c r="Q44" s="62">
        <f t="shared" si="18"/>
        <v>0</v>
      </c>
      <c r="R44" s="62">
        <f t="shared" si="18"/>
        <v>0</v>
      </c>
      <c r="S44" s="62">
        <f t="shared" si="18"/>
        <v>0</v>
      </c>
      <c r="T44" s="62">
        <f>T42+T40+T41+T43</f>
        <v>12589</v>
      </c>
      <c r="U44" s="62">
        <f>U42+U40+U41+U43</f>
        <v>12589</v>
      </c>
      <c r="V44" s="62">
        <f>V42+V40</f>
        <v>0</v>
      </c>
      <c r="W44" s="62">
        <f t="shared" ref="W44:AC44" si="19">W42+W40</f>
        <v>0</v>
      </c>
      <c r="X44" s="62">
        <f t="shared" si="19"/>
        <v>0</v>
      </c>
      <c r="Y44" s="62">
        <f>Y42+Y40+Y41+Y43</f>
        <v>12197</v>
      </c>
      <c r="Z44" s="62">
        <f>Z42+Z40+Z41+Z43</f>
        <v>12197</v>
      </c>
      <c r="AA44" s="62">
        <f t="shared" si="19"/>
        <v>0</v>
      </c>
      <c r="AB44" s="62">
        <f t="shared" si="19"/>
        <v>0</v>
      </c>
      <c r="AC44" s="62">
        <f t="shared" si="19"/>
        <v>0</v>
      </c>
      <c r="AD44" s="63">
        <f>O44+J44+E44+T44+Y44</f>
        <v>65489</v>
      </c>
    </row>
    <row r="45" spans="1:36" ht="31.5" customHeight="1" x14ac:dyDescent="0.25">
      <c r="A45" s="102"/>
      <c r="B45" s="103" t="s">
        <v>91</v>
      </c>
      <c r="C45" s="72" t="s">
        <v>13</v>
      </c>
      <c r="D45" s="104"/>
      <c r="E45" s="45">
        <f>E42+E40</f>
        <v>14485</v>
      </c>
      <c r="F45" s="43">
        <f>F42+F40</f>
        <v>14485</v>
      </c>
      <c r="G45" s="43">
        <v>0</v>
      </c>
      <c r="H45" s="43">
        <v>0</v>
      </c>
      <c r="I45" s="43">
        <v>0</v>
      </c>
      <c r="J45" s="43">
        <f>J42+J40</f>
        <v>11392</v>
      </c>
      <c r="K45" s="43">
        <f>K42+K40</f>
        <v>11392</v>
      </c>
      <c r="L45" s="43">
        <v>0</v>
      </c>
      <c r="M45" s="43">
        <v>0</v>
      </c>
      <c r="N45" s="43">
        <v>0</v>
      </c>
      <c r="O45" s="43">
        <f>O42+O40</f>
        <v>14826</v>
      </c>
      <c r="P45" s="43">
        <f>P42+P40</f>
        <v>14826</v>
      </c>
      <c r="Q45" s="43">
        <v>0</v>
      </c>
      <c r="R45" s="43">
        <v>0</v>
      </c>
      <c r="S45" s="43">
        <v>0</v>
      </c>
      <c r="T45" s="43">
        <f>T42+T40</f>
        <v>8115</v>
      </c>
      <c r="U45" s="43">
        <f>U42+U40</f>
        <v>8115</v>
      </c>
      <c r="V45" s="43">
        <v>0</v>
      </c>
      <c r="W45" s="43">
        <v>0</v>
      </c>
      <c r="X45" s="43">
        <v>0</v>
      </c>
      <c r="Y45" s="43">
        <f>Y42+Y40</f>
        <v>0</v>
      </c>
      <c r="Z45" s="43">
        <f>Z42+Z40</f>
        <v>0</v>
      </c>
      <c r="AA45" s="43">
        <v>0</v>
      </c>
      <c r="AB45" s="43">
        <v>0</v>
      </c>
      <c r="AC45" s="43">
        <v>0</v>
      </c>
      <c r="AD45" s="44">
        <f>Y45+T45+O45+J45+E45</f>
        <v>48818</v>
      </c>
      <c r="AF45" s="20"/>
      <c r="AI45" s="8"/>
      <c r="AJ45" s="19"/>
    </row>
    <row r="46" spans="1:36" ht="31.5" customHeight="1" thickBot="1" x14ac:dyDescent="0.3">
      <c r="A46" s="92"/>
      <c r="B46" s="93"/>
      <c r="C46" s="71" t="s">
        <v>86</v>
      </c>
      <c r="D46" s="99"/>
      <c r="E46" s="82">
        <f>E43+E41</f>
        <v>0</v>
      </c>
      <c r="F46" s="83">
        <f>F43+F41</f>
        <v>0</v>
      </c>
      <c r="G46" s="83">
        <v>0</v>
      </c>
      <c r="H46" s="83">
        <v>0</v>
      </c>
      <c r="I46" s="83">
        <v>0</v>
      </c>
      <c r="J46" s="83">
        <f>J43+J41</f>
        <v>0</v>
      </c>
      <c r="K46" s="83">
        <f>K43+K41</f>
        <v>0</v>
      </c>
      <c r="L46" s="83">
        <v>0</v>
      </c>
      <c r="M46" s="83">
        <v>0</v>
      </c>
      <c r="N46" s="83">
        <v>0</v>
      </c>
      <c r="O46" s="83">
        <f>O43+O41</f>
        <v>0</v>
      </c>
      <c r="P46" s="83">
        <f>P43+P41</f>
        <v>0</v>
      </c>
      <c r="Q46" s="83">
        <v>0</v>
      </c>
      <c r="R46" s="83">
        <v>0</v>
      </c>
      <c r="S46" s="83">
        <v>0</v>
      </c>
      <c r="T46" s="83">
        <f>T43+T41</f>
        <v>4474</v>
      </c>
      <c r="U46" s="83">
        <f>U43+U41</f>
        <v>4474</v>
      </c>
      <c r="V46" s="83">
        <v>0</v>
      </c>
      <c r="W46" s="83">
        <v>0</v>
      </c>
      <c r="X46" s="83">
        <v>0</v>
      </c>
      <c r="Y46" s="83">
        <f>Y43+Y41</f>
        <v>12197</v>
      </c>
      <c r="Z46" s="83">
        <f>Z43+Z41</f>
        <v>12197</v>
      </c>
      <c r="AA46" s="83">
        <v>0</v>
      </c>
      <c r="AB46" s="83">
        <v>0</v>
      </c>
      <c r="AC46" s="83">
        <v>0</v>
      </c>
      <c r="AD46" s="84">
        <f>Y46+T46+O46+J46+E46</f>
        <v>16671</v>
      </c>
      <c r="AF46" s="20"/>
      <c r="AI46" s="8"/>
      <c r="AJ46" s="19"/>
    </row>
    <row r="47" spans="1:36" ht="27" customHeight="1" thickBot="1" x14ac:dyDescent="0.3">
      <c r="A47" s="147" t="s">
        <v>49</v>
      </c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  <c r="AA47" s="118"/>
      <c r="AB47" s="118"/>
      <c r="AC47" s="118"/>
      <c r="AD47" s="148"/>
    </row>
    <row r="48" spans="1:36" ht="38.450000000000003" customHeight="1" x14ac:dyDescent="0.25">
      <c r="A48" s="111" t="s">
        <v>27</v>
      </c>
      <c r="B48" s="110" t="s">
        <v>46</v>
      </c>
      <c r="C48" s="50" t="s">
        <v>13</v>
      </c>
      <c r="D48" s="47" t="s">
        <v>87</v>
      </c>
      <c r="E48" s="45">
        <f>F48+G48+H48+I48</f>
        <v>4395</v>
      </c>
      <c r="F48" s="43">
        <v>4395</v>
      </c>
      <c r="G48" s="43">
        <v>0</v>
      </c>
      <c r="H48" s="43">
        <v>0</v>
      </c>
      <c r="I48" s="43">
        <v>0</v>
      </c>
      <c r="J48" s="43">
        <f>K48+L48+M48+N48</f>
        <v>4395</v>
      </c>
      <c r="K48" s="43">
        <v>4395</v>
      </c>
      <c r="L48" s="43">
        <v>0</v>
      </c>
      <c r="M48" s="43">
        <v>0</v>
      </c>
      <c r="N48" s="43">
        <v>0</v>
      </c>
      <c r="O48" s="43">
        <f>P48+Q48+R48+S48</f>
        <v>4395</v>
      </c>
      <c r="P48" s="43">
        <v>4395</v>
      </c>
      <c r="Q48" s="43">
        <v>0</v>
      </c>
      <c r="R48" s="43">
        <v>0</v>
      </c>
      <c r="S48" s="43">
        <v>0</v>
      </c>
      <c r="T48" s="43">
        <f>U48+V48+W48+X48</f>
        <v>4827</v>
      </c>
      <c r="U48" s="43">
        <v>4827</v>
      </c>
      <c r="V48" s="43">
        <v>0</v>
      </c>
      <c r="W48" s="43">
        <v>0</v>
      </c>
      <c r="X48" s="43">
        <v>0</v>
      </c>
      <c r="Y48" s="43">
        <f>Z48+AA48+AB48+AC48</f>
        <v>0</v>
      </c>
      <c r="Z48" s="43">
        <v>0</v>
      </c>
      <c r="AA48" s="43">
        <v>0</v>
      </c>
      <c r="AB48" s="43">
        <v>0</v>
      </c>
      <c r="AC48" s="43">
        <v>0</v>
      </c>
      <c r="AD48" s="44">
        <f>O48+J48+E48+U48+Z48</f>
        <v>18012</v>
      </c>
    </row>
    <row r="49" spans="1:39" ht="38.450000000000003" customHeight="1" x14ac:dyDescent="0.25">
      <c r="A49" s="109"/>
      <c r="B49" s="107"/>
      <c r="C49" s="68" t="s">
        <v>86</v>
      </c>
      <c r="D49" s="73" t="s">
        <v>85</v>
      </c>
      <c r="E49" s="45">
        <f>F49+G49+H49+I49</f>
        <v>0</v>
      </c>
      <c r="F49" s="43">
        <v>0</v>
      </c>
      <c r="G49" s="43">
        <v>0</v>
      </c>
      <c r="H49" s="43">
        <v>0</v>
      </c>
      <c r="I49" s="43">
        <v>0</v>
      </c>
      <c r="J49" s="43">
        <f>K49+L49+M49+N49</f>
        <v>0</v>
      </c>
      <c r="K49" s="43">
        <v>0</v>
      </c>
      <c r="L49" s="43">
        <v>0</v>
      </c>
      <c r="M49" s="43">
        <v>0</v>
      </c>
      <c r="N49" s="43">
        <v>0</v>
      </c>
      <c r="O49" s="43">
        <f>P49+Q49+R49+S49</f>
        <v>0</v>
      </c>
      <c r="P49" s="43">
        <v>0</v>
      </c>
      <c r="Q49" s="43">
        <v>0</v>
      </c>
      <c r="R49" s="43">
        <v>0</v>
      </c>
      <c r="S49" s="43">
        <v>0</v>
      </c>
      <c r="T49" s="43">
        <f>U49+V49+W49+X49</f>
        <v>7361</v>
      </c>
      <c r="U49" s="43">
        <v>7361</v>
      </c>
      <c r="V49" s="43">
        <v>0</v>
      </c>
      <c r="W49" s="43">
        <v>0</v>
      </c>
      <c r="X49" s="43">
        <v>0</v>
      </c>
      <c r="Y49" s="43">
        <f>Z49+AA49+AB49+AC49</f>
        <v>12676</v>
      </c>
      <c r="Z49" s="43">
        <v>12676</v>
      </c>
      <c r="AA49" s="43">
        <v>0</v>
      </c>
      <c r="AB49" s="43">
        <v>0</v>
      </c>
      <c r="AC49" s="43">
        <v>0</v>
      </c>
      <c r="AD49" s="44">
        <f>O49+J49+E49+U49+Z49</f>
        <v>20037</v>
      </c>
    </row>
    <row r="50" spans="1:39" ht="38.450000000000003" customHeight="1" x14ac:dyDescent="0.25">
      <c r="A50" s="108" t="s">
        <v>28</v>
      </c>
      <c r="B50" s="106" t="s">
        <v>30</v>
      </c>
      <c r="C50" s="15" t="s">
        <v>13</v>
      </c>
      <c r="D50" s="48" t="s">
        <v>92</v>
      </c>
      <c r="E50" s="46">
        <f>F50+G50+H50+I50</f>
        <v>0</v>
      </c>
      <c r="F50" s="1">
        <v>0</v>
      </c>
      <c r="G50" s="1">
        <v>0</v>
      </c>
      <c r="H50" s="1">
        <v>0</v>
      </c>
      <c r="I50" s="1">
        <v>0</v>
      </c>
      <c r="J50" s="1">
        <f>K50+L50+M50+N50</f>
        <v>598</v>
      </c>
      <c r="K50" s="1">
        <v>598</v>
      </c>
      <c r="L50" s="1">
        <v>0</v>
      </c>
      <c r="M50" s="1">
        <v>0</v>
      </c>
      <c r="N50" s="1">
        <v>0</v>
      </c>
      <c r="O50" s="1">
        <f>P50</f>
        <v>697</v>
      </c>
      <c r="P50" s="1">
        <v>697</v>
      </c>
      <c r="Q50" s="1">
        <v>0</v>
      </c>
      <c r="R50" s="1">
        <v>0</v>
      </c>
      <c r="S50" s="1">
        <v>0</v>
      </c>
      <c r="T50" s="1">
        <f>U50</f>
        <v>0</v>
      </c>
      <c r="U50" s="1">
        <v>0</v>
      </c>
      <c r="V50" s="1">
        <v>0</v>
      </c>
      <c r="W50" s="1">
        <v>0</v>
      </c>
      <c r="X50" s="1">
        <v>0</v>
      </c>
      <c r="Y50" s="1">
        <f>Z50</f>
        <v>0</v>
      </c>
      <c r="Z50" s="1">
        <v>0</v>
      </c>
      <c r="AA50" s="1">
        <v>0</v>
      </c>
      <c r="AB50" s="1">
        <v>0</v>
      </c>
      <c r="AC50" s="1">
        <v>0</v>
      </c>
      <c r="AD50" s="2">
        <f>O50+T50+Y50+J50</f>
        <v>1295</v>
      </c>
    </row>
    <row r="51" spans="1:39" ht="38.450000000000003" customHeight="1" x14ac:dyDescent="0.25">
      <c r="A51" s="109"/>
      <c r="B51" s="107"/>
      <c r="C51" s="28" t="s">
        <v>86</v>
      </c>
      <c r="D51" s="48">
        <v>2027</v>
      </c>
      <c r="E51" s="46">
        <f>F51</f>
        <v>0</v>
      </c>
      <c r="F51" s="1">
        <v>0</v>
      </c>
      <c r="G51" s="1">
        <v>0</v>
      </c>
      <c r="H51" s="1">
        <v>0</v>
      </c>
      <c r="I51" s="1">
        <v>0</v>
      </c>
      <c r="J51" s="1">
        <f>K51</f>
        <v>0</v>
      </c>
      <c r="K51" s="1">
        <v>0</v>
      </c>
      <c r="L51" s="1">
        <v>0</v>
      </c>
      <c r="M51" s="1">
        <v>0</v>
      </c>
      <c r="N51" s="1">
        <v>0</v>
      </c>
      <c r="O51" s="1">
        <f>P51</f>
        <v>0</v>
      </c>
      <c r="P51" s="1">
        <v>0</v>
      </c>
      <c r="Q51" s="1">
        <v>0</v>
      </c>
      <c r="R51" s="1">
        <v>0</v>
      </c>
      <c r="S51" s="1">
        <v>0</v>
      </c>
      <c r="T51" s="1">
        <f>U51</f>
        <v>0</v>
      </c>
      <c r="U51" s="1">
        <v>0</v>
      </c>
      <c r="V51" s="1">
        <v>0</v>
      </c>
      <c r="W51" s="1">
        <v>0</v>
      </c>
      <c r="X51" s="1">
        <v>0</v>
      </c>
      <c r="Y51" s="1">
        <f>Z51</f>
        <v>647</v>
      </c>
      <c r="Z51" s="1">
        <v>647</v>
      </c>
      <c r="AA51" s="1">
        <v>0</v>
      </c>
      <c r="AB51" s="1">
        <v>0</v>
      </c>
      <c r="AC51" s="1">
        <v>0</v>
      </c>
      <c r="AD51" s="2">
        <f>O51+T51+Y51+J51</f>
        <v>647</v>
      </c>
    </row>
    <row r="52" spans="1:39" ht="38.450000000000003" customHeight="1" x14ac:dyDescent="0.25">
      <c r="A52" s="108" t="s">
        <v>29</v>
      </c>
      <c r="B52" s="106" t="s">
        <v>31</v>
      </c>
      <c r="C52" s="28" t="s">
        <v>13</v>
      </c>
      <c r="D52" s="48" t="s">
        <v>87</v>
      </c>
      <c r="E52" s="46">
        <f>F52+G52+H52+I52</f>
        <v>123796</v>
      </c>
      <c r="F52" s="1">
        <f>23973+99823</f>
        <v>123796</v>
      </c>
      <c r="G52" s="1">
        <v>0</v>
      </c>
      <c r="H52" s="1">
        <v>0</v>
      </c>
      <c r="I52" s="1">
        <v>0</v>
      </c>
      <c r="J52" s="1">
        <f>K52+L52+M52+N52</f>
        <v>202082</v>
      </c>
      <c r="K52" s="1">
        <v>202082</v>
      </c>
      <c r="L52" s="1">
        <v>0</v>
      </c>
      <c r="M52" s="1">
        <v>0</v>
      </c>
      <c r="N52" s="1">
        <v>0</v>
      </c>
      <c r="O52" s="1">
        <f>P52+Q52+R52+S52</f>
        <v>212965</v>
      </c>
      <c r="P52" s="1">
        <v>212965</v>
      </c>
      <c r="Q52" s="1">
        <v>0</v>
      </c>
      <c r="R52" s="1">
        <v>0</v>
      </c>
      <c r="S52" s="1">
        <v>0</v>
      </c>
      <c r="T52" s="1">
        <f>U52+V52+W52+X52</f>
        <v>105798</v>
      </c>
      <c r="U52" s="1">
        <v>105798</v>
      </c>
      <c r="V52" s="1">
        <v>0</v>
      </c>
      <c r="W52" s="1">
        <v>0</v>
      </c>
      <c r="X52" s="1">
        <v>0</v>
      </c>
      <c r="Y52" s="1">
        <f>Z52+AA52+AB52+AC52</f>
        <v>0</v>
      </c>
      <c r="Z52" s="1">
        <v>0</v>
      </c>
      <c r="AA52" s="1">
        <v>0</v>
      </c>
      <c r="AB52" s="1">
        <v>0</v>
      </c>
      <c r="AC52" s="1">
        <v>0</v>
      </c>
      <c r="AD52" s="2">
        <f>O52+J52+E52+U52+Z52</f>
        <v>644641</v>
      </c>
      <c r="AH52" s="21"/>
    </row>
    <row r="53" spans="1:39" ht="38.450000000000003" customHeight="1" x14ac:dyDescent="0.25">
      <c r="A53" s="109"/>
      <c r="B53" s="107"/>
      <c r="C53" s="28" t="s">
        <v>86</v>
      </c>
      <c r="D53" s="48" t="s">
        <v>85</v>
      </c>
      <c r="E53" s="46">
        <f>F53+G53+H53+I53</f>
        <v>0</v>
      </c>
      <c r="F53" s="1">
        <v>0</v>
      </c>
      <c r="G53" s="1">
        <v>0</v>
      </c>
      <c r="H53" s="1">
        <v>0</v>
      </c>
      <c r="I53" s="1">
        <v>0</v>
      </c>
      <c r="J53" s="1">
        <f>K53+L53+M53+N53</f>
        <v>0</v>
      </c>
      <c r="K53" s="1">
        <v>0</v>
      </c>
      <c r="L53" s="1">
        <v>0</v>
      </c>
      <c r="M53" s="1">
        <v>0</v>
      </c>
      <c r="N53" s="1">
        <v>0</v>
      </c>
      <c r="O53" s="1">
        <f>P53+Q53+R53+S53</f>
        <v>0</v>
      </c>
      <c r="P53" s="1">
        <v>0</v>
      </c>
      <c r="Q53" s="1">
        <v>0</v>
      </c>
      <c r="R53" s="1">
        <v>0</v>
      </c>
      <c r="S53" s="1">
        <v>0</v>
      </c>
      <c r="T53" s="1">
        <f>U53+V53+W53+X53</f>
        <v>148097</v>
      </c>
      <c r="U53" s="1">
        <v>148097</v>
      </c>
      <c r="V53" s="1">
        <v>0</v>
      </c>
      <c r="W53" s="1">
        <v>0</v>
      </c>
      <c r="X53" s="1">
        <v>0</v>
      </c>
      <c r="Y53" s="1">
        <f>Z53+AA53+AB53+AC53</f>
        <v>313540</v>
      </c>
      <c r="Z53" s="1">
        <v>313540</v>
      </c>
      <c r="AA53" s="1">
        <v>0</v>
      </c>
      <c r="AB53" s="1">
        <v>0</v>
      </c>
      <c r="AC53" s="1">
        <v>0</v>
      </c>
      <c r="AD53" s="2">
        <f>O53+J53+E53+U53+Z53</f>
        <v>461637</v>
      </c>
      <c r="AH53" s="21"/>
    </row>
    <row r="54" spans="1:39" ht="36.75" customHeight="1" thickBot="1" x14ac:dyDescent="0.3">
      <c r="A54" s="27"/>
      <c r="B54" s="29" t="s">
        <v>63</v>
      </c>
      <c r="C54" s="28" t="s">
        <v>13</v>
      </c>
      <c r="D54" s="51">
        <v>2023</v>
      </c>
      <c r="E54" s="49">
        <f t="shared" ref="E54" si="20">F54+G54+H54+I54</f>
        <v>52168</v>
      </c>
      <c r="F54" s="30">
        <v>52168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  <c r="S54" s="30">
        <v>0</v>
      </c>
      <c r="T54" s="30">
        <v>0</v>
      </c>
      <c r="U54" s="30">
        <v>0</v>
      </c>
      <c r="V54" s="30">
        <v>0</v>
      </c>
      <c r="W54" s="30">
        <v>0</v>
      </c>
      <c r="X54" s="30">
        <v>0</v>
      </c>
      <c r="Y54" s="30">
        <v>0</v>
      </c>
      <c r="Z54" s="30">
        <v>0</v>
      </c>
      <c r="AA54" s="30">
        <v>0</v>
      </c>
      <c r="AB54" s="30">
        <v>0</v>
      </c>
      <c r="AC54" s="30">
        <v>0</v>
      </c>
      <c r="AD54" s="31">
        <f>P54+J54+E54+U54+Z54</f>
        <v>52168</v>
      </c>
      <c r="AM54" s="21"/>
    </row>
    <row r="55" spans="1:39" ht="36" customHeight="1" thickBot="1" x14ac:dyDescent="0.3">
      <c r="A55" s="133" t="s">
        <v>73</v>
      </c>
      <c r="B55" s="134"/>
      <c r="C55" s="59"/>
      <c r="D55" s="60"/>
      <c r="E55" s="61">
        <f>E52+E50+E48+E49+E51+E53</f>
        <v>128191</v>
      </c>
      <c r="F55" s="62">
        <f>F52+F50+F48+F49+F51+F53</f>
        <v>128191</v>
      </c>
      <c r="G55" s="62">
        <f t="shared" ref="G55:AC55" si="21">G52+G50+G48</f>
        <v>0</v>
      </c>
      <c r="H55" s="62">
        <f t="shared" si="21"/>
        <v>0</v>
      </c>
      <c r="I55" s="62">
        <f t="shared" si="21"/>
        <v>0</v>
      </c>
      <c r="J55" s="62">
        <f>J52+J50+J48+J49+J51+J53</f>
        <v>207075</v>
      </c>
      <c r="K55" s="62">
        <f>K52+K50+K48+K49+K51+K53</f>
        <v>207075</v>
      </c>
      <c r="L55" s="62">
        <f t="shared" si="21"/>
        <v>0</v>
      </c>
      <c r="M55" s="62">
        <f t="shared" si="21"/>
        <v>0</v>
      </c>
      <c r="N55" s="62">
        <f t="shared" si="21"/>
        <v>0</v>
      </c>
      <c r="O55" s="62">
        <f>O52+O50+O48+O49+O51+O53</f>
        <v>218057</v>
      </c>
      <c r="P55" s="62">
        <f>P52+P50+P48+P49+P51+P53</f>
        <v>218057</v>
      </c>
      <c r="Q55" s="62">
        <f t="shared" si="21"/>
        <v>0</v>
      </c>
      <c r="R55" s="62">
        <f t="shared" si="21"/>
        <v>0</v>
      </c>
      <c r="S55" s="62">
        <f t="shared" si="21"/>
        <v>0</v>
      </c>
      <c r="T55" s="62">
        <f>T52+T50+T48+T49+T51+T53</f>
        <v>266083</v>
      </c>
      <c r="U55" s="62">
        <f>U52+U50+U48+U49+U51+U53</f>
        <v>266083</v>
      </c>
      <c r="V55" s="62">
        <f t="shared" si="21"/>
        <v>0</v>
      </c>
      <c r="W55" s="62">
        <f t="shared" si="21"/>
        <v>0</v>
      </c>
      <c r="X55" s="62">
        <f t="shared" si="21"/>
        <v>0</v>
      </c>
      <c r="Y55" s="62">
        <f>Y52+Y50+Y48+Y49+Y51+Y53</f>
        <v>326863</v>
      </c>
      <c r="Z55" s="62">
        <f>Z52+Z50+Z48+Z49+Z51+Z53</f>
        <v>326863</v>
      </c>
      <c r="AA55" s="62">
        <f t="shared" si="21"/>
        <v>0</v>
      </c>
      <c r="AB55" s="62">
        <f t="shared" si="21"/>
        <v>0</v>
      </c>
      <c r="AC55" s="62">
        <f t="shared" si="21"/>
        <v>0</v>
      </c>
      <c r="AD55" s="63">
        <f>O55+J55+E55+T55+Y55</f>
        <v>1146269</v>
      </c>
    </row>
    <row r="56" spans="1:39" ht="31.5" customHeight="1" x14ac:dyDescent="0.25">
      <c r="A56" s="102"/>
      <c r="B56" s="103" t="s">
        <v>91</v>
      </c>
      <c r="C56" s="72" t="s">
        <v>13</v>
      </c>
      <c r="D56" s="104"/>
      <c r="E56" s="45">
        <f>E50+E48+E52</f>
        <v>128191</v>
      </c>
      <c r="F56" s="43">
        <f>F50+F48+F52</f>
        <v>128191</v>
      </c>
      <c r="G56" s="43">
        <v>0</v>
      </c>
      <c r="H56" s="43">
        <v>0</v>
      </c>
      <c r="I56" s="43">
        <v>0</v>
      </c>
      <c r="J56" s="43">
        <f>J50+J48+J52</f>
        <v>207075</v>
      </c>
      <c r="K56" s="43">
        <f>K50+K48+K52</f>
        <v>207075</v>
      </c>
      <c r="L56" s="43">
        <v>0</v>
      </c>
      <c r="M56" s="43">
        <v>0</v>
      </c>
      <c r="N56" s="43">
        <v>0</v>
      </c>
      <c r="O56" s="43">
        <f>O50+O48+O52</f>
        <v>218057</v>
      </c>
      <c r="P56" s="43">
        <f>P50+P48+P52</f>
        <v>218057</v>
      </c>
      <c r="Q56" s="43">
        <v>0</v>
      </c>
      <c r="R56" s="43">
        <v>0</v>
      </c>
      <c r="S56" s="43">
        <v>0</v>
      </c>
      <c r="T56" s="43">
        <f>T50+T48+T52</f>
        <v>110625</v>
      </c>
      <c r="U56" s="43">
        <f>U50+U48+U52</f>
        <v>110625</v>
      </c>
      <c r="V56" s="43">
        <v>0</v>
      </c>
      <c r="W56" s="43">
        <v>0</v>
      </c>
      <c r="X56" s="43">
        <v>0</v>
      </c>
      <c r="Y56" s="43">
        <f>Y50+Y48+Y52</f>
        <v>0</v>
      </c>
      <c r="Z56" s="43">
        <f>Z50+Z48+Z52</f>
        <v>0</v>
      </c>
      <c r="AA56" s="43">
        <v>0</v>
      </c>
      <c r="AB56" s="43">
        <v>0</v>
      </c>
      <c r="AC56" s="43">
        <v>0</v>
      </c>
      <c r="AD56" s="44">
        <f>Y56+T56+O56+J56+E56</f>
        <v>663948</v>
      </c>
      <c r="AF56" s="20"/>
      <c r="AI56" s="8"/>
      <c r="AJ56" s="19"/>
    </row>
    <row r="57" spans="1:39" ht="31.5" customHeight="1" thickBot="1" x14ac:dyDescent="0.3">
      <c r="A57" s="92"/>
      <c r="B57" s="93"/>
      <c r="C57" s="71" t="s">
        <v>86</v>
      </c>
      <c r="D57" s="99"/>
      <c r="E57" s="82">
        <f>E51+E49+E53</f>
        <v>0</v>
      </c>
      <c r="F57" s="83">
        <f>F51+F49+F53</f>
        <v>0</v>
      </c>
      <c r="G57" s="83">
        <v>0</v>
      </c>
      <c r="H57" s="83">
        <v>0</v>
      </c>
      <c r="I57" s="83">
        <v>0</v>
      </c>
      <c r="J57" s="83">
        <f>J51+J49+J53</f>
        <v>0</v>
      </c>
      <c r="K57" s="83">
        <f>K51+K49+K53</f>
        <v>0</v>
      </c>
      <c r="L57" s="83">
        <v>0</v>
      </c>
      <c r="M57" s="83">
        <v>0</v>
      </c>
      <c r="N57" s="83">
        <v>0</v>
      </c>
      <c r="O57" s="83">
        <f>O51+O49+O53</f>
        <v>0</v>
      </c>
      <c r="P57" s="83">
        <f>P51+P49+P53</f>
        <v>0</v>
      </c>
      <c r="Q57" s="83">
        <v>0</v>
      </c>
      <c r="R57" s="83">
        <v>0</v>
      </c>
      <c r="S57" s="83">
        <v>0</v>
      </c>
      <c r="T57" s="83">
        <f>T51+T49+T53</f>
        <v>155458</v>
      </c>
      <c r="U57" s="83">
        <f>U51+U49+U53</f>
        <v>155458</v>
      </c>
      <c r="V57" s="83">
        <v>0</v>
      </c>
      <c r="W57" s="83">
        <v>0</v>
      </c>
      <c r="X57" s="83">
        <v>0</v>
      </c>
      <c r="Y57" s="83">
        <f>Y51+Y49+Y53</f>
        <v>326863</v>
      </c>
      <c r="Z57" s="83">
        <f>Z51+Z49+Z53</f>
        <v>326863</v>
      </c>
      <c r="AA57" s="83">
        <v>0</v>
      </c>
      <c r="AB57" s="83">
        <v>0</v>
      </c>
      <c r="AC57" s="83">
        <v>0</v>
      </c>
      <c r="AD57" s="84">
        <f>Y57+T57+O57+J57+E57</f>
        <v>482321</v>
      </c>
      <c r="AF57" s="20"/>
      <c r="AI57" s="8"/>
      <c r="AJ57" s="19"/>
    </row>
    <row r="58" spans="1:39" ht="36" customHeight="1" thickBot="1" x14ac:dyDescent="0.3">
      <c r="A58" s="117" t="s">
        <v>70</v>
      </c>
      <c r="B58" s="113"/>
      <c r="C58" s="77"/>
      <c r="D58" s="105">
        <v>2023</v>
      </c>
      <c r="E58" s="79">
        <f>F58</f>
        <v>52168</v>
      </c>
      <c r="F58" s="80">
        <f>F54</f>
        <v>52168</v>
      </c>
      <c r="G58" s="80">
        <v>0</v>
      </c>
      <c r="H58" s="80">
        <v>0</v>
      </c>
      <c r="I58" s="80">
        <v>0</v>
      </c>
      <c r="J58" s="80">
        <v>0</v>
      </c>
      <c r="K58" s="80">
        <v>0</v>
      </c>
      <c r="L58" s="80">
        <v>0</v>
      </c>
      <c r="M58" s="80">
        <v>0</v>
      </c>
      <c r="N58" s="80">
        <v>0</v>
      </c>
      <c r="O58" s="80">
        <v>0</v>
      </c>
      <c r="P58" s="80">
        <v>0</v>
      </c>
      <c r="Q58" s="80">
        <v>0</v>
      </c>
      <c r="R58" s="80">
        <v>0</v>
      </c>
      <c r="S58" s="80">
        <v>0</v>
      </c>
      <c r="T58" s="80">
        <v>0</v>
      </c>
      <c r="U58" s="80">
        <v>0</v>
      </c>
      <c r="V58" s="80">
        <v>0</v>
      </c>
      <c r="W58" s="80">
        <v>0</v>
      </c>
      <c r="X58" s="80">
        <v>0</v>
      </c>
      <c r="Y58" s="80">
        <v>0</v>
      </c>
      <c r="Z58" s="80">
        <v>0</v>
      </c>
      <c r="AA58" s="80">
        <v>0</v>
      </c>
      <c r="AB58" s="80">
        <v>0</v>
      </c>
      <c r="AC58" s="80">
        <v>0</v>
      </c>
      <c r="AD58" s="81">
        <f>O58+J58+E58+U58+Z58</f>
        <v>52168</v>
      </c>
    </row>
    <row r="59" spans="1:39" ht="30" customHeight="1" thickBot="1" x14ac:dyDescent="0.3">
      <c r="A59" s="138" t="s">
        <v>32</v>
      </c>
      <c r="B59" s="139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  <c r="Y59" s="139"/>
      <c r="Z59" s="139"/>
      <c r="AA59" s="139"/>
      <c r="AB59" s="139"/>
      <c r="AC59" s="139"/>
      <c r="AD59" s="140"/>
    </row>
    <row r="60" spans="1:39" ht="61.5" customHeight="1" x14ac:dyDescent="0.25">
      <c r="A60" s="111" t="s">
        <v>33</v>
      </c>
      <c r="B60" s="110" t="s">
        <v>34</v>
      </c>
      <c r="C60" s="67" t="s">
        <v>13</v>
      </c>
      <c r="D60" s="47" t="s">
        <v>87</v>
      </c>
      <c r="E60" s="45">
        <f t="shared" ref="E60:E70" si="22">F60+G60+H60+I60</f>
        <v>55168</v>
      </c>
      <c r="F60" s="43">
        <f>4565+50216+536-149</f>
        <v>55168</v>
      </c>
      <c r="G60" s="43">
        <v>0</v>
      </c>
      <c r="H60" s="43">
        <v>0</v>
      </c>
      <c r="I60" s="43">
        <v>0</v>
      </c>
      <c r="J60" s="43">
        <f>K60+L60+M60+N60</f>
        <v>59352</v>
      </c>
      <c r="K60" s="43">
        <v>59352</v>
      </c>
      <c r="L60" s="43">
        <v>0</v>
      </c>
      <c r="M60" s="43">
        <v>0</v>
      </c>
      <c r="N60" s="43">
        <v>0</v>
      </c>
      <c r="O60" s="43">
        <f>P60+Q60+R60+S60</f>
        <v>68519</v>
      </c>
      <c r="P60" s="43">
        <v>68519</v>
      </c>
      <c r="Q60" s="43">
        <v>0</v>
      </c>
      <c r="R60" s="43">
        <v>0</v>
      </c>
      <c r="S60" s="43">
        <v>0</v>
      </c>
      <c r="T60" s="43">
        <f>U60+V60+W60+X60</f>
        <v>44625</v>
      </c>
      <c r="U60" s="43">
        <v>44625</v>
      </c>
      <c r="V60" s="43">
        <v>0</v>
      </c>
      <c r="W60" s="43">
        <v>0</v>
      </c>
      <c r="X60" s="43">
        <v>0</v>
      </c>
      <c r="Y60" s="43">
        <f>Z60</f>
        <v>0</v>
      </c>
      <c r="Z60" s="43">
        <v>0</v>
      </c>
      <c r="AA60" s="43">
        <v>0</v>
      </c>
      <c r="AB60" s="43">
        <v>0</v>
      </c>
      <c r="AC60" s="43">
        <v>0</v>
      </c>
      <c r="AD60" s="44">
        <f>P60+J60+E60+U60+Z60</f>
        <v>227664</v>
      </c>
      <c r="AF60" s="8">
        <v>33810</v>
      </c>
      <c r="AM60" s="21"/>
    </row>
    <row r="61" spans="1:39" ht="61.5" customHeight="1" x14ac:dyDescent="0.25">
      <c r="A61" s="116"/>
      <c r="B61" s="107"/>
      <c r="C61" s="15" t="s">
        <v>86</v>
      </c>
      <c r="D61" s="73" t="s">
        <v>93</v>
      </c>
      <c r="E61" s="45">
        <f t="shared" si="22"/>
        <v>0</v>
      </c>
      <c r="F61" s="43">
        <v>0</v>
      </c>
      <c r="G61" s="43">
        <v>0</v>
      </c>
      <c r="H61" s="43">
        <v>0</v>
      </c>
      <c r="I61" s="43">
        <v>0</v>
      </c>
      <c r="J61" s="43">
        <f t="shared" ref="J61" si="23">K61+L61+M61+N61</f>
        <v>0</v>
      </c>
      <c r="K61" s="43">
        <v>0</v>
      </c>
      <c r="L61" s="43">
        <v>0</v>
      </c>
      <c r="M61" s="43">
        <v>0</v>
      </c>
      <c r="N61" s="43">
        <v>0</v>
      </c>
      <c r="O61" s="43">
        <f t="shared" ref="O61" si="24">P61+Q61+R61+S61</f>
        <v>0</v>
      </c>
      <c r="P61" s="43">
        <v>0</v>
      </c>
      <c r="Q61" s="43">
        <v>0</v>
      </c>
      <c r="R61" s="43">
        <v>0</v>
      </c>
      <c r="S61" s="43">
        <v>0</v>
      </c>
      <c r="T61" s="43">
        <f t="shared" ref="T61" si="25">U61+V61+W61+X61</f>
        <v>30624</v>
      </c>
      <c r="U61" s="43">
        <v>30624</v>
      </c>
      <c r="V61" s="43"/>
      <c r="W61" s="43"/>
      <c r="X61" s="43"/>
      <c r="Y61" s="43">
        <f t="shared" ref="Y61" si="26">Z61+AA61+AB61+AC61</f>
        <v>78258</v>
      </c>
      <c r="Z61" s="43">
        <v>78258</v>
      </c>
      <c r="AA61" s="43">
        <v>0</v>
      </c>
      <c r="AB61" s="43">
        <v>0</v>
      </c>
      <c r="AC61" s="43">
        <v>0</v>
      </c>
      <c r="AD61" s="44">
        <f>P61+J61+E61+U61+Z61</f>
        <v>108882</v>
      </c>
      <c r="AM61" s="21"/>
    </row>
    <row r="62" spans="1:39" ht="33" customHeight="1" x14ac:dyDescent="0.25">
      <c r="A62" s="109"/>
      <c r="B62" s="14" t="s">
        <v>63</v>
      </c>
      <c r="C62" s="15" t="s">
        <v>13</v>
      </c>
      <c r="D62" s="48">
        <v>2023</v>
      </c>
      <c r="E62" s="46">
        <f t="shared" si="22"/>
        <v>3050</v>
      </c>
      <c r="F62" s="1">
        <v>3050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2">
        <f>P62+J62+E62+U62+Z62</f>
        <v>3050</v>
      </c>
      <c r="AM62" s="21"/>
    </row>
    <row r="63" spans="1:39" ht="56.25" customHeight="1" x14ac:dyDescent="0.25">
      <c r="A63" s="108" t="s">
        <v>35</v>
      </c>
      <c r="B63" s="106" t="s">
        <v>36</v>
      </c>
      <c r="C63" s="15" t="s">
        <v>13</v>
      </c>
      <c r="D63" s="48" t="s">
        <v>87</v>
      </c>
      <c r="E63" s="46">
        <f t="shared" si="22"/>
        <v>229576</v>
      </c>
      <c r="F63" s="1">
        <f>F65+F67</f>
        <v>229576</v>
      </c>
      <c r="G63" s="1">
        <v>0</v>
      </c>
      <c r="H63" s="1">
        <v>0</v>
      </c>
      <c r="I63" s="1">
        <v>0</v>
      </c>
      <c r="J63" s="1">
        <f>K63+L63+M63+N63</f>
        <v>239234</v>
      </c>
      <c r="K63" s="1">
        <f>K65+K67</f>
        <v>239234</v>
      </c>
      <c r="L63" s="1">
        <v>0</v>
      </c>
      <c r="M63" s="1">
        <v>0</v>
      </c>
      <c r="N63" s="1">
        <v>0</v>
      </c>
      <c r="O63" s="1">
        <f>P63+Q63+R63+S63</f>
        <v>286403</v>
      </c>
      <c r="P63" s="1">
        <f>P65+P67</f>
        <v>286403</v>
      </c>
      <c r="Q63" s="1">
        <v>0</v>
      </c>
      <c r="R63" s="1">
        <v>0</v>
      </c>
      <c r="S63" s="1">
        <v>0</v>
      </c>
      <c r="T63" s="1">
        <f>U63+V63+W63+X63</f>
        <v>138218</v>
      </c>
      <c r="U63" s="1">
        <v>138218</v>
      </c>
      <c r="V63" s="1">
        <v>0</v>
      </c>
      <c r="W63" s="1">
        <v>0</v>
      </c>
      <c r="X63" s="1">
        <v>0</v>
      </c>
      <c r="Y63" s="1">
        <f>Z63+AA63+AB63+AC63</f>
        <v>0</v>
      </c>
      <c r="Z63" s="1">
        <v>0</v>
      </c>
      <c r="AA63" s="1">
        <v>0</v>
      </c>
      <c r="AB63" s="1">
        <v>0</v>
      </c>
      <c r="AC63" s="1">
        <v>0</v>
      </c>
      <c r="AD63" s="2">
        <f t="shared" ref="AD63:AD70" si="27">O63+J63+E63+U63+Z63</f>
        <v>893431</v>
      </c>
      <c r="AF63" s="8">
        <v>199501</v>
      </c>
    </row>
    <row r="64" spans="1:39" ht="56.25" customHeight="1" x14ac:dyDescent="0.25">
      <c r="A64" s="109"/>
      <c r="B64" s="107"/>
      <c r="C64" s="15" t="s">
        <v>86</v>
      </c>
      <c r="D64" s="48" t="s">
        <v>85</v>
      </c>
      <c r="E64" s="46">
        <f t="shared" si="22"/>
        <v>0</v>
      </c>
      <c r="F64" s="1">
        <v>0</v>
      </c>
      <c r="G64" s="1">
        <v>0</v>
      </c>
      <c r="H64" s="1">
        <v>0</v>
      </c>
      <c r="I64" s="1">
        <v>0</v>
      </c>
      <c r="J64" s="1">
        <f t="shared" ref="J64" si="28">K64+L64+M64+N64</f>
        <v>0</v>
      </c>
      <c r="K64" s="1">
        <v>0</v>
      </c>
      <c r="L64" s="1">
        <v>0</v>
      </c>
      <c r="M64" s="1">
        <v>0</v>
      </c>
      <c r="N64" s="1">
        <v>0</v>
      </c>
      <c r="O64" s="1">
        <f t="shared" ref="O64" si="29">P64+Q64+R64+S64</f>
        <v>0</v>
      </c>
      <c r="P64" s="1">
        <v>0</v>
      </c>
      <c r="Q64" s="1">
        <v>0</v>
      </c>
      <c r="R64" s="1">
        <v>0</v>
      </c>
      <c r="S64" s="1">
        <v>0</v>
      </c>
      <c r="T64" s="1">
        <f t="shared" ref="T64" si="30">U64+V64+W64+X64</f>
        <v>114818</v>
      </c>
      <c r="U64" s="1">
        <f>U66+U68</f>
        <v>114818</v>
      </c>
      <c r="V64" s="1">
        <v>0</v>
      </c>
      <c r="W64" s="1">
        <v>0</v>
      </c>
      <c r="X64" s="1">
        <v>0</v>
      </c>
      <c r="Y64" s="1">
        <f t="shared" ref="Y64" si="31">Z64+AA64+AB64+AC64</f>
        <v>262837</v>
      </c>
      <c r="Z64" s="1">
        <f>Z66+Z68</f>
        <v>262837</v>
      </c>
      <c r="AA64" s="1">
        <v>0</v>
      </c>
      <c r="AB64" s="1">
        <v>0</v>
      </c>
      <c r="AC64" s="1">
        <v>0</v>
      </c>
      <c r="AD64" s="2">
        <f t="shared" si="27"/>
        <v>377655</v>
      </c>
    </row>
    <row r="65" spans="1:39" ht="39.75" customHeight="1" x14ac:dyDescent="0.25">
      <c r="A65" s="108" t="s">
        <v>37</v>
      </c>
      <c r="B65" s="106" t="s">
        <v>38</v>
      </c>
      <c r="C65" s="15" t="s">
        <v>13</v>
      </c>
      <c r="D65" s="48" t="s">
        <v>87</v>
      </c>
      <c r="E65" s="46">
        <f t="shared" si="22"/>
        <v>81429</v>
      </c>
      <c r="F65" s="1">
        <f>81428+220-219</f>
        <v>81429</v>
      </c>
      <c r="G65" s="1">
        <v>0</v>
      </c>
      <c r="H65" s="1">
        <v>0</v>
      </c>
      <c r="I65" s="1">
        <v>0</v>
      </c>
      <c r="J65" s="1">
        <f>K65+L65+M65+N65</f>
        <v>84195</v>
      </c>
      <c r="K65" s="1">
        <v>84195</v>
      </c>
      <c r="L65" s="1">
        <v>0</v>
      </c>
      <c r="M65" s="1">
        <v>0</v>
      </c>
      <c r="N65" s="1">
        <v>0</v>
      </c>
      <c r="O65" s="1">
        <f>P65+Q65+R65+S65</f>
        <v>89313</v>
      </c>
      <c r="P65" s="1">
        <v>89313</v>
      </c>
      <c r="Q65" s="1">
        <v>0</v>
      </c>
      <c r="R65" s="1">
        <v>0</v>
      </c>
      <c r="S65" s="1">
        <v>0</v>
      </c>
      <c r="T65" s="1">
        <f>U65+V65+W65+X65</f>
        <v>47021</v>
      </c>
      <c r="U65" s="1">
        <v>47021</v>
      </c>
      <c r="V65" s="1">
        <v>0</v>
      </c>
      <c r="W65" s="1">
        <v>0</v>
      </c>
      <c r="X65" s="1">
        <v>0</v>
      </c>
      <c r="Y65" s="1">
        <f>Z65+AA65+AB65+AC65</f>
        <v>0</v>
      </c>
      <c r="Z65" s="1">
        <v>0</v>
      </c>
      <c r="AA65" s="1">
        <v>0</v>
      </c>
      <c r="AB65" s="1">
        <v>0</v>
      </c>
      <c r="AC65" s="1">
        <v>0</v>
      </c>
      <c r="AD65" s="2">
        <f t="shared" si="27"/>
        <v>301958</v>
      </c>
    </row>
    <row r="66" spans="1:39" ht="39.75" customHeight="1" x14ac:dyDescent="0.25">
      <c r="A66" s="109"/>
      <c r="B66" s="107"/>
      <c r="C66" s="15" t="s">
        <v>86</v>
      </c>
      <c r="D66" s="48" t="s">
        <v>85</v>
      </c>
      <c r="E66" s="46">
        <f t="shared" si="22"/>
        <v>0</v>
      </c>
      <c r="F66" s="1">
        <v>0</v>
      </c>
      <c r="G66" s="1">
        <v>0</v>
      </c>
      <c r="H66" s="1">
        <v>0</v>
      </c>
      <c r="I66" s="1">
        <v>0</v>
      </c>
      <c r="J66" s="1">
        <f t="shared" ref="J66" si="32">K66+L66+M66+N66</f>
        <v>0</v>
      </c>
      <c r="K66" s="1">
        <v>0</v>
      </c>
      <c r="L66" s="1">
        <v>0</v>
      </c>
      <c r="M66" s="1">
        <v>0</v>
      </c>
      <c r="N66" s="1">
        <v>0</v>
      </c>
      <c r="O66" s="1">
        <f t="shared" ref="O66" si="33">P66+Q66+R66+S66</f>
        <v>0</v>
      </c>
      <c r="P66" s="1">
        <v>0</v>
      </c>
      <c r="Q66" s="1">
        <v>0</v>
      </c>
      <c r="R66" s="1">
        <v>0</v>
      </c>
      <c r="S66" s="1">
        <v>0</v>
      </c>
      <c r="T66" s="1">
        <f t="shared" ref="T66" si="34">U66+V66+W66+X66</f>
        <v>45849</v>
      </c>
      <c r="U66" s="1">
        <v>45849</v>
      </c>
      <c r="V66" s="1">
        <v>0</v>
      </c>
      <c r="W66" s="1">
        <v>0</v>
      </c>
      <c r="X66" s="1">
        <v>0</v>
      </c>
      <c r="Y66" s="1">
        <f t="shared" ref="Y66" si="35">Z66+AA66+AB66+AC66</f>
        <v>96264</v>
      </c>
      <c r="Z66" s="1">
        <v>96264</v>
      </c>
      <c r="AA66" s="1">
        <v>0</v>
      </c>
      <c r="AB66" s="1">
        <v>0</v>
      </c>
      <c r="AC66" s="1">
        <v>0</v>
      </c>
      <c r="AD66" s="2">
        <f t="shared" si="27"/>
        <v>142113</v>
      </c>
    </row>
    <row r="67" spans="1:39" ht="45.75" customHeight="1" x14ac:dyDescent="0.25">
      <c r="A67" s="108" t="s">
        <v>39</v>
      </c>
      <c r="B67" s="106" t="s">
        <v>40</v>
      </c>
      <c r="C67" s="15" t="s">
        <v>13</v>
      </c>
      <c r="D67" s="48" t="s">
        <v>87</v>
      </c>
      <c r="E67" s="46">
        <f t="shared" si="22"/>
        <v>148147</v>
      </c>
      <c r="F67" s="1">
        <f>149929-1782</f>
        <v>148147</v>
      </c>
      <c r="G67" s="1">
        <v>0</v>
      </c>
      <c r="H67" s="1">
        <v>0</v>
      </c>
      <c r="I67" s="1">
        <v>0</v>
      </c>
      <c r="J67" s="1">
        <f>K67+L67+M67+N67</f>
        <v>155039</v>
      </c>
      <c r="K67" s="1">
        <v>155039</v>
      </c>
      <c r="L67" s="1">
        <v>0</v>
      </c>
      <c r="M67" s="1">
        <v>0</v>
      </c>
      <c r="N67" s="1">
        <v>0</v>
      </c>
      <c r="O67" s="1">
        <f>P67+Q67+R67+S67</f>
        <v>197090</v>
      </c>
      <c r="P67" s="1">
        <v>197090</v>
      </c>
      <c r="Q67" s="1">
        <v>0</v>
      </c>
      <c r="R67" s="1">
        <v>0</v>
      </c>
      <c r="S67" s="1">
        <v>0</v>
      </c>
      <c r="T67" s="1">
        <f>U67+V67+W67+X67</f>
        <v>91197</v>
      </c>
      <c r="U67" s="1">
        <v>91197</v>
      </c>
      <c r="V67" s="1">
        <v>0</v>
      </c>
      <c r="W67" s="1">
        <v>0</v>
      </c>
      <c r="X67" s="1">
        <v>0</v>
      </c>
      <c r="Y67" s="1">
        <f>Z67+AA67+AB67+AC67</f>
        <v>0</v>
      </c>
      <c r="Z67" s="1">
        <v>0</v>
      </c>
      <c r="AA67" s="1">
        <v>0</v>
      </c>
      <c r="AB67" s="1">
        <v>0</v>
      </c>
      <c r="AC67" s="1">
        <v>0</v>
      </c>
      <c r="AD67" s="2">
        <f t="shared" si="27"/>
        <v>591473</v>
      </c>
      <c r="AH67" s="21"/>
      <c r="AI67" s="21"/>
      <c r="AM67" s="21"/>
    </row>
    <row r="68" spans="1:39" ht="45.75" customHeight="1" x14ac:dyDescent="0.25">
      <c r="A68" s="109"/>
      <c r="B68" s="107"/>
      <c r="C68" s="15" t="s">
        <v>86</v>
      </c>
      <c r="D68" s="48" t="s">
        <v>85</v>
      </c>
      <c r="E68" s="46">
        <f t="shared" si="22"/>
        <v>0</v>
      </c>
      <c r="F68" s="1">
        <v>0</v>
      </c>
      <c r="G68" s="1">
        <v>0</v>
      </c>
      <c r="H68" s="1">
        <v>0</v>
      </c>
      <c r="I68" s="1">
        <v>0</v>
      </c>
      <c r="J68" s="1">
        <f t="shared" ref="J68" si="36">K68+L68+M68+N68</f>
        <v>0</v>
      </c>
      <c r="K68" s="1">
        <v>0</v>
      </c>
      <c r="L68" s="1">
        <v>0</v>
      </c>
      <c r="M68" s="1">
        <v>0</v>
      </c>
      <c r="N68" s="1">
        <v>0</v>
      </c>
      <c r="O68" s="1">
        <f t="shared" ref="O68" si="37">P68+Q68+R68+S68</f>
        <v>0</v>
      </c>
      <c r="P68" s="1">
        <v>0</v>
      </c>
      <c r="Q68" s="1">
        <v>0</v>
      </c>
      <c r="R68" s="1">
        <v>0</v>
      </c>
      <c r="S68" s="1">
        <v>0</v>
      </c>
      <c r="T68" s="1">
        <f t="shared" ref="T68" si="38">U68+V68+W68+X68</f>
        <v>68969</v>
      </c>
      <c r="U68" s="1">
        <v>68969</v>
      </c>
      <c r="V68" s="1">
        <v>0</v>
      </c>
      <c r="W68" s="1">
        <v>0</v>
      </c>
      <c r="X68" s="1">
        <v>0</v>
      </c>
      <c r="Y68" s="1">
        <f t="shared" ref="Y68" si="39">Z68+AA68+AB68+AC68</f>
        <v>166573</v>
      </c>
      <c r="Z68" s="1">
        <v>166573</v>
      </c>
      <c r="AA68" s="1">
        <v>0</v>
      </c>
      <c r="AB68" s="1">
        <v>0</v>
      </c>
      <c r="AC68" s="1">
        <v>0</v>
      </c>
      <c r="AD68" s="2">
        <f t="shared" si="27"/>
        <v>235542</v>
      </c>
      <c r="AH68" s="21"/>
      <c r="AI68" s="21"/>
      <c r="AM68" s="21"/>
    </row>
    <row r="69" spans="1:39" ht="52.5" customHeight="1" x14ac:dyDescent="0.25">
      <c r="A69" s="114" t="s">
        <v>41</v>
      </c>
      <c r="B69" s="112" t="s">
        <v>42</v>
      </c>
      <c r="C69" s="15" t="s">
        <v>13</v>
      </c>
      <c r="D69" s="48" t="s">
        <v>87</v>
      </c>
      <c r="E69" s="46">
        <f t="shared" si="22"/>
        <v>36523</v>
      </c>
      <c r="F69" s="1">
        <v>36523</v>
      </c>
      <c r="G69" s="1">
        <v>0</v>
      </c>
      <c r="H69" s="1">
        <v>0</v>
      </c>
      <c r="I69" s="1">
        <v>0</v>
      </c>
      <c r="J69" s="1">
        <f>K69+L69+M69+N69</f>
        <v>38519</v>
      </c>
      <c r="K69" s="1">
        <v>38519</v>
      </c>
      <c r="L69" s="1">
        <v>0</v>
      </c>
      <c r="M69" s="1">
        <v>0</v>
      </c>
      <c r="N69" s="1">
        <v>0</v>
      </c>
      <c r="O69" s="1">
        <f>P69+Q69+R69+S69</f>
        <v>38944</v>
      </c>
      <c r="P69" s="1">
        <v>38944</v>
      </c>
      <c r="Q69" s="1">
        <v>0</v>
      </c>
      <c r="R69" s="1">
        <v>0</v>
      </c>
      <c r="S69" s="1">
        <v>0</v>
      </c>
      <c r="T69" s="1">
        <f>U69+V69+W69+X69</f>
        <v>25156</v>
      </c>
      <c r="U69" s="1">
        <v>25156</v>
      </c>
      <c r="V69" s="1">
        <v>0</v>
      </c>
      <c r="W69" s="1">
        <v>0</v>
      </c>
      <c r="X69" s="1">
        <v>0</v>
      </c>
      <c r="Y69" s="1">
        <f>Z69+AA69+AB69+AC69</f>
        <v>0</v>
      </c>
      <c r="Z69" s="1">
        <v>0</v>
      </c>
      <c r="AA69" s="1">
        <v>0</v>
      </c>
      <c r="AB69" s="1">
        <v>0</v>
      </c>
      <c r="AC69" s="1">
        <v>0</v>
      </c>
      <c r="AD69" s="2">
        <f t="shared" si="27"/>
        <v>139142</v>
      </c>
      <c r="AF69" s="8">
        <v>13646</v>
      </c>
    </row>
    <row r="70" spans="1:39" ht="52.5" customHeight="1" thickBot="1" x14ac:dyDescent="0.3">
      <c r="A70" s="115"/>
      <c r="B70" s="113"/>
      <c r="C70" s="28" t="s">
        <v>86</v>
      </c>
      <c r="D70" s="51" t="s">
        <v>85</v>
      </c>
      <c r="E70" s="49">
        <f t="shared" si="22"/>
        <v>0</v>
      </c>
      <c r="F70" s="30">
        <v>0</v>
      </c>
      <c r="G70" s="30">
        <v>0</v>
      </c>
      <c r="H70" s="30">
        <v>0</v>
      </c>
      <c r="I70" s="30">
        <v>0</v>
      </c>
      <c r="J70" s="30">
        <f t="shared" ref="J70" si="40">K70+L70+M70+N70</f>
        <v>0</v>
      </c>
      <c r="K70" s="30">
        <v>0</v>
      </c>
      <c r="L70" s="30">
        <v>0</v>
      </c>
      <c r="M70" s="30">
        <v>0</v>
      </c>
      <c r="N70" s="30">
        <v>0</v>
      </c>
      <c r="O70" s="30">
        <f>P70+Q70+R70+S70</f>
        <v>0</v>
      </c>
      <c r="P70" s="30">
        <v>0</v>
      </c>
      <c r="Q70" s="30">
        <v>0</v>
      </c>
      <c r="R70" s="30">
        <v>0</v>
      </c>
      <c r="S70" s="30">
        <v>0</v>
      </c>
      <c r="T70" s="30">
        <f>U70+V70+W70+X70</f>
        <v>21825</v>
      </c>
      <c r="U70" s="30">
        <v>21825</v>
      </c>
      <c r="V70" s="30">
        <v>0</v>
      </c>
      <c r="W70" s="30">
        <v>0</v>
      </c>
      <c r="X70" s="30">
        <v>0</v>
      </c>
      <c r="Y70" s="30">
        <f>Z70+AA70+AB70+AC70</f>
        <v>48654</v>
      </c>
      <c r="Z70" s="30">
        <v>48654</v>
      </c>
      <c r="AA70" s="30">
        <v>0</v>
      </c>
      <c r="AB70" s="30">
        <v>0</v>
      </c>
      <c r="AC70" s="30">
        <v>0</v>
      </c>
      <c r="AD70" s="31">
        <f t="shared" si="27"/>
        <v>70479</v>
      </c>
    </row>
    <row r="71" spans="1:39" ht="46.5" customHeight="1" thickBot="1" x14ac:dyDescent="0.3">
      <c r="A71" s="135" t="s">
        <v>72</v>
      </c>
      <c r="B71" s="136"/>
      <c r="C71" s="59"/>
      <c r="D71" s="60"/>
      <c r="E71" s="61">
        <f t="shared" ref="E71:AC71" si="41">E69+E63+E60</f>
        <v>321267</v>
      </c>
      <c r="F71" s="62">
        <f>F69+F63+F60+F64+F70</f>
        <v>321267</v>
      </c>
      <c r="G71" s="62">
        <f t="shared" si="41"/>
        <v>0</v>
      </c>
      <c r="H71" s="62">
        <f t="shared" si="41"/>
        <v>0</v>
      </c>
      <c r="I71" s="62">
        <f t="shared" si="41"/>
        <v>0</v>
      </c>
      <c r="J71" s="62">
        <f>J69+J63+J60</f>
        <v>337105</v>
      </c>
      <c r="K71" s="62">
        <f>K69+K63+K60+K64+K70</f>
        <v>337105</v>
      </c>
      <c r="L71" s="62">
        <f t="shared" si="41"/>
        <v>0</v>
      </c>
      <c r="M71" s="62">
        <f t="shared" si="41"/>
        <v>0</v>
      </c>
      <c r="N71" s="62">
        <f t="shared" si="41"/>
        <v>0</v>
      </c>
      <c r="O71" s="62">
        <f t="shared" si="41"/>
        <v>393866</v>
      </c>
      <c r="P71" s="62">
        <f>P69+P63+P60+P64+P70</f>
        <v>393866</v>
      </c>
      <c r="Q71" s="62">
        <f t="shared" si="41"/>
        <v>0</v>
      </c>
      <c r="R71" s="62">
        <f t="shared" si="41"/>
        <v>0</v>
      </c>
      <c r="S71" s="62">
        <f t="shared" si="41"/>
        <v>0</v>
      </c>
      <c r="T71" s="62">
        <f>T69+T63+T60+T64+T70+T61</f>
        <v>375266</v>
      </c>
      <c r="U71" s="62">
        <f>U69+U63+U60+U64+U70+U61</f>
        <v>375266</v>
      </c>
      <c r="V71" s="62">
        <f t="shared" si="41"/>
        <v>0</v>
      </c>
      <c r="W71" s="62">
        <f t="shared" si="41"/>
        <v>0</v>
      </c>
      <c r="X71" s="62">
        <f t="shared" si="41"/>
        <v>0</v>
      </c>
      <c r="Y71" s="62">
        <f>Y69+Y63+Y60+Y64+Y70+Y61</f>
        <v>389749</v>
      </c>
      <c r="Z71" s="62">
        <f>Z69+Z63+Z60+Z64+Z70+Z61</f>
        <v>389749</v>
      </c>
      <c r="AA71" s="62">
        <f t="shared" si="41"/>
        <v>0</v>
      </c>
      <c r="AB71" s="62">
        <f t="shared" si="41"/>
        <v>0</v>
      </c>
      <c r="AC71" s="62">
        <f t="shared" si="41"/>
        <v>0</v>
      </c>
      <c r="AD71" s="63">
        <f>O71+J71+E71+T71+Y71</f>
        <v>1817253</v>
      </c>
    </row>
    <row r="72" spans="1:39" ht="36" customHeight="1" x14ac:dyDescent="0.25">
      <c r="A72" s="102"/>
      <c r="B72" s="103" t="s">
        <v>91</v>
      </c>
      <c r="C72" s="72" t="s">
        <v>13</v>
      </c>
      <c r="D72" s="104"/>
      <c r="E72" s="45">
        <f>E69+E63+E60</f>
        <v>321267</v>
      </c>
      <c r="F72" s="43">
        <f>F69+F63+F60</f>
        <v>321267</v>
      </c>
      <c r="G72" s="43">
        <v>0</v>
      </c>
      <c r="H72" s="43">
        <v>0</v>
      </c>
      <c r="I72" s="43">
        <v>0</v>
      </c>
      <c r="J72" s="43">
        <f>J69+J63+J60</f>
        <v>337105</v>
      </c>
      <c r="K72" s="43">
        <f>K69+K63+K60</f>
        <v>337105</v>
      </c>
      <c r="L72" s="43">
        <v>0</v>
      </c>
      <c r="M72" s="43">
        <v>0</v>
      </c>
      <c r="N72" s="43">
        <v>0</v>
      </c>
      <c r="O72" s="43">
        <f>O69+O63+O60</f>
        <v>393866</v>
      </c>
      <c r="P72" s="43">
        <f>P69+P63+P60</f>
        <v>393866</v>
      </c>
      <c r="Q72" s="43">
        <v>0</v>
      </c>
      <c r="R72" s="43">
        <v>0</v>
      </c>
      <c r="S72" s="43">
        <v>0</v>
      </c>
      <c r="T72" s="43">
        <f>T69+T63+T60</f>
        <v>207999</v>
      </c>
      <c r="U72" s="43">
        <f>U69+U63+U60</f>
        <v>207999</v>
      </c>
      <c r="V72" s="43">
        <v>0</v>
      </c>
      <c r="W72" s="43">
        <v>0</v>
      </c>
      <c r="X72" s="43">
        <v>0</v>
      </c>
      <c r="Y72" s="43">
        <f>Y69+Y63+Y60</f>
        <v>0</v>
      </c>
      <c r="Z72" s="43">
        <f>Z69+Z63+Z60</f>
        <v>0</v>
      </c>
      <c r="AA72" s="43">
        <v>0</v>
      </c>
      <c r="AB72" s="43">
        <v>0</v>
      </c>
      <c r="AC72" s="43">
        <v>0</v>
      </c>
      <c r="AD72" s="44">
        <f>Y72+T72+O72+J72+E72</f>
        <v>1260237</v>
      </c>
      <c r="AF72" s="20"/>
      <c r="AI72" s="8"/>
      <c r="AJ72" s="19"/>
    </row>
    <row r="73" spans="1:39" ht="36" customHeight="1" thickBot="1" x14ac:dyDescent="0.3">
      <c r="A73" s="92"/>
      <c r="B73" s="93"/>
      <c r="C73" s="71" t="s">
        <v>86</v>
      </c>
      <c r="D73" s="99"/>
      <c r="E73" s="82">
        <f>E68+E66+E70+E61</f>
        <v>0</v>
      </c>
      <c r="F73" s="83">
        <f>F68+F66+F70+F61</f>
        <v>0</v>
      </c>
      <c r="G73" s="83">
        <v>0</v>
      </c>
      <c r="H73" s="83">
        <v>0</v>
      </c>
      <c r="I73" s="83">
        <v>0</v>
      </c>
      <c r="J73" s="83">
        <f>J68+J66+J70+J61</f>
        <v>0</v>
      </c>
      <c r="K73" s="83">
        <f>K68+K66+K70+K61</f>
        <v>0</v>
      </c>
      <c r="L73" s="83">
        <v>0</v>
      </c>
      <c r="M73" s="83">
        <v>0</v>
      </c>
      <c r="N73" s="83">
        <v>0</v>
      </c>
      <c r="O73" s="83">
        <f>O68+O66+O70+O61</f>
        <v>0</v>
      </c>
      <c r="P73" s="83">
        <f>P68+P66+P70+P61</f>
        <v>0</v>
      </c>
      <c r="Q73" s="83">
        <v>0</v>
      </c>
      <c r="R73" s="83">
        <v>0</v>
      </c>
      <c r="S73" s="83">
        <v>0</v>
      </c>
      <c r="T73" s="83">
        <f>T68+T66+T70+T61</f>
        <v>167267</v>
      </c>
      <c r="U73" s="83">
        <f>U64+U70+U61</f>
        <v>167267</v>
      </c>
      <c r="V73" s="83">
        <v>0</v>
      </c>
      <c r="W73" s="83">
        <v>0</v>
      </c>
      <c r="X73" s="83">
        <v>0</v>
      </c>
      <c r="Y73" s="83">
        <f>Y64+Y70+Y61</f>
        <v>389749</v>
      </c>
      <c r="Z73" s="83">
        <f>Z64+Z70+Z61</f>
        <v>389749</v>
      </c>
      <c r="AA73" s="83">
        <v>0</v>
      </c>
      <c r="AB73" s="83">
        <v>0</v>
      </c>
      <c r="AC73" s="83">
        <v>0</v>
      </c>
      <c r="AD73" s="84">
        <f>Y73+T73+O73+J73+E73</f>
        <v>557016</v>
      </c>
      <c r="AF73" s="20"/>
      <c r="AI73" s="8"/>
      <c r="AJ73" s="19"/>
    </row>
    <row r="74" spans="1:39" ht="42" customHeight="1" thickBot="1" x14ac:dyDescent="0.3">
      <c r="A74" s="117" t="s">
        <v>71</v>
      </c>
      <c r="B74" s="113"/>
      <c r="C74" s="77"/>
      <c r="D74" s="105">
        <v>2023</v>
      </c>
      <c r="E74" s="79">
        <f>F74</f>
        <v>3050</v>
      </c>
      <c r="F74" s="80">
        <v>3050</v>
      </c>
      <c r="G74" s="80">
        <v>0</v>
      </c>
      <c r="H74" s="80">
        <v>0</v>
      </c>
      <c r="I74" s="80">
        <v>0</v>
      </c>
      <c r="J74" s="80">
        <v>0</v>
      </c>
      <c r="K74" s="80">
        <v>0</v>
      </c>
      <c r="L74" s="80">
        <v>0</v>
      </c>
      <c r="M74" s="80">
        <v>0</v>
      </c>
      <c r="N74" s="80">
        <v>0</v>
      </c>
      <c r="O74" s="80">
        <v>0</v>
      </c>
      <c r="P74" s="80">
        <v>0</v>
      </c>
      <c r="Q74" s="80">
        <v>0</v>
      </c>
      <c r="R74" s="80">
        <v>0</v>
      </c>
      <c r="S74" s="80">
        <v>0</v>
      </c>
      <c r="T74" s="80">
        <v>0</v>
      </c>
      <c r="U74" s="80">
        <v>0</v>
      </c>
      <c r="V74" s="80">
        <v>0</v>
      </c>
      <c r="W74" s="80">
        <v>0</v>
      </c>
      <c r="X74" s="80">
        <v>0</v>
      </c>
      <c r="Y74" s="80">
        <v>0</v>
      </c>
      <c r="Z74" s="80">
        <v>0</v>
      </c>
      <c r="AA74" s="80">
        <v>0</v>
      </c>
      <c r="AB74" s="80">
        <v>0</v>
      </c>
      <c r="AC74" s="80">
        <v>0</v>
      </c>
      <c r="AD74" s="81">
        <f>O74+J74+E74+U74+Z74</f>
        <v>3050</v>
      </c>
    </row>
    <row r="75" spans="1:39" ht="36" customHeight="1" thickBot="1" x14ac:dyDescent="0.3">
      <c r="A75" s="133" t="s">
        <v>66</v>
      </c>
      <c r="B75" s="134"/>
      <c r="C75" s="59"/>
      <c r="D75" s="60"/>
      <c r="E75" s="61">
        <f t="shared" ref="E75:AC75" si="42">E71+E55+E44+E35</f>
        <v>471716</v>
      </c>
      <c r="F75" s="62">
        <f t="shared" si="42"/>
        <v>471716</v>
      </c>
      <c r="G75" s="62">
        <f t="shared" si="42"/>
        <v>0</v>
      </c>
      <c r="H75" s="62">
        <f t="shared" si="42"/>
        <v>0</v>
      </c>
      <c r="I75" s="62">
        <f t="shared" si="42"/>
        <v>0</v>
      </c>
      <c r="J75" s="62">
        <f t="shared" si="42"/>
        <v>565705</v>
      </c>
      <c r="K75" s="62">
        <f>K71+K55+K44+K35</f>
        <v>565705</v>
      </c>
      <c r="L75" s="62">
        <f t="shared" si="42"/>
        <v>0</v>
      </c>
      <c r="M75" s="62">
        <f t="shared" si="42"/>
        <v>0</v>
      </c>
      <c r="N75" s="62">
        <f t="shared" si="42"/>
        <v>0</v>
      </c>
      <c r="O75" s="62">
        <f t="shared" si="42"/>
        <v>648676</v>
      </c>
      <c r="P75" s="62">
        <f>P71+P55+P44+P35</f>
        <v>648676</v>
      </c>
      <c r="Q75" s="62">
        <f t="shared" si="42"/>
        <v>0</v>
      </c>
      <c r="R75" s="62">
        <f t="shared" si="42"/>
        <v>0</v>
      </c>
      <c r="S75" s="62">
        <f t="shared" si="42"/>
        <v>0</v>
      </c>
      <c r="T75" s="62">
        <f t="shared" ref="T75:U77" si="43">T71+T55+T44+T35</f>
        <v>690950</v>
      </c>
      <c r="U75" s="62">
        <f t="shared" si="43"/>
        <v>690950</v>
      </c>
      <c r="V75" s="62">
        <f t="shared" si="42"/>
        <v>0</v>
      </c>
      <c r="W75" s="62">
        <f t="shared" si="42"/>
        <v>0</v>
      </c>
      <c r="X75" s="62">
        <f t="shared" si="42"/>
        <v>0</v>
      </c>
      <c r="Y75" s="62">
        <f t="shared" ref="Y75:Z77" si="44">Y71+Y55+Y44+Y35</f>
        <v>778411</v>
      </c>
      <c r="Z75" s="62">
        <f t="shared" si="44"/>
        <v>778411</v>
      </c>
      <c r="AA75" s="62">
        <f t="shared" si="42"/>
        <v>0</v>
      </c>
      <c r="AB75" s="62">
        <f t="shared" si="42"/>
        <v>0</v>
      </c>
      <c r="AC75" s="62">
        <f t="shared" si="42"/>
        <v>0</v>
      </c>
      <c r="AD75" s="63">
        <f>AD71+AD55+AD44+AD35</f>
        <v>3155458</v>
      </c>
      <c r="AH75" s="22">
        <f>F75+K75+P75+U75+Z75</f>
        <v>3155458</v>
      </c>
      <c r="AI75" s="23" t="s">
        <v>52</v>
      </c>
    </row>
    <row r="76" spans="1:39" ht="31.5" customHeight="1" x14ac:dyDescent="0.25">
      <c r="A76" s="88"/>
      <c r="B76" s="89" t="s">
        <v>91</v>
      </c>
      <c r="C76" s="70" t="s">
        <v>13</v>
      </c>
      <c r="D76" s="97"/>
      <c r="E76" s="96">
        <f>E72+E56+E45+E36</f>
        <v>467763</v>
      </c>
      <c r="F76" s="90">
        <f>F72+F56+F45+F36</f>
        <v>467763</v>
      </c>
      <c r="G76" s="90">
        <v>0</v>
      </c>
      <c r="H76" s="90">
        <v>0</v>
      </c>
      <c r="I76" s="90">
        <v>0</v>
      </c>
      <c r="J76" s="90">
        <f>J72+J56+J45+J36</f>
        <v>560229</v>
      </c>
      <c r="K76" s="90">
        <f>K72+K56+K45+K36</f>
        <v>560229</v>
      </c>
      <c r="L76" s="90">
        <v>0</v>
      </c>
      <c r="M76" s="90">
        <v>0</v>
      </c>
      <c r="N76" s="90">
        <v>0</v>
      </c>
      <c r="O76" s="90">
        <f>O72+O56+O45+O36</f>
        <v>641206</v>
      </c>
      <c r="P76" s="90">
        <f>P72+P56+P45+P36</f>
        <v>641206</v>
      </c>
      <c r="Q76" s="90">
        <v>0</v>
      </c>
      <c r="R76" s="90">
        <v>0</v>
      </c>
      <c r="S76" s="90">
        <v>0</v>
      </c>
      <c r="T76" s="90">
        <f t="shared" si="43"/>
        <v>332921</v>
      </c>
      <c r="U76" s="90">
        <f t="shared" si="43"/>
        <v>332921</v>
      </c>
      <c r="V76" s="90">
        <v>0</v>
      </c>
      <c r="W76" s="90">
        <v>0</v>
      </c>
      <c r="X76" s="90">
        <v>0</v>
      </c>
      <c r="Y76" s="90">
        <f t="shared" si="44"/>
        <v>0</v>
      </c>
      <c r="Z76" s="90">
        <f t="shared" si="44"/>
        <v>0</v>
      </c>
      <c r="AA76" s="90">
        <v>0</v>
      </c>
      <c r="AB76" s="90">
        <v>0</v>
      </c>
      <c r="AC76" s="90">
        <v>0</v>
      </c>
      <c r="AD76" s="91">
        <f>Y76+T76+O76+J76+E76</f>
        <v>2002119</v>
      </c>
      <c r="AF76" s="20"/>
      <c r="AI76" s="8"/>
      <c r="AJ76" s="19"/>
    </row>
    <row r="77" spans="1:39" ht="31.5" customHeight="1" x14ac:dyDescent="0.25">
      <c r="A77" s="94"/>
      <c r="B77" s="95"/>
      <c r="C77" s="78" t="s">
        <v>86</v>
      </c>
      <c r="D77" s="98"/>
      <c r="E77" s="79">
        <f>E73+E57+E46+E37</f>
        <v>0</v>
      </c>
      <c r="F77" s="80">
        <f>F73+F57+F46+F37</f>
        <v>0</v>
      </c>
      <c r="G77" s="80">
        <v>0</v>
      </c>
      <c r="H77" s="80">
        <v>0</v>
      </c>
      <c r="I77" s="80">
        <v>0</v>
      </c>
      <c r="J77" s="80">
        <f>J73+J57+J46+J37</f>
        <v>0</v>
      </c>
      <c r="K77" s="80">
        <f>K73+K57+K46+K37</f>
        <v>0</v>
      </c>
      <c r="L77" s="80">
        <v>0</v>
      </c>
      <c r="M77" s="80">
        <v>0</v>
      </c>
      <c r="N77" s="80">
        <v>0</v>
      </c>
      <c r="O77" s="80">
        <f>O73+O57+O46+O37</f>
        <v>0</v>
      </c>
      <c r="P77" s="80">
        <f>P73+P57+P46+P37</f>
        <v>0</v>
      </c>
      <c r="Q77" s="80">
        <v>0</v>
      </c>
      <c r="R77" s="80">
        <v>0</v>
      </c>
      <c r="S77" s="80">
        <v>0</v>
      </c>
      <c r="T77" s="80">
        <f t="shared" si="43"/>
        <v>344348</v>
      </c>
      <c r="U77" s="80">
        <f t="shared" si="43"/>
        <v>344348</v>
      </c>
      <c r="V77" s="80">
        <v>0</v>
      </c>
      <c r="W77" s="80">
        <v>0</v>
      </c>
      <c r="X77" s="80">
        <v>0</v>
      </c>
      <c r="Y77" s="80">
        <f t="shared" si="44"/>
        <v>771802</v>
      </c>
      <c r="Z77" s="80">
        <f t="shared" si="44"/>
        <v>771802</v>
      </c>
      <c r="AA77" s="80">
        <v>0</v>
      </c>
      <c r="AB77" s="80">
        <v>0</v>
      </c>
      <c r="AC77" s="80">
        <v>0</v>
      </c>
      <c r="AD77" s="81">
        <f>Y77+T77+O77+J77+E77</f>
        <v>1116150</v>
      </c>
      <c r="AF77" s="20"/>
      <c r="AI77" s="8"/>
      <c r="AJ77" s="19"/>
    </row>
    <row r="78" spans="1:39" ht="48" customHeight="1" thickBot="1" x14ac:dyDescent="0.3">
      <c r="A78" s="92"/>
      <c r="B78" s="93"/>
      <c r="C78" s="71" t="s">
        <v>17</v>
      </c>
      <c r="D78" s="99"/>
      <c r="E78" s="82">
        <f>E38</f>
        <v>3953</v>
      </c>
      <c r="F78" s="83">
        <f>F38</f>
        <v>3953</v>
      </c>
      <c r="G78" s="83">
        <v>0</v>
      </c>
      <c r="H78" s="83">
        <v>0</v>
      </c>
      <c r="I78" s="83">
        <v>0</v>
      </c>
      <c r="J78" s="83">
        <f>J38</f>
        <v>5476</v>
      </c>
      <c r="K78" s="83">
        <f>K38</f>
        <v>5476</v>
      </c>
      <c r="L78" s="83">
        <v>0</v>
      </c>
      <c r="M78" s="83">
        <v>0</v>
      </c>
      <c r="N78" s="83">
        <v>0</v>
      </c>
      <c r="O78" s="83">
        <f>O38</f>
        <v>7470</v>
      </c>
      <c r="P78" s="83">
        <f>P38</f>
        <v>7470</v>
      </c>
      <c r="Q78" s="83">
        <v>0</v>
      </c>
      <c r="R78" s="83">
        <v>0</v>
      </c>
      <c r="S78" s="83">
        <v>0</v>
      </c>
      <c r="T78" s="83">
        <f>T38</f>
        <v>13681</v>
      </c>
      <c r="U78" s="83">
        <f>U38</f>
        <v>13681</v>
      </c>
      <c r="V78" s="83">
        <v>0</v>
      </c>
      <c r="W78" s="83">
        <v>0</v>
      </c>
      <c r="X78" s="83">
        <v>0</v>
      </c>
      <c r="Y78" s="83">
        <f>Y38</f>
        <v>6609</v>
      </c>
      <c r="Z78" s="83">
        <f>Z38</f>
        <v>6609</v>
      </c>
      <c r="AA78" s="83">
        <v>0</v>
      </c>
      <c r="AB78" s="83">
        <v>0</v>
      </c>
      <c r="AC78" s="83">
        <v>0</v>
      </c>
      <c r="AD78" s="84">
        <f>Y78+T78+O78+J78+E78</f>
        <v>37189</v>
      </c>
      <c r="AF78" s="20"/>
      <c r="AI78" s="8"/>
      <c r="AJ78" s="19"/>
    </row>
    <row r="79" spans="1:39" s="12" customFormat="1" ht="36.75" customHeight="1" x14ac:dyDescent="0.25">
      <c r="A79" s="120" t="s">
        <v>64</v>
      </c>
      <c r="B79" s="107"/>
      <c r="C79" s="54"/>
      <c r="D79" s="55"/>
      <c r="E79" s="56">
        <f>E74+E58</f>
        <v>55218</v>
      </c>
      <c r="F79" s="57">
        <f>F74+F58</f>
        <v>55218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4">
        <v>0</v>
      </c>
      <c r="M79" s="54">
        <v>0</v>
      </c>
      <c r="N79" s="54">
        <v>0</v>
      </c>
      <c r="O79" s="54">
        <v>0</v>
      </c>
      <c r="P79" s="54">
        <v>0</v>
      </c>
      <c r="Q79" s="54">
        <v>0</v>
      </c>
      <c r="R79" s="54">
        <v>0</v>
      </c>
      <c r="S79" s="54">
        <v>0</v>
      </c>
      <c r="T79" s="54">
        <v>0</v>
      </c>
      <c r="U79" s="54">
        <v>0</v>
      </c>
      <c r="V79" s="54">
        <v>0</v>
      </c>
      <c r="W79" s="54">
        <v>0</v>
      </c>
      <c r="X79" s="54">
        <v>0</v>
      </c>
      <c r="Y79" s="54">
        <v>0</v>
      </c>
      <c r="Z79" s="54">
        <v>0</v>
      </c>
      <c r="AA79" s="54">
        <v>0</v>
      </c>
      <c r="AB79" s="54">
        <v>0</v>
      </c>
      <c r="AC79" s="54">
        <v>0</v>
      </c>
      <c r="AD79" s="58">
        <f>AD74+AD58</f>
        <v>55218</v>
      </c>
    </row>
    <row r="80" spans="1:39" s="12" customFormat="1" ht="37.5" customHeight="1" thickBot="1" x14ac:dyDescent="0.3">
      <c r="A80" s="121" t="s">
        <v>65</v>
      </c>
      <c r="B80" s="122"/>
      <c r="C80" s="32"/>
      <c r="D80" s="53"/>
      <c r="E80" s="52">
        <f>E79+E75</f>
        <v>526934</v>
      </c>
      <c r="F80" s="33">
        <f>F79+F75</f>
        <v>526934</v>
      </c>
      <c r="G80" s="32">
        <v>0</v>
      </c>
      <c r="H80" s="32">
        <v>0</v>
      </c>
      <c r="I80" s="32">
        <v>0</v>
      </c>
      <c r="J80" s="33">
        <f>J79+J75</f>
        <v>565705</v>
      </c>
      <c r="K80" s="33">
        <f>K75+K79</f>
        <v>565705</v>
      </c>
      <c r="L80" s="32">
        <v>0</v>
      </c>
      <c r="M80" s="32">
        <v>0</v>
      </c>
      <c r="N80" s="32">
        <v>0</v>
      </c>
      <c r="O80" s="33">
        <f>O79+O75</f>
        <v>648676</v>
      </c>
      <c r="P80" s="33">
        <f>P75+P79</f>
        <v>648676</v>
      </c>
      <c r="Q80" s="33">
        <v>0</v>
      </c>
      <c r="R80" s="33">
        <v>0</v>
      </c>
      <c r="S80" s="33">
        <v>0</v>
      </c>
      <c r="T80" s="33">
        <f>T79+T75</f>
        <v>690950</v>
      </c>
      <c r="U80" s="33">
        <f>U75+U79</f>
        <v>690950</v>
      </c>
      <c r="V80" s="33">
        <v>0</v>
      </c>
      <c r="W80" s="33">
        <v>0</v>
      </c>
      <c r="X80" s="33">
        <v>0</v>
      </c>
      <c r="Y80" s="33">
        <f>Y79+Y75</f>
        <v>778411</v>
      </c>
      <c r="Z80" s="33">
        <f>Z75+Z79</f>
        <v>778411</v>
      </c>
      <c r="AA80" s="32">
        <v>0</v>
      </c>
      <c r="AB80" s="32">
        <v>0</v>
      </c>
      <c r="AC80" s="32">
        <v>0</v>
      </c>
      <c r="AD80" s="34">
        <f>AD75+AD79</f>
        <v>3210676</v>
      </c>
    </row>
    <row r="81" spans="7:33" ht="15.75" thickBot="1" x14ac:dyDescent="0.3">
      <c r="K81" s="24"/>
      <c r="L81" s="24"/>
      <c r="M81" s="24"/>
      <c r="N81" s="24"/>
      <c r="O81" s="24"/>
      <c r="P81" s="24"/>
      <c r="Q81" s="24"/>
      <c r="R81" s="24"/>
    </row>
    <row r="82" spans="7:33" x14ac:dyDescent="0.25"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25"/>
      <c r="AF82" s="25"/>
      <c r="AG82" s="5"/>
    </row>
    <row r="83" spans="7:33" x14ac:dyDescent="0.25">
      <c r="J83" s="21"/>
      <c r="T83" s="5"/>
      <c r="U83" s="5"/>
      <c r="V83" s="5"/>
      <c r="W83" s="5"/>
      <c r="X83" s="5"/>
      <c r="Y83" s="5"/>
      <c r="Z83" s="5"/>
      <c r="AA83" s="5"/>
      <c r="AB83" s="5"/>
      <c r="AC83" s="5"/>
      <c r="AD83" s="26">
        <f>Y75+T75+O75+J75+E75</f>
        <v>3155458</v>
      </c>
      <c r="AE83" s="25"/>
      <c r="AF83" s="25"/>
      <c r="AG83" s="5"/>
    </row>
    <row r="84" spans="7:33" ht="24" customHeight="1" x14ac:dyDescent="0.25">
      <c r="G84" s="21"/>
      <c r="J84" s="8"/>
      <c r="K84" s="8"/>
      <c r="L84" s="8"/>
      <c r="M84" s="8"/>
      <c r="N84" s="8"/>
      <c r="O84" s="18"/>
      <c r="P84" s="8"/>
      <c r="Q84" s="8"/>
      <c r="R84" s="18"/>
      <c r="AC84" s="8"/>
      <c r="AD84" s="18">
        <f>AD79+AD75</f>
        <v>3210676</v>
      </c>
    </row>
    <row r="85" spans="7:33" x14ac:dyDescent="0.25">
      <c r="T85" s="21"/>
      <c r="AA85" s="21"/>
      <c r="AC85" s="8"/>
      <c r="AD85" s="21"/>
    </row>
    <row r="86" spans="7:33" x14ac:dyDescent="0.25">
      <c r="H86" s="21"/>
      <c r="K86" s="21"/>
      <c r="P86" s="21"/>
      <c r="Q86" s="21"/>
      <c r="R86" s="21"/>
      <c r="T86" s="21"/>
      <c r="V86" s="21"/>
    </row>
    <row r="87" spans="7:33" x14ac:dyDescent="0.25">
      <c r="O87" s="21"/>
    </row>
    <row r="88" spans="7:33" x14ac:dyDescent="0.25">
      <c r="Q88" s="21"/>
    </row>
  </sheetData>
  <mergeCells count="69">
    <mergeCell ref="X1:AD1"/>
    <mergeCell ref="A75:B75"/>
    <mergeCell ref="A55:B55"/>
    <mergeCell ref="A71:B71"/>
    <mergeCell ref="D6:D8"/>
    <mergeCell ref="J7:N7"/>
    <mergeCell ref="A59:AD59"/>
    <mergeCell ref="E7:I7"/>
    <mergeCell ref="E6:AD6"/>
    <mergeCell ref="A10:AD10"/>
    <mergeCell ref="A11:AD11"/>
    <mergeCell ref="A39:AD39"/>
    <mergeCell ref="A47:AD47"/>
    <mergeCell ref="A44:B44"/>
    <mergeCell ref="X2:AD2"/>
    <mergeCell ref="A6:A8"/>
    <mergeCell ref="A35:B35"/>
    <mergeCell ref="AD7:AD8"/>
    <mergeCell ref="Y7:AC7"/>
    <mergeCell ref="M2:S2"/>
    <mergeCell ref="B6:B8"/>
    <mergeCell ref="C6:C8"/>
    <mergeCell ref="O7:S7"/>
    <mergeCell ref="T7:X7"/>
    <mergeCell ref="A4:AD4"/>
    <mergeCell ref="B12:B13"/>
    <mergeCell ref="A12:A13"/>
    <mergeCell ref="B14:B15"/>
    <mergeCell ref="A14:A15"/>
    <mergeCell ref="B16:B17"/>
    <mergeCell ref="A16:A17"/>
    <mergeCell ref="B18:B19"/>
    <mergeCell ref="A79:B79"/>
    <mergeCell ref="A80:B80"/>
    <mergeCell ref="A74:B74"/>
    <mergeCell ref="B67:B68"/>
    <mergeCell ref="A67:A68"/>
    <mergeCell ref="B69:B70"/>
    <mergeCell ref="A69:A70"/>
    <mergeCell ref="A18:A19"/>
    <mergeCell ref="B21:B22"/>
    <mergeCell ref="A21:A22"/>
    <mergeCell ref="A60:A62"/>
    <mergeCell ref="A58:B58"/>
    <mergeCell ref="B25:B26"/>
    <mergeCell ref="A25:A26"/>
    <mergeCell ref="B27:B28"/>
    <mergeCell ref="A27:A28"/>
    <mergeCell ref="B29:B30"/>
    <mergeCell ref="A29:A30"/>
    <mergeCell ref="B31:B32"/>
    <mergeCell ref="A31:A32"/>
    <mergeCell ref="B33:B34"/>
    <mergeCell ref="A33:A34"/>
    <mergeCell ref="B40:B41"/>
    <mergeCell ref="A40:A41"/>
    <mergeCell ref="B42:B43"/>
    <mergeCell ref="A42:A43"/>
    <mergeCell ref="B48:B49"/>
    <mergeCell ref="A48:A49"/>
    <mergeCell ref="B65:B66"/>
    <mergeCell ref="A65:A66"/>
    <mergeCell ref="B63:B64"/>
    <mergeCell ref="A63:A64"/>
    <mergeCell ref="B50:B51"/>
    <mergeCell ref="A50:A51"/>
    <mergeCell ref="A52:A53"/>
    <mergeCell ref="B52:B53"/>
    <mergeCell ref="B60:B61"/>
  </mergeCells>
  <printOptions horizontalCentered="1" verticalCentered="1"/>
  <pageMargins left="0.15748031496062992" right="0" top="0.51181102362204722" bottom="0.23622047244094491" header="0.31496062992125984" footer="0.31496062992125984"/>
  <pageSetup paperSize="9" scale="44" firstPageNumber="4" orientation="landscape" useFirstPageNumber="1" r:id="rId1"/>
  <headerFooter>
    <oddHeader>&amp;C&amp;P</oddHeader>
    <firstHeader xml:space="preserve">&amp;C&amp;N&amp;R&amp;"Times New Roman,обычный"&amp;10Приложение № 1
</firstHeader>
  </headerFooter>
  <rowBreaks count="1" manualBreakCount="1">
    <brk id="32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2026-07-09T10:37:13Z</cp:lastPrinted>
  <dcterms:created xsi:type="dcterms:W3CDTF">2016-10-07T06:30:37Z</dcterms:created>
  <dcterms:modified xsi:type="dcterms:W3CDTF">2026-07-09T10:37:17Z</dcterms:modified>
</cp:coreProperties>
</file>