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</sheets>
  <definedNames>
    <definedName name="_xlnm.Print_Titles" localSheetId="0">'Прил.1(финансы)'!$8:$11</definedName>
    <definedName name="_xlnm.Print_Area" localSheetId="0">'Прил.1(финансы)'!$B$1:$AE$44</definedName>
  </definedNames>
  <calcPr fullCalcOnLoad="1"/>
</workbook>
</file>

<file path=xl/sharedStrings.xml><?xml version="1.0" encoding="utf-8"?>
<sst xmlns="http://schemas.openxmlformats.org/spreadsheetml/2006/main" count="412" uniqueCount="88">
  <si>
    <t>Местный бюджет</t>
  </si>
  <si>
    <t xml:space="preserve"> -</t>
  </si>
  <si>
    <t>Приложение № 1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</si>
  <si>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</si>
  <si>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</si>
  <si>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</si>
  <si>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</si>
  <si>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</si>
  <si>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</si>
  <si>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</si>
  <si>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</si>
  <si>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департамент городского хозяйства</t>
  </si>
  <si>
    <t>Итого по задаче 1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</si>
  <si>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</si>
  <si>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</si>
  <si>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</si>
  <si>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</si>
  <si>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Итого по задаче 2</t>
  </si>
  <si>
    <t>Итого по задаче 3</t>
  </si>
  <si>
    <t>Итого по Программе</t>
  </si>
  <si>
    <t>4.1.</t>
  </si>
  <si>
    <t>Итого по задаче 4</t>
  </si>
  <si>
    <t>к Постановлению мэрии городского округа Тольятти                           от _____________  № ___________</t>
  </si>
  <si>
    <r>
      <t xml:space="preserve">План на </t>
    </r>
    <r>
      <rPr>
        <u val="single"/>
        <sz val="10"/>
        <color indexed="8"/>
        <rFont val="Times New Roman"/>
        <family val="1"/>
      </rPr>
      <t>2018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</si>
  <si>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2019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</si>
  <si>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2020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</si>
  <si>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2021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</si>
  <si>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>год</t>
    </r>
  </si>
  <si>
    <t>к Муниципальной программе "Ремонт помещений, находящихся в муниципальной собственности городского округа Тольятти, на 2018-2022 годы"</t>
  </si>
  <si>
    <t>2018-2022 гг.</t>
  </si>
  <si>
    <t>2020 г.</t>
  </si>
  <si>
    <t>2018 г.</t>
  </si>
  <si>
    <t>2019 г.</t>
  </si>
  <si>
    <t>2021 г.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</si>
  <si>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</si>
  <si>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r>
      <t xml:space="preserve">Задача 3. Приведение нежилых муниципальных помещений </t>
    </r>
    <r>
      <rPr>
        <sz val="10"/>
        <rFont val="Times New Roman"/>
        <family val="1"/>
      </rPr>
      <t>в технически исправное с</t>
    </r>
    <r>
      <rPr>
        <sz val="10"/>
        <color indexed="8"/>
        <rFont val="Times New Roman"/>
        <family val="1"/>
      </rPr>
      <t xml:space="preserve">остояние </t>
    </r>
  </si>
  <si>
    <t xml:space="preserve">Задача 4. Обеспечение жилых муниципальных помещений индивидуальными приборами учета потребления коммунальных ресурсов </t>
  </si>
  <si>
    <t>5.2.</t>
  </si>
  <si>
    <t>Итого по задаче 5</t>
  </si>
  <si>
    <t xml:space="preserve"> - </t>
  </si>
  <si>
    <t>Ремонт фасада</t>
  </si>
  <si>
    <t>5.1.</t>
  </si>
  <si>
    <t>Ремонт кровли</t>
  </si>
  <si>
    <t>5.3.</t>
  </si>
  <si>
    <t>5.4.</t>
  </si>
  <si>
    <t>5.5.</t>
  </si>
  <si>
    <t>5.6.</t>
  </si>
  <si>
    <t>Ремонт мест общего пользования</t>
  </si>
  <si>
    <t>Замена бытового газоиспользующего оборудования (плит газовых, водонагревателей газовых), непригодного для дальнейшей эксплуатации</t>
  </si>
  <si>
    <t>Установка индивидуальных приборов учета потребления коммунальных ресурсов: электроэнергии, воды</t>
  </si>
  <si>
    <t>к Постановлению администрации городского округа Тольятти от ____________ № ___________</t>
  </si>
  <si>
    <t>0502</t>
  </si>
  <si>
    <t>0501</t>
  </si>
  <si>
    <t>Ремонт лифтового оборудования</t>
  </si>
  <si>
    <t>Ремонт инженерных систем</t>
  </si>
  <si>
    <t>Ремонт в нежилых муниципальных помещениях, в том числе установка узлов учета потребления коммунальных ресурсов</t>
  </si>
  <si>
    <t>Подготовка проектной документации</t>
  </si>
  <si>
    <t>1.1.</t>
  </si>
  <si>
    <t>2.1.</t>
  </si>
  <si>
    <t>3.1.</t>
  </si>
  <si>
    <t>Задача 5. Приведение муниципального многоквартирного дома экономического класса в нормативное состояние для возможности дальнейшего предоставления жилых муниципальных помещений, расположенных в нем, нуждающимся гражданам</t>
  </si>
  <si>
    <t>ООО СамараКомплектСервис, НМЦК-812999,84  МК 590000  эк-222999,84 (ДГХ 111тр, ДФ 112тр)       1936-п/1 открыли на 100тр(7 плит)  Снимаем 813-(111-100)-112=690тр</t>
  </si>
  <si>
    <r>
      <t xml:space="preserve">ООО Вестком М  МК 99439,89                                                                                                      ООО Строй Плюс  НМЦК-486971,77  МК-280008,71   эк-206963,06   экДФ-103 Дума 25.04.18                 Остаток 1476-99,4-280-103-103-453-48 (на 5.4)=389,5514=889,588-(453,0+48(нераспр.остаток))+0,963(остаток экономии)      </t>
    </r>
    <r>
      <rPr>
        <b/>
        <sz val="10"/>
        <color indexed="8"/>
        <rFont val="Times New Roman"/>
        <family val="1"/>
      </rPr>
      <t>Снимаем: 1373-103дф-(453+48)(с нераспр.остатка)=769тр</t>
    </r>
  </si>
  <si>
    <r>
      <t xml:space="preserve">ООО Вестком М  МК 98974,6                                                                                                      ООО НикоСтрой  НМЦК-824647,13  МК-468371,3+30601,89=498973,19  эк-356275,83   экДГХ:178000-30601,89=147398,11                </t>
    </r>
    <r>
      <rPr>
        <b/>
        <sz val="10"/>
        <color indexed="8"/>
        <rFont val="Times New Roman"/>
        <family val="1"/>
      </rPr>
      <t xml:space="preserve">Снимаем остаток 926-147(ДГХ)-179(ДФ)=600    </t>
    </r>
  </si>
  <si>
    <t>0502 - 91,  0501 - 43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</si>
  <si>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</si>
  <si>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</si>
  <si>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 xml:space="preserve"> +48 тр с мероприятия 5.2,   снимаем 2 тр (вся экономия)</t>
  </si>
  <si>
    <t>6.1.</t>
  </si>
  <si>
    <t>Итого по задаче 6</t>
  </si>
  <si>
    <t xml:space="preserve">Задача 6. Проведение переустройства, перепланировки и иных ремонтно-строительных работ в пустующих муниципальных помещениях </t>
  </si>
  <si>
    <t>Переустройство, перепланировка и иные ремонтно-строительные работы в  пустующих муниципальных помещениях</t>
  </si>
  <si>
    <t>6.2.</t>
  </si>
  <si>
    <t>5.7.</t>
  </si>
  <si>
    <t>Оформление допуска в эксплуатацию тепловых энергоустановок</t>
  </si>
  <si>
    <t xml:space="preserve">2019 г.     </t>
  </si>
  <si>
    <t>2018 г. 2020-2022 гг.</t>
  </si>
  <si>
    <t>1.2.</t>
  </si>
  <si>
    <t>Разработка проектов переустройства и (или) перепланировки помещений</t>
  </si>
  <si>
    <t>-</t>
  </si>
  <si>
    <r>
      <t xml:space="preserve">Задача 1: Приведение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</si>
  <si>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t>2019, 2020 гг.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</si>
  <si>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жилых  и (или) нежилых муниципальных помещениях </t>
    </r>
  </si>
  <si>
    <t>7.1</t>
  </si>
  <si>
    <t>Итого по задаче 7</t>
  </si>
  <si>
    <t>Задача 7. Обеспечение пожарной безопасности жилых муниципальных помещений, в которых проживают многодетные семьи и семьи, находящиеся в трудной жизненной ситуации</t>
  </si>
  <si>
    <t xml:space="preserve">Установка автономных пожарных извещателей </t>
  </si>
  <si>
    <t xml:space="preserve">Приложение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</si>
</sst>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3" fontId="53" fillId="33" borderId="0" xfId="0" applyNumberFormat="1" applyFont="1" applyFill="1" applyAlignment="1">
      <alignment horizontal="center" vertical="center" wrapText="1"/>
    </xf>
    <xf numFmtId="3" fontId="52" fillId="33" borderId="0" xfId="0" applyNumberFormat="1" applyFont="1" applyFill="1" applyAlignment="1">
      <alignment horizontal="left" vertical="center" wrapText="1"/>
    </xf>
    <xf numFmtId="49" fontId="51" fillId="33" borderId="0" xfId="0" applyNumberFormat="1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51" fillId="33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3" fontId="52" fillId="33" borderId="10" xfId="73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/>
    </xf>
    <xf numFmtId="176" fontId="51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horizontal="right" vertical="center"/>
    </xf>
    <xf numFmtId="3" fontId="52" fillId="33" borderId="0" xfId="0" applyNumberFormat="1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top" wrapText="1"/>
    </xf>
    <xf numFmtId="0" fontId="53" fillId="33" borderId="10" xfId="0" applyFont="1" applyFill="1" applyBorder="1" applyAlignment="1">
      <alignment horizontal="right" vertical="center"/>
    </xf>
    <xf numFmtId="49" fontId="52" fillId="33" borderId="0" xfId="0" applyNumberFormat="1" applyFont="1" applyFill="1" applyAlignment="1">
      <alignment horizontal="center" vertical="center" wrapText="1"/>
    </xf>
    <xf numFmtId="3" fontId="55" fillId="33" borderId="0" xfId="0" applyNumberFormat="1" applyFont="1" applyFill="1" applyAlignment="1">
      <alignment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3" fontId="8" fillId="0" borderId="10" xfId="73" applyNumberFormat="1" applyFont="1" applyFill="1" applyBorder="1" applyAlignment="1" applyProtection="1">
      <alignment horizontal="center" vertical="center"/>
      <protection/>
    </xf>
    <xf numFmtId="3" fontId="5" fillId="0" borderId="10" xfId="73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0" fontId="50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 horizontal="right"/>
    </xf>
    <xf numFmtId="0" fontId="53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3" fontId="52" fillId="33" borderId="0" xfId="0" applyNumberFormat="1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right" vertical="center"/>
    </xf>
    <xf numFmtId="49" fontId="52" fillId="33" borderId="13" xfId="0" applyNumberFormat="1" applyFont="1" applyFill="1" applyBorder="1" applyAlignment="1">
      <alignment horizontal="left" vertical="center"/>
    </xf>
    <xf numFmtId="49" fontId="52" fillId="33" borderId="14" xfId="0" applyNumberFormat="1" applyFont="1" applyFill="1" applyBorder="1" applyAlignment="1">
      <alignment horizontal="left" vertical="center"/>
    </xf>
    <xf numFmtId="49" fontId="52" fillId="33" borderId="15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/>
    </xf>
    <xf numFmtId="49" fontId="52" fillId="0" borderId="14" xfId="0" applyNumberFormat="1" applyFont="1" applyFill="1" applyBorder="1" applyAlignment="1">
      <alignment horizontal="left" vertical="center"/>
    </xf>
    <xf numFmtId="49" fontId="52" fillId="0" borderId="15" xfId="0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I44"/>
  <sheetViews>
    <sheetView tabSelected="1" view="pageBreakPreview" zoomScale="75" zoomScaleNormal="91" zoomScaleSheetLayoutView="75" workbookViewId="0" topLeftCell="B3">
      <selection activeCell="B13" sqref="B13:AE13"/>
    </sheetView>
  </sheetViews>
  <sheetFormatPr defaultColWidth="9.140625" defaultRowHeight="15"/>
  <cols>
    <col min="1" max="1" width="9.140625" style="16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 hidden="1">
      <c r="Q1" s="82" t="s">
        <v>2</v>
      </c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7:31" ht="29.25" customHeight="1" hidden="1">
      <c r="Q2" s="83" t="s">
        <v>22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7:31" ht="15" customHeight="1">
      <c r="Q3" s="57"/>
      <c r="R3" s="57"/>
      <c r="S3" s="57"/>
      <c r="T3" s="57"/>
      <c r="U3" s="57"/>
      <c r="V3" s="57"/>
      <c r="W3" s="57"/>
      <c r="X3" s="57"/>
      <c r="Y3" s="57"/>
      <c r="Z3" s="84" t="s">
        <v>87</v>
      </c>
      <c r="AA3" s="84"/>
      <c r="AB3" s="84"/>
      <c r="AC3" s="84"/>
      <c r="AD3" s="84"/>
      <c r="AE3" s="84"/>
    </row>
    <row r="4" spans="17:31" ht="29.25" customHeight="1">
      <c r="Q4" s="57"/>
      <c r="R4" s="57"/>
      <c r="S4" s="57"/>
      <c r="T4" s="57"/>
      <c r="U4" s="57"/>
      <c r="V4" s="57"/>
      <c r="W4" s="57"/>
      <c r="X4" s="57"/>
      <c r="Y4" s="57"/>
      <c r="Z4" s="84" t="s">
        <v>50</v>
      </c>
      <c r="AA4" s="84"/>
      <c r="AB4" s="84"/>
      <c r="AC4" s="84"/>
      <c r="AD4" s="84"/>
      <c r="AE4" s="84"/>
    </row>
    <row r="5" spans="18:31" ht="21" customHeight="1">
      <c r="R5" s="22"/>
      <c r="S5" s="22"/>
      <c r="T5" s="22"/>
      <c r="U5" s="22"/>
      <c r="V5" s="22"/>
      <c r="W5" s="22"/>
      <c r="X5" s="22"/>
      <c r="Y5" s="22"/>
      <c r="Z5" s="85" t="s">
        <v>2</v>
      </c>
      <c r="AA5" s="85"/>
      <c r="AB5" s="85"/>
      <c r="AC5" s="85"/>
      <c r="AD5" s="85"/>
      <c r="AE5" s="85"/>
    </row>
    <row r="6" spans="1:32" s="3" customFormat="1" ht="42.75" customHeight="1">
      <c r="A6" s="16"/>
      <c r="R6" s="23"/>
      <c r="S6" s="23"/>
      <c r="T6" s="23"/>
      <c r="U6" s="23"/>
      <c r="V6" s="23"/>
      <c r="W6" s="23"/>
      <c r="X6" s="23"/>
      <c r="Y6" s="23"/>
      <c r="Z6" s="79" t="s">
        <v>28</v>
      </c>
      <c r="AA6" s="79"/>
      <c r="AB6" s="79"/>
      <c r="AC6" s="79"/>
      <c r="AD6" s="79"/>
      <c r="AE6" s="79"/>
      <c r="AF6" s="10"/>
    </row>
    <row r="7" spans="3:31" ht="33.75" customHeight="1">
      <c r="C7" s="78" t="s">
        <v>13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2:31" ht="21.75" customHeight="1">
      <c r="B8" s="77" t="s">
        <v>14</v>
      </c>
      <c r="C8" s="77" t="s">
        <v>3</v>
      </c>
      <c r="D8" s="77" t="s">
        <v>4</v>
      </c>
      <c r="E8" s="77" t="s">
        <v>5</v>
      </c>
      <c r="F8" s="77" t="s">
        <v>15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2:31" ht="21.75" customHeight="1">
      <c r="B9" s="77"/>
      <c r="C9" s="77"/>
      <c r="D9" s="77"/>
      <c r="E9" s="77"/>
      <c r="F9" s="77" t="s">
        <v>23</v>
      </c>
      <c r="G9" s="77"/>
      <c r="H9" s="77"/>
      <c r="I9" s="77"/>
      <c r="J9" s="77"/>
      <c r="K9" s="77" t="s">
        <v>24</v>
      </c>
      <c r="L9" s="77"/>
      <c r="M9" s="77"/>
      <c r="N9" s="77"/>
      <c r="O9" s="77"/>
      <c r="P9" s="77" t="s">
        <v>25</v>
      </c>
      <c r="Q9" s="77"/>
      <c r="R9" s="77"/>
      <c r="S9" s="77"/>
      <c r="T9" s="77"/>
      <c r="U9" s="77" t="s">
        <v>26</v>
      </c>
      <c r="V9" s="77"/>
      <c r="W9" s="77"/>
      <c r="X9" s="77"/>
      <c r="Y9" s="77"/>
      <c r="Z9" s="77" t="s">
        <v>27</v>
      </c>
      <c r="AA9" s="77"/>
      <c r="AB9" s="77"/>
      <c r="AC9" s="77"/>
      <c r="AD9" s="77"/>
      <c r="AE9" s="81" t="s">
        <v>6</v>
      </c>
    </row>
    <row r="10" spans="2:31" ht="48" customHeight="1">
      <c r="B10" s="77"/>
      <c r="C10" s="77"/>
      <c r="D10" s="77"/>
      <c r="E10" s="77"/>
      <c r="F10" s="56" t="s">
        <v>7</v>
      </c>
      <c r="G10" s="8" t="s">
        <v>0</v>
      </c>
      <c r="H10" s="8" t="s">
        <v>8</v>
      </c>
      <c r="I10" s="8" t="s">
        <v>9</v>
      </c>
      <c r="J10" s="8" t="s">
        <v>10</v>
      </c>
      <c r="K10" s="56" t="s">
        <v>7</v>
      </c>
      <c r="L10" s="8" t="s">
        <v>0</v>
      </c>
      <c r="M10" s="8" t="s">
        <v>8</v>
      </c>
      <c r="N10" s="8" t="s">
        <v>9</v>
      </c>
      <c r="O10" s="8" t="s">
        <v>10</v>
      </c>
      <c r="P10" s="56" t="s">
        <v>7</v>
      </c>
      <c r="Q10" s="8" t="s">
        <v>0</v>
      </c>
      <c r="R10" s="8" t="s">
        <v>8</v>
      </c>
      <c r="S10" s="8" t="s">
        <v>9</v>
      </c>
      <c r="T10" s="8" t="s">
        <v>10</v>
      </c>
      <c r="U10" s="56" t="s">
        <v>7</v>
      </c>
      <c r="V10" s="8" t="s">
        <v>0</v>
      </c>
      <c r="W10" s="8" t="s">
        <v>8</v>
      </c>
      <c r="X10" s="8" t="s">
        <v>9</v>
      </c>
      <c r="Y10" s="8" t="s">
        <v>10</v>
      </c>
      <c r="Z10" s="56" t="s">
        <v>7</v>
      </c>
      <c r="AA10" s="8" t="s">
        <v>0</v>
      </c>
      <c r="AB10" s="8" t="s">
        <v>8</v>
      </c>
      <c r="AC10" s="8" t="s">
        <v>9</v>
      </c>
      <c r="AD10" s="8" t="s">
        <v>10</v>
      </c>
      <c r="AE10" s="81"/>
    </row>
    <row r="11" spans="2:31" ht="18.75" customHeight="1">
      <c r="B11" s="28">
        <v>1</v>
      </c>
      <c r="C11" s="28">
        <v>2</v>
      </c>
      <c r="D11" s="28">
        <v>3</v>
      </c>
      <c r="E11" s="28">
        <v>4</v>
      </c>
      <c r="F11" s="56">
        <v>5</v>
      </c>
      <c r="G11" s="56">
        <v>6</v>
      </c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6">
        <v>20</v>
      </c>
      <c r="V11" s="56">
        <v>21</v>
      </c>
      <c r="W11" s="56">
        <v>22</v>
      </c>
      <c r="X11" s="56">
        <v>23</v>
      </c>
      <c r="Y11" s="56">
        <v>24</v>
      </c>
      <c r="Z11" s="56">
        <v>25</v>
      </c>
      <c r="AA11" s="56">
        <v>26</v>
      </c>
      <c r="AB11" s="56">
        <v>27</v>
      </c>
      <c r="AC11" s="56">
        <v>28</v>
      </c>
      <c r="AD11" s="56">
        <v>29</v>
      </c>
      <c r="AE11" s="30">
        <v>30</v>
      </c>
    </row>
    <row r="12" spans="1:32" s="4" customFormat="1" ht="27" customHeight="1">
      <c r="A12" s="17"/>
      <c r="B12" s="97" t="s">
        <v>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1"/>
    </row>
    <row r="13" spans="1:32" s="4" customFormat="1" ht="27" customHeight="1">
      <c r="A13" s="17"/>
      <c r="B13" s="97" t="s">
        <v>80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1"/>
    </row>
    <row r="14" spans="1:32" ht="44.25" customHeight="1">
      <c r="A14" s="16" t="s">
        <v>52</v>
      </c>
      <c r="B14" s="61" t="s">
        <v>57</v>
      </c>
      <c r="C14" s="76" t="s">
        <v>82</v>
      </c>
      <c r="D14" s="75" t="s">
        <v>11</v>
      </c>
      <c r="E14" s="31" t="s">
        <v>29</v>
      </c>
      <c r="F14" s="33">
        <f>G14+H14+I14+J14</f>
        <v>6039</v>
      </c>
      <c r="G14" s="33">
        <f>4179+2576-245-246-225</f>
        <v>6039</v>
      </c>
      <c r="H14" s="33">
        <v>0</v>
      </c>
      <c r="I14" s="33">
        <v>0</v>
      </c>
      <c r="J14" s="33">
        <v>0</v>
      </c>
      <c r="K14" s="33">
        <f>L14+M14+N14+O14</f>
        <v>3660</v>
      </c>
      <c r="L14" s="33">
        <f>0+2500-444+1867-443+180</f>
        <v>3660</v>
      </c>
      <c r="M14" s="33">
        <v>0</v>
      </c>
      <c r="N14" s="33">
        <v>0</v>
      </c>
      <c r="O14" s="33">
        <v>0</v>
      </c>
      <c r="P14" s="33">
        <f>Q14+R14+S14+T14</f>
        <v>15086</v>
      </c>
      <c r="Q14" s="33">
        <f>16391+51-1040-316</f>
        <v>15086</v>
      </c>
      <c r="R14" s="33">
        <v>0</v>
      </c>
      <c r="S14" s="33">
        <v>0</v>
      </c>
      <c r="T14" s="33">
        <v>0</v>
      </c>
      <c r="U14" s="33">
        <f>V14+W14+X14+Y14</f>
        <v>15809</v>
      </c>
      <c r="V14" s="33">
        <f>6302-403-959+10869</f>
        <v>15809</v>
      </c>
      <c r="W14" s="33">
        <v>0</v>
      </c>
      <c r="X14" s="33">
        <v>0</v>
      </c>
      <c r="Y14" s="33">
        <v>0</v>
      </c>
      <c r="Z14" s="33">
        <f>AA14+AB14+AC14+AD14</f>
        <v>10044</v>
      </c>
      <c r="AA14" s="33">
        <f>2500+7544</f>
        <v>10044</v>
      </c>
      <c r="AB14" s="33">
        <v>0</v>
      </c>
      <c r="AC14" s="33">
        <v>0</v>
      </c>
      <c r="AD14" s="33">
        <v>0</v>
      </c>
      <c r="AE14" s="34">
        <f>F14+K14+P14+U14+Z14</f>
        <v>50638</v>
      </c>
      <c r="AF14" s="10" t="s">
        <v>65</v>
      </c>
    </row>
    <row r="15" spans="2:32" ht="44.25" customHeight="1">
      <c r="B15" s="61" t="s">
        <v>77</v>
      </c>
      <c r="C15" s="48" t="s">
        <v>78</v>
      </c>
      <c r="D15" s="75" t="s">
        <v>11</v>
      </c>
      <c r="E15" s="31" t="s">
        <v>30</v>
      </c>
      <c r="F15" s="33" t="s">
        <v>79</v>
      </c>
      <c r="G15" s="33" t="s">
        <v>79</v>
      </c>
      <c r="H15" s="33" t="s">
        <v>79</v>
      </c>
      <c r="I15" s="33" t="s">
        <v>79</v>
      </c>
      <c r="J15" s="33" t="s">
        <v>79</v>
      </c>
      <c r="K15" s="33" t="s">
        <v>79</v>
      </c>
      <c r="L15" s="33" t="s">
        <v>79</v>
      </c>
      <c r="M15" s="33" t="s">
        <v>79</v>
      </c>
      <c r="N15" s="33" t="s">
        <v>79</v>
      </c>
      <c r="O15" s="33" t="s">
        <v>79</v>
      </c>
      <c r="P15" s="33">
        <f>Q15+R15+S15+T15</f>
        <v>395</v>
      </c>
      <c r="Q15" s="33">
        <f>500-51-54</f>
        <v>395</v>
      </c>
      <c r="R15" s="33">
        <v>0</v>
      </c>
      <c r="S15" s="33">
        <v>0</v>
      </c>
      <c r="T15" s="33">
        <v>0</v>
      </c>
      <c r="U15" s="33">
        <f>V15+W15+X15+Y15</f>
        <v>0</v>
      </c>
      <c r="V15" s="33">
        <v>0</v>
      </c>
      <c r="W15" s="33">
        <v>0</v>
      </c>
      <c r="X15" s="33">
        <v>0</v>
      </c>
      <c r="Y15" s="33">
        <v>0</v>
      </c>
      <c r="Z15" s="33">
        <f>AA15+AB15+AC15+AD15</f>
        <v>0</v>
      </c>
      <c r="AA15" s="33">
        <v>0</v>
      </c>
      <c r="AB15" s="33">
        <v>0</v>
      </c>
      <c r="AC15" s="33">
        <v>0</v>
      </c>
      <c r="AD15" s="33">
        <v>0</v>
      </c>
      <c r="AE15" s="34">
        <f>P15+U15+Z15</f>
        <v>395</v>
      </c>
      <c r="AF15" s="10"/>
    </row>
    <row r="16" spans="1:33" s="2" customFormat="1" ht="27" customHeight="1">
      <c r="A16" s="16"/>
      <c r="B16" s="98" t="s">
        <v>12</v>
      </c>
      <c r="C16" s="98"/>
      <c r="D16" s="35"/>
      <c r="E16" s="35"/>
      <c r="F16" s="32">
        <f>F14</f>
        <v>6039</v>
      </c>
      <c r="G16" s="32">
        <f>G14</f>
        <v>6039</v>
      </c>
      <c r="H16" s="32">
        <f>SUM(H14)</f>
        <v>0</v>
      </c>
      <c r="I16" s="32">
        <f>SUM(I14)</f>
        <v>0</v>
      </c>
      <c r="J16" s="32">
        <f>SUM(J14)</f>
        <v>0</v>
      </c>
      <c r="K16" s="32">
        <f>L16+M16+N16+O16</f>
        <v>3660</v>
      </c>
      <c r="L16" s="32">
        <f>SUM(L14)</f>
        <v>3660</v>
      </c>
      <c r="M16" s="32">
        <f>SUM(M14)</f>
        <v>0</v>
      </c>
      <c r="N16" s="32">
        <f>SUM(N14)</f>
        <v>0</v>
      </c>
      <c r="O16" s="32">
        <f>SUM(O14)</f>
        <v>0</v>
      </c>
      <c r="P16" s="32">
        <f>Q16+R16+S16+T16</f>
        <v>15481</v>
      </c>
      <c r="Q16" s="32">
        <f>SUM(Q14:Q15)</f>
        <v>15481</v>
      </c>
      <c r="R16" s="32">
        <f>SUM(R14)</f>
        <v>0</v>
      </c>
      <c r="S16" s="32">
        <f>SUM(S14)</f>
        <v>0</v>
      </c>
      <c r="T16" s="32">
        <f>SUM(T14)</f>
        <v>0</v>
      </c>
      <c r="U16" s="32">
        <f>V16+W16+X16+Y16</f>
        <v>15809</v>
      </c>
      <c r="V16" s="32">
        <f>SUM(V14:V15)</f>
        <v>15809</v>
      </c>
      <c r="W16" s="32">
        <f>SUM(W14)</f>
        <v>0</v>
      </c>
      <c r="X16" s="32">
        <f>SUM(X14)</f>
        <v>0</v>
      </c>
      <c r="Y16" s="32">
        <f>SUM(Y14)</f>
        <v>0</v>
      </c>
      <c r="Z16" s="32">
        <f>AA16+AB16+AC16+AD16</f>
        <v>10044</v>
      </c>
      <c r="AA16" s="32">
        <f>SUM(AA14:AA15)</f>
        <v>10044</v>
      </c>
      <c r="AB16" s="32">
        <f>SUM(AB14)</f>
        <v>0</v>
      </c>
      <c r="AC16" s="32">
        <f>SUM(AC14)</f>
        <v>0</v>
      </c>
      <c r="AD16" s="32">
        <f>SUM(AD14)</f>
        <v>0</v>
      </c>
      <c r="AE16" s="34">
        <f>AE14+AE15</f>
        <v>51033</v>
      </c>
      <c r="AF16" s="12"/>
      <c r="AG16" s="26">
        <f>F16+K16+P16+U16+Z16</f>
        <v>51033</v>
      </c>
    </row>
    <row r="17" spans="2:31" ht="27" customHeight="1">
      <c r="B17" s="99" t="s">
        <v>34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2" s="4" customFormat="1" ht="75" customHeight="1">
      <c r="A18" s="17" t="s">
        <v>51</v>
      </c>
      <c r="B18" s="61" t="s">
        <v>58</v>
      </c>
      <c r="C18" s="36" t="s">
        <v>48</v>
      </c>
      <c r="D18" s="75" t="s">
        <v>11</v>
      </c>
      <c r="E18" s="31" t="s">
        <v>29</v>
      </c>
      <c r="F18" s="37">
        <f>G18+H18+I18+J18</f>
        <v>690</v>
      </c>
      <c r="G18" s="37">
        <f>813-11-112</f>
        <v>690</v>
      </c>
      <c r="H18" s="38">
        <v>0</v>
      </c>
      <c r="I18" s="39">
        <v>0</v>
      </c>
      <c r="J18" s="39">
        <v>0</v>
      </c>
      <c r="K18" s="39">
        <f>L18+M18+N18+O18</f>
        <v>465</v>
      </c>
      <c r="L18" s="39">
        <f>688-112-99-12</f>
        <v>465</v>
      </c>
      <c r="M18" s="38">
        <v>0</v>
      </c>
      <c r="N18" s="39">
        <v>0</v>
      </c>
      <c r="O18" s="39">
        <v>0</v>
      </c>
      <c r="P18" s="39">
        <f>Q18+R18+S18+T18</f>
        <v>608</v>
      </c>
      <c r="Q18" s="39">
        <v>608</v>
      </c>
      <c r="R18" s="38">
        <v>0</v>
      </c>
      <c r="S18" s="39">
        <v>0</v>
      </c>
      <c r="T18" s="39">
        <v>0</v>
      </c>
      <c r="U18" s="39">
        <f>V18+W18+X18+Y18</f>
        <v>605</v>
      </c>
      <c r="V18" s="39">
        <f>608-3</f>
        <v>605</v>
      </c>
      <c r="W18" s="38">
        <v>0</v>
      </c>
      <c r="X18" s="39">
        <v>0</v>
      </c>
      <c r="Y18" s="39">
        <v>0</v>
      </c>
      <c r="Z18" s="39">
        <f>AA18+AB18+AC18+AD18</f>
        <v>608</v>
      </c>
      <c r="AA18" s="39">
        <v>608</v>
      </c>
      <c r="AB18" s="38">
        <v>0</v>
      </c>
      <c r="AC18" s="39">
        <v>0</v>
      </c>
      <c r="AD18" s="39">
        <v>0</v>
      </c>
      <c r="AE18" s="34">
        <f>F18+K18+P18+U18+Z18</f>
        <v>2976</v>
      </c>
      <c r="AF18" s="10" t="s">
        <v>61</v>
      </c>
    </row>
    <row r="19" spans="1:33" s="5" customFormat="1" ht="27" customHeight="1">
      <c r="A19" s="17"/>
      <c r="B19" s="86" t="s">
        <v>17</v>
      </c>
      <c r="C19" s="87"/>
      <c r="D19" s="41"/>
      <c r="E19" s="42"/>
      <c r="F19" s="43">
        <f>F18</f>
        <v>690</v>
      </c>
      <c r="G19" s="43">
        <f aca="true" t="shared" si="0" ref="G19:AE19">G18</f>
        <v>690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465</v>
      </c>
      <c r="L19" s="43">
        <f t="shared" si="0"/>
        <v>465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608</v>
      </c>
      <c r="Q19" s="43">
        <f t="shared" si="0"/>
        <v>608</v>
      </c>
      <c r="R19" s="43">
        <f t="shared" si="0"/>
        <v>0</v>
      </c>
      <c r="S19" s="43">
        <f t="shared" si="0"/>
        <v>0</v>
      </c>
      <c r="T19" s="43">
        <f t="shared" si="0"/>
        <v>0</v>
      </c>
      <c r="U19" s="43">
        <f t="shared" si="0"/>
        <v>605</v>
      </c>
      <c r="V19" s="43">
        <f t="shared" si="0"/>
        <v>605</v>
      </c>
      <c r="W19" s="43">
        <f t="shared" si="0"/>
        <v>0</v>
      </c>
      <c r="X19" s="43">
        <f t="shared" si="0"/>
        <v>0</v>
      </c>
      <c r="Y19" s="43">
        <f t="shared" si="0"/>
        <v>0</v>
      </c>
      <c r="Z19" s="43">
        <f t="shared" si="0"/>
        <v>608</v>
      </c>
      <c r="AA19" s="43">
        <f t="shared" si="0"/>
        <v>608</v>
      </c>
      <c r="AB19" s="43">
        <f t="shared" si="0"/>
        <v>0</v>
      </c>
      <c r="AC19" s="43">
        <f t="shared" si="0"/>
        <v>0</v>
      </c>
      <c r="AD19" s="43">
        <f t="shared" si="0"/>
        <v>0</v>
      </c>
      <c r="AE19" s="43">
        <f t="shared" si="0"/>
        <v>2976</v>
      </c>
      <c r="AF19" s="13"/>
      <c r="AG19" s="25">
        <f>F19+K19+P19+U19+Z19</f>
        <v>2976</v>
      </c>
    </row>
    <row r="20" spans="2:31" ht="28.5" customHeight="1">
      <c r="B20" s="89" t="s">
        <v>35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5" ht="51.75" customHeight="1">
      <c r="A21" s="16" t="s">
        <v>52</v>
      </c>
      <c r="B21" s="44" t="s">
        <v>59</v>
      </c>
      <c r="C21" s="45" t="s">
        <v>55</v>
      </c>
      <c r="D21" s="28" t="s">
        <v>11</v>
      </c>
      <c r="E21" s="31" t="s">
        <v>75</v>
      </c>
      <c r="F21" s="39" t="s">
        <v>79</v>
      </c>
      <c r="G21" s="39" t="s">
        <v>79</v>
      </c>
      <c r="H21" s="39" t="s">
        <v>79</v>
      </c>
      <c r="I21" s="39" t="s">
        <v>79</v>
      </c>
      <c r="J21" s="39" t="s">
        <v>79</v>
      </c>
      <c r="K21" s="39">
        <f>L21+M21+N21+O21</f>
        <v>102</v>
      </c>
      <c r="L21" s="39">
        <f>153-26-25</f>
        <v>102</v>
      </c>
      <c r="M21" s="39">
        <v>0</v>
      </c>
      <c r="N21" s="39">
        <v>0</v>
      </c>
      <c r="O21" s="39">
        <v>0</v>
      </c>
      <c r="P21" s="39" t="s">
        <v>79</v>
      </c>
      <c r="Q21" s="39" t="s">
        <v>79</v>
      </c>
      <c r="R21" s="39" t="s">
        <v>79</v>
      </c>
      <c r="S21" s="39" t="s">
        <v>79</v>
      </c>
      <c r="T21" s="39" t="s">
        <v>79</v>
      </c>
      <c r="U21" s="39" t="s">
        <v>79</v>
      </c>
      <c r="V21" s="39" t="s">
        <v>79</v>
      </c>
      <c r="W21" s="39" t="s">
        <v>79</v>
      </c>
      <c r="X21" s="39" t="s">
        <v>79</v>
      </c>
      <c r="Y21" s="39" t="s">
        <v>79</v>
      </c>
      <c r="Z21" s="39" t="s">
        <v>79</v>
      </c>
      <c r="AA21" s="39" t="s">
        <v>79</v>
      </c>
      <c r="AB21" s="39" t="s">
        <v>79</v>
      </c>
      <c r="AC21" s="39" t="s">
        <v>79</v>
      </c>
      <c r="AD21" s="39" t="s">
        <v>79</v>
      </c>
      <c r="AE21" s="34">
        <f>K21</f>
        <v>102</v>
      </c>
      <c r="AG21" s="80"/>
      <c r="AH21" s="80"/>
      <c r="AI21" s="80"/>
    </row>
    <row r="22" spans="1:32" s="2" customFormat="1" ht="27" customHeight="1">
      <c r="A22" s="16"/>
      <c r="B22" s="86" t="s">
        <v>18</v>
      </c>
      <c r="C22" s="86"/>
      <c r="D22" s="46"/>
      <c r="E22" s="42"/>
      <c r="F22" s="43" t="str">
        <f>F21</f>
        <v>-</v>
      </c>
      <c r="G22" s="43" t="str">
        <f aca="true" t="shared" si="1" ref="G22:AE22">G21</f>
        <v>-</v>
      </c>
      <c r="H22" s="43" t="str">
        <f t="shared" si="1"/>
        <v>-</v>
      </c>
      <c r="I22" s="43" t="str">
        <f t="shared" si="1"/>
        <v>-</v>
      </c>
      <c r="J22" s="43" t="str">
        <f t="shared" si="1"/>
        <v>-</v>
      </c>
      <c r="K22" s="43">
        <f t="shared" si="1"/>
        <v>102</v>
      </c>
      <c r="L22" s="43">
        <f t="shared" si="1"/>
        <v>102</v>
      </c>
      <c r="M22" s="43">
        <f t="shared" si="1"/>
        <v>0</v>
      </c>
      <c r="N22" s="43">
        <f t="shared" si="1"/>
        <v>0</v>
      </c>
      <c r="O22" s="43">
        <f t="shared" si="1"/>
        <v>0</v>
      </c>
      <c r="P22" s="43" t="str">
        <f t="shared" si="1"/>
        <v>-</v>
      </c>
      <c r="Q22" s="43" t="str">
        <f t="shared" si="1"/>
        <v>-</v>
      </c>
      <c r="R22" s="43" t="str">
        <f t="shared" si="1"/>
        <v>-</v>
      </c>
      <c r="S22" s="43" t="str">
        <f t="shared" si="1"/>
        <v>-</v>
      </c>
      <c r="T22" s="43" t="str">
        <f t="shared" si="1"/>
        <v>-</v>
      </c>
      <c r="U22" s="43" t="str">
        <f t="shared" si="1"/>
        <v>-</v>
      </c>
      <c r="V22" s="43" t="str">
        <f t="shared" si="1"/>
        <v>-</v>
      </c>
      <c r="W22" s="43" t="str">
        <f t="shared" si="1"/>
        <v>-</v>
      </c>
      <c r="X22" s="43" t="str">
        <f t="shared" si="1"/>
        <v>-</v>
      </c>
      <c r="Y22" s="43" t="str">
        <f t="shared" si="1"/>
        <v>-</v>
      </c>
      <c r="Z22" s="43" t="str">
        <f t="shared" si="1"/>
        <v>-</v>
      </c>
      <c r="AA22" s="43" t="str">
        <f t="shared" si="1"/>
        <v>-</v>
      </c>
      <c r="AB22" s="43" t="str">
        <f t="shared" si="1"/>
        <v>-</v>
      </c>
      <c r="AC22" s="43" t="str">
        <f t="shared" si="1"/>
        <v>-</v>
      </c>
      <c r="AD22" s="43" t="str">
        <f t="shared" si="1"/>
        <v>-</v>
      </c>
      <c r="AE22" s="43">
        <f t="shared" si="1"/>
        <v>102</v>
      </c>
      <c r="AF22" s="12"/>
    </row>
    <row r="23" spans="2:32" ht="27" customHeight="1">
      <c r="B23" s="89" t="s">
        <v>36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12"/>
    </row>
    <row r="24" spans="1:32" s="6" customFormat="1" ht="49.5" customHeight="1">
      <c r="A24" s="18" t="s">
        <v>51</v>
      </c>
      <c r="B24" s="47" t="s">
        <v>20</v>
      </c>
      <c r="C24" s="48" t="s">
        <v>49</v>
      </c>
      <c r="D24" s="28" t="s">
        <v>11</v>
      </c>
      <c r="E24" s="31" t="s">
        <v>76</v>
      </c>
      <c r="F24" s="49">
        <f>G24+H24+I24+J24</f>
        <v>297</v>
      </c>
      <c r="G24" s="49">
        <f>300-3</f>
        <v>297</v>
      </c>
      <c r="H24" s="49">
        <v>0</v>
      </c>
      <c r="I24" s="49">
        <v>0</v>
      </c>
      <c r="J24" s="49">
        <v>0</v>
      </c>
      <c r="K24" s="49" t="s">
        <v>79</v>
      </c>
      <c r="L24" s="49" t="s">
        <v>79</v>
      </c>
      <c r="M24" s="49" t="s">
        <v>79</v>
      </c>
      <c r="N24" s="49" t="s">
        <v>79</v>
      </c>
      <c r="O24" s="49" t="s">
        <v>79</v>
      </c>
      <c r="P24" s="49">
        <f>Q24+R24+S24+T24</f>
        <v>310</v>
      </c>
      <c r="Q24" s="49">
        <v>310</v>
      </c>
      <c r="R24" s="49">
        <v>0</v>
      </c>
      <c r="S24" s="49">
        <v>0</v>
      </c>
      <c r="T24" s="49">
        <v>0</v>
      </c>
      <c r="U24" s="49">
        <f>V24+W24+X24+Y24</f>
        <v>310</v>
      </c>
      <c r="V24" s="49">
        <v>310</v>
      </c>
      <c r="W24" s="49">
        <v>0</v>
      </c>
      <c r="X24" s="49">
        <v>0</v>
      </c>
      <c r="Y24" s="49">
        <v>0</v>
      </c>
      <c r="Z24" s="49">
        <f>AA24+AB24+AC24+AD24</f>
        <v>310</v>
      </c>
      <c r="AA24" s="49">
        <v>310</v>
      </c>
      <c r="AB24" s="49">
        <v>0</v>
      </c>
      <c r="AC24" s="49">
        <v>0</v>
      </c>
      <c r="AD24" s="49">
        <v>0</v>
      </c>
      <c r="AE24" s="43">
        <f>F24+P24+U24+Z24</f>
        <v>1227</v>
      </c>
      <c r="AF24" s="9" t="s">
        <v>66</v>
      </c>
    </row>
    <row r="25" spans="1:33" s="7" customFormat="1" ht="27" customHeight="1">
      <c r="A25" s="18"/>
      <c r="B25" s="58"/>
      <c r="C25" s="58" t="s">
        <v>21</v>
      </c>
      <c r="D25" s="50"/>
      <c r="E25" s="51"/>
      <c r="F25" s="43">
        <f>G25+H25+I25+J25</f>
        <v>297</v>
      </c>
      <c r="G25" s="43">
        <f>G24</f>
        <v>297</v>
      </c>
      <c r="H25" s="43">
        <f>H24</f>
        <v>0</v>
      </c>
      <c r="I25" s="43">
        <f>I24</f>
        <v>0</v>
      </c>
      <c r="J25" s="43">
        <f>J24</f>
        <v>0</v>
      </c>
      <c r="K25" s="43" t="s">
        <v>79</v>
      </c>
      <c r="L25" s="43" t="str">
        <f>L24</f>
        <v>-</v>
      </c>
      <c r="M25" s="43" t="str">
        <f>M24</f>
        <v>-</v>
      </c>
      <c r="N25" s="43" t="str">
        <f>N24</f>
        <v>-</v>
      </c>
      <c r="O25" s="43" t="str">
        <f>O24</f>
        <v>-</v>
      </c>
      <c r="P25" s="43">
        <f>Q25+R25+S25+T25</f>
        <v>310</v>
      </c>
      <c r="Q25" s="43">
        <f>SUM(Q24)</f>
        <v>310</v>
      </c>
      <c r="R25" s="43">
        <f>SUM(R24)</f>
        <v>0</v>
      </c>
      <c r="S25" s="43">
        <f>SUM(S24)</f>
        <v>0</v>
      </c>
      <c r="T25" s="43">
        <f>SUM(T24)</f>
        <v>0</v>
      </c>
      <c r="U25" s="43">
        <f>V25+W25+X25+Y25</f>
        <v>310</v>
      </c>
      <c r="V25" s="43">
        <f>V24</f>
        <v>310</v>
      </c>
      <c r="W25" s="43">
        <f>W24</f>
        <v>0</v>
      </c>
      <c r="X25" s="43">
        <f>X24</f>
        <v>0</v>
      </c>
      <c r="Y25" s="43">
        <f>Y24</f>
        <v>0</v>
      </c>
      <c r="Z25" s="43">
        <f>AA25+AB25+AC25+AD25</f>
        <v>310</v>
      </c>
      <c r="AA25" s="43">
        <f>AA24</f>
        <v>310</v>
      </c>
      <c r="AB25" s="43">
        <f>AB24</f>
        <v>0</v>
      </c>
      <c r="AC25" s="43">
        <f>AC24</f>
        <v>0</v>
      </c>
      <c r="AD25" s="43">
        <f>AD24</f>
        <v>0</v>
      </c>
      <c r="AE25" s="43">
        <f>AE24</f>
        <v>1227</v>
      </c>
      <c r="AF25" s="12"/>
      <c r="AG25" s="7">
        <f>F25+P25+U25+Z25</f>
        <v>1227</v>
      </c>
    </row>
    <row r="26" spans="1:32" s="7" customFormat="1" ht="27" customHeight="1">
      <c r="A26" s="18"/>
      <c r="B26" s="90" t="s">
        <v>60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AF26" s="14"/>
    </row>
    <row r="27" spans="1:32" s="7" customFormat="1" ht="42" customHeight="1">
      <c r="A27" s="18" t="s">
        <v>52</v>
      </c>
      <c r="B27" s="19" t="s">
        <v>41</v>
      </c>
      <c r="C27" s="27" t="s">
        <v>40</v>
      </c>
      <c r="D27" s="28" t="s">
        <v>11</v>
      </c>
      <c r="E27" s="52" t="s">
        <v>31</v>
      </c>
      <c r="F27" s="49">
        <f aca="true" t="shared" si="2" ref="F27:F32">G27+H27+I27+J27</f>
        <v>600</v>
      </c>
      <c r="G27" s="49">
        <f>924+2-147-179</f>
        <v>600</v>
      </c>
      <c r="H27" s="49">
        <v>0</v>
      </c>
      <c r="I27" s="49">
        <v>0</v>
      </c>
      <c r="J27" s="49">
        <v>0</v>
      </c>
      <c r="K27" s="49" t="s">
        <v>79</v>
      </c>
      <c r="L27" s="49" t="s">
        <v>79</v>
      </c>
      <c r="M27" s="49" t="s">
        <v>79</v>
      </c>
      <c r="N27" s="49" t="s">
        <v>79</v>
      </c>
      <c r="O27" s="49" t="s">
        <v>79</v>
      </c>
      <c r="P27" s="49" t="s">
        <v>79</v>
      </c>
      <c r="Q27" s="49" t="s">
        <v>79</v>
      </c>
      <c r="R27" s="49" t="s">
        <v>79</v>
      </c>
      <c r="S27" s="49" t="s">
        <v>79</v>
      </c>
      <c r="T27" s="49" t="s">
        <v>79</v>
      </c>
      <c r="U27" s="49" t="s">
        <v>79</v>
      </c>
      <c r="V27" s="49" t="s">
        <v>79</v>
      </c>
      <c r="W27" s="49" t="s">
        <v>79</v>
      </c>
      <c r="X27" s="49" t="s">
        <v>79</v>
      </c>
      <c r="Y27" s="49" t="s">
        <v>79</v>
      </c>
      <c r="Z27" s="49" t="s">
        <v>79</v>
      </c>
      <c r="AA27" s="49" t="s">
        <v>79</v>
      </c>
      <c r="AB27" s="49" t="s">
        <v>79</v>
      </c>
      <c r="AC27" s="49" t="s">
        <v>79</v>
      </c>
      <c r="AD27" s="49" t="s">
        <v>79</v>
      </c>
      <c r="AE27" s="43">
        <f aca="true" t="shared" si="3" ref="AE27:AE32">F27</f>
        <v>600</v>
      </c>
      <c r="AF27" s="15" t="s">
        <v>63</v>
      </c>
    </row>
    <row r="28" spans="1:32" s="7" customFormat="1" ht="45" customHeight="1">
      <c r="A28" s="18" t="s">
        <v>52</v>
      </c>
      <c r="B28" s="19" t="s">
        <v>37</v>
      </c>
      <c r="C28" s="27" t="s">
        <v>42</v>
      </c>
      <c r="D28" s="28" t="s">
        <v>11</v>
      </c>
      <c r="E28" s="52" t="s">
        <v>31</v>
      </c>
      <c r="F28" s="49">
        <f t="shared" si="2"/>
        <v>769</v>
      </c>
      <c r="G28" s="49">
        <f>1476-103-103-453-48</f>
        <v>769</v>
      </c>
      <c r="H28" s="49">
        <v>0</v>
      </c>
      <c r="I28" s="49">
        <v>0</v>
      </c>
      <c r="J28" s="49">
        <v>0</v>
      </c>
      <c r="K28" s="49" t="s">
        <v>79</v>
      </c>
      <c r="L28" s="49" t="s">
        <v>79</v>
      </c>
      <c r="M28" s="49" t="s">
        <v>79</v>
      </c>
      <c r="N28" s="49" t="s">
        <v>79</v>
      </c>
      <c r="O28" s="49" t="s">
        <v>79</v>
      </c>
      <c r="P28" s="49" t="s">
        <v>79</v>
      </c>
      <c r="Q28" s="49" t="s">
        <v>79</v>
      </c>
      <c r="R28" s="49" t="s">
        <v>79</v>
      </c>
      <c r="S28" s="49" t="s">
        <v>79</v>
      </c>
      <c r="T28" s="49" t="s">
        <v>79</v>
      </c>
      <c r="U28" s="49" t="s">
        <v>79</v>
      </c>
      <c r="V28" s="49" t="s">
        <v>79</v>
      </c>
      <c r="W28" s="49" t="s">
        <v>79</v>
      </c>
      <c r="X28" s="49" t="s">
        <v>79</v>
      </c>
      <c r="Y28" s="49" t="s">
        <v>79</v>
      </c>
      <c r="Z28" s="49" t="s">
        <v>79</v>
      </c>
      <c r="AA28" s="49" t="s">
        <v>79</v>
      </c>
      <c r="AB28" s="49" t="s">
        <v>79</v>
      </c>
      <c r="AC28" s="49" t="s">
        <v>79</v>
      </c>
      <c r="AD28" s="49" t="s">
        <v>79</v>
      </c>
      <c r="AE28" s="43">
        <f t="shared" si="3"/>
        <v>769</v>
      </c>
      <c r="AF28" s="15" t="s">
        <v>62</v>
      </c>
    </row>
    <row r="29" spans="1:32" s="7" customFormat="1" ht="49.5" customHeight="1">
      <c r="A29" s="18" t="s">
        <v>52</v>
      </c>
      <c r="B29" s="19" t="s">
        <v>43</v>
      </c>
      <c r="C29" s="27" t="s">
        <v>53</v>
      </c>
      <c r="D29" s="28" t="s">
        <v>11</v>
      </c>
      <c r="E29" s="52" t="s">
        <v>31</v>
      </c>
      <c r="F29" s="49">
        <f t="shared" si="2"/>
        <v>1213</v>
      </c>
      <c r="G29" s="49">
        <f>1213</f>
        <v>1213</v>
      </c>
      <c r="H29" s="49">
        <v>0</v>
      </c>
      <c r="I29" s="49">
        <v>0</v>
      </c>
      <c r="J29" s="49">
        <v>0</v>
      </c>
      <c r="K29" s="49" t="s">
        <v>79</v>
      </c>
      <c r="L29" s="49" t="s">
        <v>79</v>
      </c>
      <c r="M29" s="49" t="s">
        <v>79</v>
      </c>
      <c r="N29" s="49" t="s">
        <v>79</v>
      </c>
      <c r="O29" s="49" t="s">
        <v>79</v>
      </c>
      <c r="P29" s="49" t="s">
        <v>79</v>
      </c>
      <c r="Q29" s="49" t="s">
        <v>79</v>
      </c>
      <c r="R29" s="49" t="s">
        <v>79</v>
      </c>
      <c r="S29" s="49" t="s">
        <v>79</v>
      </c>
      <c r="T29" s="49" t="s">
        <v>79</v>
      </c>
      <c r="U29" s="49" t="s">
        <v>79</v>
      </c>
      <c r="V29" s="49" t="s">
        <v>79</v>
      </c>
      <c r="W29" s="49" t="s">
        <v>79</v>
      </c>
      <c r="X29" s="49" t="s">
        <v>79</v>
      </c>
      <c r="Y29" s="49" t="s">
        <v>79</v>
      </c>
      <c r="Z29" s="49" t="s">
        <v>79</v>
      </c>
      <c r="AA29" s="49" t="s">
        <v>79</v>
      </c>
      <c r="AB29" s="49" t="s">
        <v>79</v>
      </c>
      <c r="AC29" s="49" t="s">
        <v>79</v>
      </c>
      <c r="AD29" s="49" t="s">
        <v>79</v>
      </c>
      <c r="AE29" s="43">
        <f t="shared" si="3"/>
        <v>1213</v>
      </c>
      <c r="AF29" s="15"/>
    </row>
    <row r="30" spans="1:32" s="7" customFormat="1" ht="46.5" customHeight="1">
      <c r="A30" s="18" t="s">
        <v>51</v>
      </c>
      <c r="B30" s="19" t="s">
        <v>44</v>
      </c>
      <c r="C30" s="27" t="s">
        <v>54</v>
      </c>
      <c r="D30" s="28" t="s">
        <v>11</v>
      </c>
      <c r="E30" s="52" t="s">
        <v>31</v>
      </c>
      <c r="F30" s="49">
        <f t="shared" si="2"/>
        <v>628</v>
      </c>
      <c r="G30" s="49">
        <f>584-2+48-2</f>
        <v>628</v>
      </c>
      <c r="H30" s="49">
        <v>0</v>
      </c>
      <c r="I30" s="49">
        <v>0</v>
      </c>
      <c r="J30" s="49">
        <v>0</v>
      </c>
      <c r="K30" s="49" t="s">
        <v>79</v>
      </c>
      <c r="L30" s="49" t="s">
        <v>79</v>
      </c>
      <c r="M30" s="49" t="s">
        <v>79</v>
      </c>
      <c r="N30" s="49" t="s">
        <v>79</v>
      </c>
      <c r="O30" s="49" t="s">
        <v>79</v>
      </c>
      <c r="P30" s="49" t="s">
        <v>79</v>
      </c>
      <c r="Q30" s="49" t="s">
        <v>79</v>
      </c>
      <c r="R30" s="49" t="s">
        <v>79</v>
      </c>
      <c r="S30" s="49" t="s">
        <v>79</v>
      </c>
      <c r="T30" s="49" t="s">
        <v>79</v>
      </c>
      <c r="U30" s="49" t="s">
        <v>79</v>
      </c>
      <c r="V30" s="49" t="s">
        <v>79</v>
      </c>
      <c r="W30" s="49" t="s">
        <v>79</v>
      </c>
      <c r="X30" s="49" t="s">
        <v>79</v>
      </c>
      <c r="Y30" s="49" t="s">
        <v>79</v>
      </c>
      <c r="Z30" s="49" t="s">
        <v>79</v>
      </c>
      <c r="AA30" s="49" t="s">
        <v>79</v>
      </c>
      <c r="AB30" s="49" t="s">
        <v>79</v>
      </c>
      <c r="AC30" s="49" t="s">
        <v>79</v>
      </c>
      <c r="AD30" s="49" t="s">
        <v>79</v>
      </c>
      <c r="AE30" s="43">
        <f t="shared" si="3"/>
        <v>628</v>
      </c>
      <c r="AF30" s="15" t="s">
        <v>67</v>
      </c>
    </row>
    <row r="31" spans="1:32" s="7" customFormat="1" ht="47.25" customHeight="1">
      <c r="A31" s="18" t="s">
        <v>64</v>
      </c>
      <c r="B31" s="19" t="s">
        <v>45</v>
      </c>
      <c r="C31" s="27" t="s">
        <v>56</v>
      </c>
      <c r="D31" s="28" t="s">
        <v>11</v>
      </c>
      <c r="E31" s="52" t="s">
        <v>31</v>
      </c>
      <c r="F31" s="49">
        <f>G31+H31+I31+J31</f>
        <v>134</v>
      </c>
      <c r="G31" s="49">
        <v>134</v>
      </c>
      <c r="H31" s="49">
        <v>0</v>
      </c>
      <c r="I31" s="49">
        <v>0</v>
      </c>
      <c r="J31" s="49">
        <v>0</v>
      </c>
      <c r="K31" s="49" t="s">
        <v>79</v>
      </c>
      <c r="L31" s="49" t="s">
        <v>79</v>
      </c>
      <c r="M31" s="49" t="s">
        <v>79</v>
      </c>
      <c r="N31" s="49" t="s">
        <v>79</v>
      </c>
      <c r="O31" s="49" t="s">
        <v>79</v>
      </c>
      <c r="P31" s="49" t="s">
        <v>79</v>
      </c>
      <c r="Q31" s="49" t="s">
        <v>79</v>
      </c>
      <c r="R31" s="49" t="s">
        <v>79</v>
      </c>
      <c r="S31" s="49" t="s">
        <v>79</v>
      </c>
      <c r="T31" s="49" t="s">
        <v>79</v>
      </c>
      <c r="U31" s="49" t="s">
        <v>79</v>
      </c>
      <c r="V31" s="49" t="s">
        <v>79</v>
      </c>
      <c r="W31" s="49" t="s">
        <v>79</v>
      </c>
      <c r="X31" s="49" t="s">
        <v>79</v>
      </c>
      <c r="Y31" s="49" t="s">
        <v>79</v>
      </c>
      <c r="Z31" s="49" t="s">
        <v>79</v>
      </c>
      <c r="AA31" s="49" t="s">
        <v>79</v>
      </c>
      <c r="AB31" s="49" t="s">
        <v>79</v>
      </c>
      <c r="AC31" s="49" t="s">
        <v>79</v>
      </c>
      <c r="AD31" s="49" t="s">
        <v>79</v>
      </c>
      <c r="AE31" s="43">
        <f>F31</f>
        <v>134</v>
      </c>
      <c r="AF31" s="15"/>
    </row>
    <row r="32" spans="1:32" s="7" customFormat="1" ht="41.25" customHeight="1">
      <c r="A32" s="18" t="s">
        <v>52</v>
      </c>
      <c r="B32" s="19" t="s">
        <v>46</v>
      </c>
      <c r="C32" s="27" t="s">
        <v>47</v>
      </c>
      <c r="D32" s="28" t="s">
        <v>11</v>
      </c>
      <c r="E32" s="52" t="s">
        <v>31</v>
      </c>
      <c r="F32" s="49">
        <f t="shared" si="2"/>
        <v>197</v>
      </c>
      <c r="G32" s="49">
        <f>404-207</f>
        <v>197</v>
      </c>
      <c r="H32" s="49">
        <v>0</v>
      </c>
      <c r="I32" s="49">
        <v>0</v>
      </c>
      <c r="J32" s="49">
        <v>0</v>
      </c>
      <c r="K32" s="49" t="s">
        <v>79</v>
      </c>
      <c r="L32" s="49" t="s">
        <v>79</v>
      </c>
      <c r="M32" s="49" t="s">
        <v>79</v>
      </c>
      <c r="N32" s="49" t="s">
        <v>79</v>
      </c>
      <c r="O32" s="49" t="s">
        <v>79</v>
      </c>
      <c r="P32" s="49" t="s">
        <v>79</v>
      </c>
      <c r="Q32" s="49" t="s">
        <v>79</v>
      </c>
      <c r="R32" s="49" t="s">
        <v>79</v>
      </c>
      <c r="S32" s="49" t="s">
        <v>79</v>
      </c>
      <c r="T32" s="49" t="s">
        <v>79</v>
      </c>
      <c r="U32" s="49" t="s">
        <v>79</v>
      </c>
      <c r="V32" s="49" t="s">
        <v>79</v>
      </c>
      <c r="W32" s="49" t="s">
        <v>79</v>
      </c>
      <c r="X32" s="49" t="s">
        <v>79</v>
      </c>
      <c r="Y32" s="49" t="s">
        <v>79</v>
      </c>
      <c r="Z32" s="49" t="s">
        <v>79</v>
      </c>
      <c r="AA32" s="49" t="s">
        <v>79</v>
      </c>
      <c r="AB32" s="49" t="s">
        <v>79</v>
      </c>
      <c r="AC32" s="49" t="s">
        <v>79</v>
      </c>
      <c r="AD32" s="49" t="s">
        <v>79</v>
      </c>
      <c r="AE32" s="43">
        <f t="shared" si="3"/>
        <v>197</v>
      </c>
      <c r="AF32" s="14"/>
    </row>
    <row r="33" spans="1:32" s="7" customFormat="1" ht="52.5" customHeight="1">
      <c r="A33" s="18"/>
      <c r="B33" s="19" t="s">
        <v>73</v>
      </c>
      <c r="C33" s="27" t="s">
        <v>74</v>
      </c>
      <c r="D33" s="28" t="s">
        <v>11</v>
      </c>
      <c r="E33" s="52" t="s">
        <v>32</v>
      </c>
      <c r="F33" s="39" t="s">
        <v>79</v>
      </c>
      <c r="G33" s="39" t="s">
        <v>79</v>
      </c>
      <c r="H33" s="39" t="s">
        <v>79</v>
      </c>
      <c r="I33" s="39" t="s">
        <v>79</v>
      </c>
      <c r="J33" s="39" t="s">
        <v>79</v>
      </c>
      <c r="K33" s="39">
        <v>99</v>
      </c>
      <c r="L33" s="39">
        <v>99</v>
      </c>
      <c r="M33" s="39">
        <v>0</v>
      </c>
      <c r="N33" s="39">
        <v>0</v>
      </c>
      <c r="O33" s="39">
        <v>0</v>
      </c>
      <c r="P33" s="39" t="s">
        <v>79</v>
      </c>
      <c r="Q33" s="39" t="s">
        <v>79</v>
      </c>
      <c r="R33" s="39" t="s">
        <v>79</v>
      </c>
      <c r="S33" s="39" t="s">
        <v>79</v>
      </c>
      <c r="T33" s="39" t="s">
        <v>79</v>
      </c>
      <c r="U33" s="39" t="s">
        <v>79</v>
      </c>
      <c r="V33" s="39" t="s">
        <v>79</v>
      </c>
      <c r="W33" s="39" t="s">
        <v>79</v>
      </c>
      <c r="X33" s="39" t="s">
        <v>79</v>
      </c>
      <c r="Y33" s="39" t="s">
        <v>79</v>
      </c>
      <c r="Z33" s="39" t="s">
        <v>79</v>
      </c>
      <c r="AA33" s="39" t="s">
        <v>79</v>
      </c>
      <c r="AB33" s="39" t="s">
        <v>79</v>
      </c>
      <c r="AC33" s="39" t="s">
        <v>79</v>
      </c>
      <c r="AD33" s="39" t="s">
        <v>79</v>
      </c>
      <c r="AE33" s="43">
        <f>O33+K33</f>
        <v>99</v>
      </c>
      <c r="AF33" s="14"/>
    </row>
    <row r="34" spans="1:33" s="7" customFormat="1" ht="27" customHeight="1">
      <c r="A34" s="18"/>
      <c r="B34" s="53"/>
      <c r="C34" s="58" t="s">
        <v>38</v>
      </c>
      <c r="D34" s="50"/>
      <c r="E34" s="51"/>
      <c r="F34" s="43">
        <f>SUM(F27:F32)</f>
        <v>3541</v>
      </c>
      <c r="G34" s="43">
        <f>SUM(G27:G32)</f>
        <v>3541</v>
      </c>
      <c r="H34" s="43">
        <f>SUM(H27:H32)</f>
        <v>0</v>
      </c>
      <c r="I34" s="43">
        <f>SUM(I27:I32)</f>
        <v>0</v>
      </c>
      <c r="J34" s="43">
        <f>SUM(J27:J32)</f>
        <v>0</v>
      </c>
      <c r="K34" s="40">
        <f>L34+M34+N34+O34</f>
        <v>99</v>
      </c>
      <c r="L34" s="40">
        <f>SUM(L33)</f>
        <v>99</v>
      </c>
      <c r="M34" s="40">
        <f>SUM(M33)</f>
        <v>0</v>
      </c>
      <c r="N34" s="40">
        <f>SUM(N33)</f>
        <v>0</v>
      </c>
      <c r="O34" s="40">
        <f>SUM(O33)</f>
        <v>0</v>
      </c>
      <c r="P34" s="39" t="s">
        <v>79</v>
      </c>
      <c r="Q34" s="39" t="s">
        <v>79</v>
      </c>
      <c r="R34" s="39" t="s">
        <v>79</v>
      </c>
      <c r="S34" s="39" t="s">
        <v>79</v>
      </c>
      <c r="T34" s="39" t="s">
        <v>79</v>
      </c>
      <c r="U34" s="39" t="s">
        <v>79</v>
      </c>
      <c r="V34" s="39" t="s">
        <v>79</v>
      </c>
      <c r="W34" s="39" t="s">
        <v>79</v>
      </c>
      <c r="X34" s="39" t="s">
        <v>79</v>
      </c>
      <c r="Y34" s="39" t="s">
        <v>79</v>
      </c>
      <c r="Z34" s="39" t="s">
        <v>79</v>
      </c>
      <c r="AA34" s="39" t="s">
        <v>79</v>
      </c>
      <c r="AB34" s="39" t="s">
        <v>79</v>
      </c>
      <c r="AC34" s="39" t="s">
        <v>79</v>
      </c>
      <c r="AD34" s="39" t="s">
        <v>79</v>
      </c>
      <c r="AE34" s="43">
        <f>SUM(AE27:AE33)</f>
        <v>3640</v>
      </c>
      <c r="AF34" s="14"/>
      <c r="AG34" s="7">
        <f>F34+K34</f>
        <v>3640</v>
      </c>
    </row>
    <row r="35" spans="1:32" s="21" customFormat="1" ht="27" customHeight="1">
      <c r="A35" s="59"/>
      <c r="B35" s="94" t="s">
        <v>70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  <c r="AF35" s="55"/>
    </row>
    <row r="36" spans="1:32" s="21" customFormat="1" ht="73.5" customHeight="1">
      <c r="A36" s="18" t="s">
        <v>52</v>
      </c>
      <c r="B36" s="54" t="s">
        <v>68</v>
      </c>
      <c r="C36" s="27" t="s">
        <v>71</v>
      </c>
      <c r="D36" s="28" t="s">
        <v>11</v>
      </c>
      <c r="E36" s="31" t="s">
        <v>81</v>
      </c>
      <c r="F36" s="39" t="s">
        <v>79</v>
      </c>
      <c r="G36" s="39" t="s">
        <v>79</v>
      </c>
      <c r="H36" s="39" t="s">
        <v>79</v>
      </c>
      <c r="I36" s="39" t="s">
        <v>79</v>
      </c>
      <c r="J36" s="39" t="s">
        <v>79</v>
      </c>
      <c r="K36" s="39">
        <f>L36+M36+N36+O36</f>
        <v>3980</v>
      </c>
      <c r="L36" s="39">
        <f>7104-153-924-1867-180</f>
        <v>3980</v>
      </c>
      <c r="M36" s="39">
        <v>0</v>
      </c>
      <c r="N36" s="39">
        <v>0</v>
      </c>
      <c r="O36" s="39">
        <v>0</v>
      </c>
      <c r="P36" s="39">
        <f>Q36</f>
        <v>1715</v>
      </c>
      <c r="Q36" s="39">
        <f>2834-1119</f>
        <v>1715</v>
      </c>
      <c r="R36" s="39">
        <v>0</v>
      </c>
      <c r="S36" s="39">
        <v>0</v>
      </c>
      <c r="T36" s="39">
        <v>0</v>
      </c>
      <c r="U36" s="39" t="s">
        <v>79</v>
      </c>
      <c r="V36" s="39" t="s">
        <v>79</v>
      </c>
      <c r="W36" s="39" t="s">
        <v>79</v>
      </c>
      <c r="X36" s="39" t="s">
        <v>79</v>
      </c>
      <c r="Y36" s="39" t="s">
        <v>79</v>
      </c>
      <c r="Z36" s="39" t="s">
        <v>79</v>
      </c>
      <c r="AA36" s="39" t="s">
        <v>79</v>
      </c>
      <c r="AB36" s="39" t="s">
        <v>79</v>
      </c>
      <c r="AC36" s="39" t="s">
        <v>79</v>
      </c>
      <c r="AD36" s="39" t="s">
        <v>79</v>
      </c>
      <c r="AE36" s="43">
        <f>K36+P36</f>
        <v>5695</v>
      </c>
      <c r="AF36" s="29"/>
    </row>
    <row r="37" spans="1:35" s="21" customFormat="1" ht="45" customHeight="1">
      <c r="A37" s="18"/>
      <c r="B37" s="54" t="s">
        <v>72</v>
      </c>
      <c r="C37" s="27" t="s">
        <v>56</v>
      </c>
      <c r="D37" s="28" t="s">
        <v>11</v>
      </c>
      <c r="E37" s="31" t="s">
        <v>32</v>
      </c>
      <c r="F37" s="39" t="s">
        <v>79</v>
      </c>
      <c r="G37" s="39" t="s">
        <v>79</v>
      </c>
      <c r="H37" s="39" t="s">
        <v>79</v>
      </c>
      <c r="I37" s="39" t="s">
        <v>79</v>
      </c>
      <c r="J37" s="39" t="s">
        <v>79</v>
      </c>
      <c r="K37" s="39">
        <f>L37+M37+N37+O37</f>
        <v>2175</v>
      </c>
      <c r="L37" s="39">
        <f>2464-144-145</f>
        <v>2175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 t="s">
        <v>79</v>
      </c>
      <c r="V37" s="39" t="s">
        <v>79</v>
      </c>
      <c r="W37" s="39" t="s">
        <v>79</v>
      </c>
      <c r="X37" s="39" t="s">
        <v>79</v>
      </c>
      <c r="Y37" s="39" t="s">
        <v>79</v>
      </c>
      <c r="Z37" s="39" t="s">
        <v>79</v>
      </c>
      <c r="AA37" s="39" t="s">
        <v>79</v>
      </c>
      <c r="AB37" s="39" t="s">
        <v>79</v>
      </c>
      <c r="AC37" s="39" t="s">
        <v>79</v>
      </c>
      <c r="AD37" s="39" t="s">
        <v>79</v>
      </c>
      <c r="AE37" s="43">
        <f>K37</f>
        <v>2175</v>
      </c>
      <c r="AF37" s="29"/>
      <c r="AG37" s="88"/>
      <c r="AH37" s="88"/>
      <c r="AI37" s="88"/>
    </row>
    <row r="38" spans="1:33" s="7" customFormat="1" ht="27" customHeight="1">
      <c r="A38" s="18"/>
      <c r="B38" s="53"/>
      <c r="C38" s="58" t="s">
        <v>69</v>
      </c>
      <c r="D38" s="50"/>
      <c r="E38" s="51"/>
      <c r="F38" s="39" t="s">
        <v>79</v>
      </c>
      <c r="G38" s="39" t="s">
        <v>79</v>
      </c>
      <c r="H38" s="39" t="s">
        <v>79</v>
      </c>
      <c r="I38" s="39" t="s">
        <v>79</v>
      </c>
      <c r="J38" s="39" t="s">
        <v>79</v>
      </c>
      <c r="K38" s="40">
        <f>L38+M38+N38+O38</f>
        <v>6155</v>
      </c>
      <c r="L38" s="40">
        <f>L36+L37</f>
        <v>6155</v>
      </c>
      <c r="M38" s="40">
        <f>M36+M37</f>
        <v>0</v>
      </c>
      <c r="N38" s="40">
        <f>N36+N37</f>
        <v>0</v>
      </c>
      <c r="O38" s="40">
        <f>O36+O37</f>
        <v>0</v>
      </c>
      <c r="P38" s="40">
        <f>Q38+R38+S38+T38</f>
        <v>1715</v>
      </c>
      <c r="Q38" s="40">
        <f>Q36+Q37</f>
        <v>1715</v>
      </c>
      <c r="R38" s="40">
        <f>R36</f>
        <v>0</v>
      </c>
      <c r="S38" s="40">
        <f>S36</f>
        <v>0</v>
      </c>
      <c r="T38" s="40">
        <f>T36</f>
        <v>0</v>
      </c>
      <c r="U38" s="39" t="s">
        <v>79</v>
      </c>
      <c r="V38" s="39" t="s">
        <v>79</v>
      </c>
      <c r="W38" s="39" t="s">
        <v>79</v>
      </c>
      <c r="X38" s="39" t="s">
        <v>79</v>
      </c>
      <c r="Y38" s="39" t="s">
        <v>79</v>
      </c>
      <c r="Z38" s="39" t="s">
        <v>79</v>
      </c>
      <c r="AA38" s="39" t="s">
        <v>79</v>
      </c>
      <c r="AB38" s="39" t="s">
        <v>79</v>
      </c>
      <c r="AC38" s="39" t="s">
        <v>79</v>
      </c>
      <c r="AD38" s="39" t="s">
        <v>79</v>
      </c>
      <c r="AE38" s="43">
        <f>SUM(AE36:AE37)</f>
        <v>7870</v>
      </c>
      <c r="AF38" s="14"/>
      <c r="AG38" s="7">
        <f>K38+P38</f>
        <v>7870</v>
      </c>
    </row>
    <row r="39" spans="1:32" s="7" customFormat="1" ht="27" customHeight="1">
      <c r="A39" s="18"/>
      <c r="B39" s="100" t="s">
        <v>85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14"/>
    </row>
    <row r="40" spans="1:32" s="7" customFormat="1" ht="42" customHeight="1">
      <c r="A40" s="18"/>
      <c r="B40" s="62" t="s">
        <v>83</v>
      </c>
      <c r="C40" s="63" t="s">
        <v>86</v>
      </c>
      <c r="D40" s="64" t="s">
        <v>11</v>
      </c>
      <c r="E40" s="65" t="s">
        <v>33</v>
      </c>
      <c r="F40" s="66" t="s">
        <v>1</v>
      </c>
      <c r="G40" s="66" t="s">
        <v>39</v>
      </c>
      <c r="H40" s="66" t="s">
        <v>1</v>
      </c>
      <c r="I40" s="66" t="s">
        <v>1</v>
      </c>
      <c r="J40" s="66" t="s">
        <v>1</v>
      </c>
      <c r="K40" s="66" t="s">
        <v>1</v>
      </c>
      <c r="L40" s="66" t="s">
        <v>39</v>
      </c>
      <c r="M40" s="66" t="s">
        <v>1</v>
      </c>
      <c r="N40" s="66" t="s">
        <v>1</v>
      </c>
      <c r="O40" s="66" t="s">
        <v>1</v>
      </c>
      <c r="P40" s="66" t="s">
        <v>1</v>
      </c>
      <c r="Q40" s="66" t="s">
        <v>39</v>
      </c>
      <c r="R40" s="66" t="s">
        <v>1</v>
      </c>
      <c r="S40" s="66" t="s">
        <v>1</v>
      </c>
      <c r="T40" s="66" t="s">
        <v>1</v>
      </c>
      <c r="U40" s="67">
        <f>V40+W40+X40+Y40</f>
        <v>403</v>
      </c>
      <c r="V40" s="66">
        <v>403</v>
      </c>
      <c r="W40" s="66">
        <v>0</v>
      </c>
      <c r="X40" s="66">
        <v>0</v>
      </c>
      <c r="Y40" s="66">
        <v>0</v>
      </c>
      <c r="Z40" s="66" t="s">
        <v>1</v>
      </c>
      <c r="AA40" s="66" t="s">
        <v>39</v>
      </c>
      <c r="AB40" s="66" t="s">
        <v>1</v>
      </c>
      <c r="AC40" s="66" t="s">
        <v>1</v>
      </c>
      <c r="AD40" s="66" t="s">
        <v>1</v>
      </c>
      <c r="AE40" s="68">
        <f>U40</f>
        <v>403</v>
      </c>
      <c r="AF40" s="14"/>
    </row>
    <row r="41" spans="1:32" s="7" customFormat="1" ht="27" customHeight="1">
      <c r="A41" s="18"/>
      <c r="B41" s="69"/>
      <c r="C41" s="70" t="s">
        <v>84</v>
      </c>
      <c r="D41" s="71"/>
      <c r="E41" s="72"/>
      <c r="F41" s="66" t="s">
        <v>1</v>
      </c>
      <c r="G41" s="66" t="s">
        <v>39</v>
      </c>
      <c r="H41" s="66" t="s">
        <v>1</v>
      </c>
      <c r="I41" s="66" t="s">
        <v>1</v>
      </c>
      <c r="J41" s="66" t="s">
        <v>1</v>
      </c>
      <c r="K41" s="66" t="s">
        <v>1</v>
      </c>
      <c r="L41" s="66" t="s">
        <v>39</v>
      </c>
      <c r="M41" s="66" t="s">
        <v>1</v>
      </c>
      <c r="N41" s="66" t="s">
        <v>1</v>
      </c>
      <c r="O41" s="66" t="s">
        <v>1</v>
      </c>
      <c r="P41" s="66" t="s">
        <v>1</v>
      </c>
      <c r="Q41" s="66" t="s">
        <v>39</v>
      </c>
      <c r="R41" s="66" t="s">
        <v>1</v>
      </c>
      <c r="S41" s="66" t="s">
        <v>1</v>
      </c>
      <c r="T41" s="66" t="s">
        <v>1</v>
      </c>
      <c r="U41" s="67">
        <f>V41+W41+X41+Y41</f>
        <v>403</v>
      </c>
      <c r="V41" s="67">
        <f>V40</f>
        <v>403</v>
      </c>
      <c r="W41" s="67">
        <f>W40</f>
        <v>0</v>
      </c>
      <c r="X41" s="67">
        <f>X40</f>
        <v>0</v>
      </c>
      <c r="Y41" s="67">
        <f>Y40</f>
        <v>0</v>
      </c>
      <c r="Z41" s="66" t="s">
        <v>1</v>
      </c>
      <c r="AA41" s="66" t="s">
        <v>39</v>
      </c>
      <c r="AB41" s="66" t="s">
        <v>1</v>
      </c>
      <c r="AC41" s="66" t="s">
        <v>1</v>
      </c>
      <c r="AD41" s="66" t="s">
        <v>1</v>
      </c>
      <c r="AE41" s="68">
        <f>U41</f>
        <v>403</v>
      </c>
      <c r="AF41" s="14"/>
    </row>
    <row r="42" spans="1:33" s="7" customFormat="1" ht="27" customHeight="1">
      <c r="A42" s="18"/>
      <c r="B42" s="93" t="s">
        <v>19</v>
      </c>
      <c r="C42" s="93"/>
      <c r="D42" s="73"/>
      <c r="E42" s="73"/>
      <c r="F42" s="68">
        <f>G42+H42+I42+J42</f>
        <v>10567</v>
      </c>
      <c r="G42" s="68">
        <f>G16+G19+G25+G34</f>
        <v>10567</v>
      </c>
      <c r="H42" s="68">
        <f>H16+H19+H25</f>
        <v>0</v>
      </c>
      <c r="I42" s="68">
        <f>I16+I19+I25</f>
        <v>0</v>
      </c>
      <c r="J42" s="68">
        <f>J16+J19+J25</f>
        <v>0</v>
      </c>
      <c r="K42" s="68">
        <f>L42+M42+N42+O42</f>
        <v>10481</v>
      </c>
      <c r="L42" s="68">
        <f>L16+L19+L22+L34+L38</f>
        <v>10481</v>
      </c>
      <c r="M42" s="68">
        <f>M16+M19+M38</f>
        <v>0</v>
      </c>
      <c r="N42" s="68">
        <f>N16+N19+N38</f>
        <v>0</v>
      </c>
      <c r="O42" s="68">
        <f>O16+O19+O38</f>
        <v>0</v>
      </c>
      <c r="P42" s="67">
        <f>Q42+R42+S42+T42</f>
        <v>18114</v>
      </c>
      <c r="Q42" s="68">
        <f>Q16+Q19+Q25+Q38</f>
        <v>18114</v>
      </c>
      <c r="R42" s="68">
        <f>R16+R19+R25+R38</f>
        <v>0</v>
      </c>
      <c r="S42" s="68">
        <f>S16+S19+S25+S38</f>
        <v>0</v>
      </c>
      <c r="T42" s="68">
        <f>T16+T19+T25+T38</f>
        <v>0</v>
      </c>
      <c r="U42" s="43">
        <f>V42+W42+X42+Y42</f>
        <v>17127</v>
      </c>
      <c r="V42" s="43">
        <f>V16+V19+V25+V41</f>
        <v>17127</v>
      </c>
      <c r="W42" s="43">
        <v>0</v>
      </c>
      <c r="X42" s="43">
        <v>0</v>
      </c>
      <c r="Y42" s="43">
        <v>0</v>
      </c>
      <c r="Z42" s="43">
        <f>AA42+AB42+AC42+AD42</f>
        <v>10962</v>
      </c>
      <c r="AA42" s="43">
        <f>AA16+AA19+AA25</f>
        <v>10962</v>
      </c>
      <c r="AB42" s="43">
        <v>0</v>
      </c>
      <c r="AC42" s="43">
        <v>0</v>
      </c>
      <c r="AD42" s="43">
        <v>0</v>
      </c>
      <c r="AE42" s="43">
        <f>AE16+AE19+AE22+AE25+AE34+AE38+AE41</f>
        <v>67251</v>
      </c>
      <c r="AF42" s="60"/>
      <c r="AG42" s="7">
        <f>F42+K42+P42+U42+Z42</f>
        <v>67251</v>
      </c>
    </row>
    <row r="43" spans="4:16" ht="23.25" customHeight="1" thickBot="1">
      <c r="D43" s="24"/>
      <c r="I43" s="74"/>
      <c r="J43" s="74"/>
      <c r="K43" s="74"/>
      <c r="L43" s="74"/>
      <c r="M43" s="74"/>
      <c r="N43" s="74"/>
      <c r="O43" s="74"/>
      <c r="P43" s="74"/>
    </row>
    <row r="44" spans="9:16" ht="13.5">
      <c r="I44" s="20"/>
      <c r="J44" s="20"/>
      <c r="K44" s="20"/>
      <c r="L44" s="20"/>
      <c r="M44" s="20"/>
      <c r="N44" s="20"/>
      <c r="O44" s="20"/>
      <c r="P44" s="20"/>
    </row>
  </sheetData>
  <sheetProtection/>
  <mergeCells count="32">
    <mergeCell ref="B42:C42"/>
    <mergeCell ref="B35:AE35"/>
    <mergeCell ref="B12:AE12"/>
    <mergeCell ref="B13:AE13"/>
    <mergeCell ref="B16:C16"/>
    <mergeCell ref="B17:AE17"/>
    <mergeCell ref="B39:AE39"/>
    <mergeCell ref="B8:B10"/>
    <mergeCell ref="B22:C22"/>
    <mergeCell ref="B19:C19"/>
    <mergeCell ref="AG37:AI37"/>
    <mergeCell ref="B20:AE20"/>
    <mergeCell ref="E8:E10"/>
    <mergeCell ref="F8:AE8"/>
    <mergeCell ref="F9:J9"/>
    <mergeCell ref="B26:AE26"/>
    <mergeCell ref="B23:AE23"/>
    <mergeCell ref="Q1:AE1"/>
    <mergeCell ref="Q2:AE2"/>
    <mergeCell ref="Z3:AE3"/>
    <mergeCell ref="Z4:AE4"/>
    <mergeCell ref="Z5:AE5"/>
    <mergeCell ref="U9:Y9"/>
    <mergeCell ref="C8:C10"/>
    <mergeCell ref="D8:D10"/>
    <mergeCell ref="C7:AE7"/>
    <mergeCell ref="Z6:AE6"/>
    <mergeCell ref="Z9:AD9"/>
    <mergeCell ref="AG21:AI21"/>
    <mergeCell ref="AE9:AE10"/>
    <mergeCell ref="K9:O9"/>
    <mergeCell ref="P9:T9"/>
  </mergeCells>
  <printOptions/>
  <pageMargins left="0.4330708661417323" right="0.2362204724409449" top="1.1811023622047245" bottom="0.5905511811023623" header="0.15748031496062992" footer="0.15748031496062992"/>
  <pageSetup firstPageNumber="4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2021-05-19T10:06:35Z</cp:lastPrinted>
  <dcterms:created xsi:type="dcterms:W3CDTF">2013-08-30T10:11:22Z</dcterms:created>
  <dcterms:modified xsi:type="dcterms:W3CDTF">2021-05-19T10:06:54Z</dcterms:modified>
  <cp:category/>
  <cp:version/>
  <cp:contentType/>
  <cp:contentStatus/>
</cp:coreProperties>
</file>