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\gorhoz\3 ОТДЕЛ ПРОГРАММ РАЗВИТИЯ ЖКХ\2 Наянзина\отпуск 13.10.25\Сети изм\"/>
    </mc:Choice>
  </mc:AlternateContent>
  <bookViews>
    <workbookView xWindow="-120" yWindow="315" windowWidth="19320" windowHeight="12750" tabRatio="581"/>
  </bookViews>
  <sheets>
    <sheet name="Приложение 1" sheetId="2" r:id="rId1"/>
  </sheets>
  <definedNames>
    <definedName name="_xlnm.Print_Titles" localSheetId="0">'Приложение 1'!$6:$9</definedName>
    <definedName name="_xlnm.Print_Area" localSheetId="0">'Приложение 1'!$A$1:$AF$48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2" l="1"/>
  <c r="U25" i="2"/>
  <c r="Z25" i="2"/>
  <c r="Y24" i="2" l="1"/>
  <c r="T24" i="2"/>
  <c r="O24" i="2"/>
  <c r="J24" i="2"/>
  <c r="E24" i="2"/>
  <c r="AD24" i="2" l="1"/>
  <c r="Y22" i="2"/>
  <c r="Y23" i="2"/>
  <c r="T22" i="2"/>
  <c r="T23" i="2"/>
  <c r="O22" i="2"/>
  <c r="O23" i="2"/>
  <c r="J22" i="2"/>
  <c r="J23" i="2"/>
  <c r="F25" i="2"/>
  <c r="E22" i="2"/>
  <c r="E23" i="2"/>
  <c r="AD23" i="2" l="1"/>
  <c r="AD22" i="2"/>
  <c r="Y32" i="2" l="1"/>
  <c r="Y13" i="2"/>
  <c r="P40" i="2" l="1"/>
  <c r="K40" i="2"/>
  <c r="T32" i="2" l="1"/>
  <c r="T13" i="2"/>
  <c r="P44" i="2"/>
  <c r="F42" i="2" l="1"/>
  <c r="F41" i="2"/>
  <c r="F38" i="2"/>
  <c r="F35" i="2"/>
  <c r="F33" i="2"/>
  <c r="F27" i="2"/>
  <c r="F36" i="2" l="1"/>
  <c r="E36" i="2" s="1"/>
  <c r="AD36" i="2" s="1"/>
  <c r="E34" i="2"/>
  <c r="AD34" i="2" s="1"/>
  <c r="F47" i="2" l="1"/>
  <c r="E45" i="2"/>
  <c r="E47" i="2" s="1"/>
  <c r="AD45" i="2" l="1"/>
  <c r="AD47" i="2" s="1"/>
  <c r="E39" i="2"/>
  <c r="AD39" i="2" s="1"/>
  <c r="E27" i="2" l="1"/>
  <c r="O32" i="2"/>
  <c r="O13" i="2"/>
  <c r="F40" i="2"/>
  <c r="F44" i="2" s="1"/>
  <c r="K44" i="2" l="1"/>
  <c r="Z40" i="2" l="1"/>
  <c r="U40" i="2"/>
  <c r="U44" i="2" s="1"/>
  <c r="Z44" i="2" l="1"/>
  <c r="K35" i="2" l="1"/>
  <c r="Y33" i="2" l="1"/>
  <c r="T33" i="2"/>
  <c r="O33" i="2"/>
  <c r="E42" i="2" l="1"/>
  <c r="AB35" i="2"/>
  <c r="AC35" i="2"/>
  <c r="AA35" i="2"/>
  <c r="Z35" i="2"/>
  <c r="V35" i="2"/>
  <c r="W35" i="2"/>
  <c r="X35" i="2"/>
  <c r="U35" i="2"/>
  <c r="Q35" i="2"/>
  <c r="R35" i="2"/>
  <c r="S35" i="2"/>
  <c r="P35" i="2"/>
  <c r="AA25" i="2"/>
  <c r="AB25" i="2"/>
  <c r="AC25" i="2"/>
  <c r="W25" i="2"/>
  <c r="X25" i="2"/>
  <c r="V25" i="2"/>
  <c r="V29" i="2"/>
  <c r="U29" i="2"/>
  <c r="L35" i="2"/>
  <c r="M35" i="2"/>
  <c r="N35" i="2"/>
  <c r="G35" i="2"/>
  <c r="H35" i="2"/>
  <c r="I35" i="2"/>
  <c r="Q25" i="2"/>
  <c r="R25" i="2"/>
  <c r="S25" i="2"/>
  <c r="Y20" i="2"/>
  <c r="L25" i="2"/>
  <c r="M25" i="2"/>
  <c r="N25" i="2"/>
  <c r="K25" i="2"/>
  <c r="E21" i="2"/>
  <c r="I25" i="2"/>
  <c r="H25" i="2"/>
  <c r="G25" i="2"/>
  <c r="T14" i="2"/>
  <c r="T21" i="2"/>
  <c r="T18" i="2"/>
  <c r="T20" i="2"/>
  <c r="T38" i="2"/>
  <c r="T12" i="2"/>
  <c r="O28" i="2"/>
  <c r="O20" i="2"/>
  <c r="O16" i="2"/>
  <c r="Y38" i="2"/>
  <c r="Y27" i="2"/>
  <c r="Y28" i="2"/>
  <c r="Y21" i="2"/>
  <c r="T28" i="2"/>
  <c r="T27" i="2"/>
  <c r="J27" i="2"/>
  <c r="J12" i="2"/>
  <c r="J21" i="2"/>
  <c r="J20" i="2"/>
  <c r="J28" i="2"/>
  <c r="J29" i="2" s="1"/>
  <c r="J33" i="2"/>
  <c r="AD33" i="2" s="1"/>
  <c r="J38" i="2"/>
  <c r="O21" i="2"/>
  <c r="J31" i="2"/>
  <c r="J43" i="2"/>
  <c r="E28" i="2"/>
  <c r="E19" i="2"/>
  <c r="E14" i="2"/>
  <c r="E17" i="2"/>
  <c r="E12" i="2"/>
  <c r="J17" i="2"/>
  <c r="E31" i="2"/>
  <c r="O12" i="2"/>
  <c r="Y12" i="2"/>
  <c r="E13" i="2"/>
  <c r="J13" i="2"/>
  <c r="J14" i="2"/>
  <c r="O14" i="2"/>
  <c r="Y14" i="2"/>
  <c r="E15" i="2"/>
  <c r="J15" i="2"/>
  <c r="O15" i="2"/>
  <c r="T15" i="2"/>
  <c r="Y15" i="2"/>
  <c r="E16" i="2"/>
  <c r="J16" i="2"/>
  <c r="T16" i="2"/>
  <c r="Y16" i="2"/>
  <c r="O17" i="2"/>
  <c r="T17" i="2"/>
  <c r="Y17" i="2"/>
  <c r="E18" i="2"/>
  <c r="O18" i="2"/>
  <c r="Y18" i="2"/>
  <c r="J19" i="2"/>
  <c r="O19" i="2"/>
  <c r="T19" i="2"/>
  <c r="T25" i="2" s="1"/>
  <c r="Y19" i="2"/>
  <c r="O27" i="2"/>
  <c r="O29" i="2" s="1"/>
  <c r="G29" i="2"/>
  <c r="H29" i="2"/>
  <c r="I29" i="2"/>
  <c r="L29" i="2"/>
  <c r="M29" i="2"/>
  <c r="N29" i="2"/>
  <c r="P29" i="2"/>
  <c r="Q29" i="2"/>
  <c r="R29" i="2"/>
  <c r="S29" i="2"/>
  <c r="W29" i="2"/>
  <c r="X29" i="2"/>
  <c r="Z29" i="2"/>
  <c r="AA29" i="2"/>
  <c r="AB29" i="2"/>
  <c r="AC29" i="2"/>
  <c r="O31" i="2"/>
  <c r="AD31" i="2" s="1"/>
  <c r="Y31" i="2"/>
  <c r="E32" i="2"/>
  <c r="J32" i="2"/>
  <c r="AD32" i="2" s="1"/>
  <c r="E33" i="2"/>
  <c r="E35" i="2" s="1"/>
  <c r="E38" i="2"/>
  <c r="O38" i="2"/>
  <c r="O40" i="2"/>
  <c r="Y40" i="2"/>
  <c r="O41" i="2"/>
  <c r="T41" i="2"/>
  <c r="J42" i="2"/>
  <c r="O42" i="2"/>
  <c r="T42" i="2"/>
  <c r="E43" i="2"/>
  <c r="O43" i="2"/>
  <c r="T43" i="2"/>
  <c r="Y43" i="2"/>
  <c r="G44" i="2"/>
  <c r="H44" i="2"/>
  <c r="I44" i="2"/>
  <c r="L44" i="2"/>
  <c r="M44" i="2"/>
  <c r="N44" i="2"/>
  <c r="Q44" i="2"/>
  <c r="R44" i="2"/>
  <c r="S44" i="2"/>
  <c r="V44" i="2"/>
  <c r="W44" i="2"/>
  <c r="W46" i="2" s="1"/>
  <c r="X44" i="2"/>
  <c r="AA44" i="2"/>
  <c r="AB44" i="2"/>
  <c r="AC44" i="2"/>
  <c r="K29" i="2"/>
  <c r="J18" i="2"/>
  <c r="Y41" i="2"/>
  <c r="T31" i="2"/>
  <c r="T35" i="2" s="1"/>
  <c r="Y42" i="2"/>
  <c r="F29" i="2"/>
  <c r="T40" i="2"/>
  <c r="M46" i="2" l="1"/>
  <c r="Y25" i="2"/>
  <c r="O25" i="2"/>
  <c r="T44" i="2"/>
  <c r="AD42" i="2"/>
  <c r="Z46" i="2"/>
  <c r="Z48" i="2" s="1"/>
  <c r="Y29" i="2"/>
  <c r="P46" i="2"/>
  <c r="P48" i="2" s="1"/>
  <c r="U46" i="2"/>
  <c r="U48" i="2" s="1"/>
  <c r="AD27" i="2"/>
  <c r="AD43" i="2"/>
  <c r="AD13" i="2"/>
  <c r="L46" i="2"/>
  <c r="Q46" i="2"/>
  <c r="I46" i="2"/>
  <c r="N46" i="2"/>
  <c r="Y44" i="2"/>
  <c r="AD38" i="2"/>
  <c r="E29" i="2"/>
  <c r="J35" i="2"/>
  <c r="AD12" i="2"/>
  <c r="H46" i="2"/>
  <c r="V46" i="2"/>
  <c r="AB46" i="2"/>
  <c r="Y35" i="2"/>
  <c r="AD20" i="2"/>
  <c r="AD21" i="2"/>
  <c r="S46" i="2"/>
  <c r="G46" i="2"/>
  <c r="AC46" i="2"/>
  <c r="AD18" i="2"/>
  <c r="AD17" i="2"/>
  <c r="AD16" i="2"/>
  <c r="J25" i="2"/>
  <c r="AD14" i="2"/>
  <c r="AA46" i="2"/>
  <c r="O44" i="2"/>
  <c r="AD35" i="2"/>
  <c r="X46" i="2"/>
  <c r="R46" i="2"/>
  <c r="O35" i="2"/>
  <c r="T29" i="2"/>
  <c r="E25" i="2"/>
  <c r="AD19" i="2"/>
  <c r="AD15" i="2"/>
  <c r="AD28" i="2"/>
  <c r="AD25" i="2" l="1"/>
  <c r="T46" i="2"/>
  <c r="T48" i="2" s="1"/>
  <c r="Y46" i="2"/>
  <c r="Y48" i="2" s="1"/>
  <c r="AD29" i="2"/>
  <c r="O46" i="2"/>
  <c r="O52" i="2" s="1"/>
  <c r="O48" i="2" l="1"/>
  <c r="K46" i="2"/>
  <c r="J41" i="2"/>
  <c r="J40" i="2"/>
  <c r="J44" i="2" s="1"/>
  <c r="J46" i="2" s="1"/>
  <c r="J48" i="2" s="1"/>
  <c r="F46" i="2"/>
  <c r="F48" i="2" s="1"/>
  <c r="E41" i="2"/>
  <c r="E40" i="2"/>
  <c r="K48" i="2" l="1"/>
  <c r="AH46" i="2"/>
  <c r="AD41" i="2"/>
  <c r="AD40" i="2"/>
  <c r="AD44" i="2" s="1"/>
  <c r="AD46" i="2" s="1"/>
  <c r="E44" i="2"/>
  <c r="E46" i="2" s="1"/>
  <c r="AD51" i="2" s="1"/>
  <c r="AD48" i="2" l="1"/>
  <c r="AD53" i="2"/>
  <c r="E48" i="2"/>
</calcChain>
</file>

<file path=xl/sharedStrings.xml><?xml version="1.0" encoding="utf-8"?>
<sst xmlns="http://schemas.openxmlformats.org/spreadsheetml/2006/main" count="145" uniqueCount="89">
  <si>
    <t>N п/п</t>
  </si>
  <si>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</si>
  <si>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</si>
  <si>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</si>
  <si>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</si>
  <si>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ИТОГО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</si>
  <si>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</si>
  <si>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</si>
  <si>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</si>
  <si>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</si>
  <si>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</si>
  <si>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Цель: Обеспечение надежности функционирования систем теплоснабжения, газоснабжения, водоснабжения, водоотведения и уличного (наружного) освещения городского округа Тольятти</t>
  </si>
  <si>
    <t>1.1</t>
  </si>
  <si>
    <t>ДГХ</t>
  </si>
  <si>
    <t>1.2</t>
  </si>
  <si>
    <t>1.3</t>
  </si>
  <si>
    <t>1.4</t>
  </si>
  <si>
    <t>МБУ "Зеленстрой" (ДГХ)</t>
  </si>
  <si>
    <t>1.6</t>
  </si>
  <si>
    <t>Прочистка сетей водоотведения</t>
  </si>
  <si>
    <t>1.7</t>
  </si>
  <si>
    <t>1.8</t>
  </si>
  <si>
    <t>Итого по задаче 1:</t>
  </si>
  <si>
    <t>Задача 2: Устранение аварийных ситуаций на оборудовании и сетях инженерной инфраструктуры</t>
  </si>
  <si>
    <t>2.1</t>
  </si>
  <si>
    <t>2.2</t>
  </si>
  <si>
    <t>Приведение в технически исправное состояние системы противопожарного водопровода</t>
  </si>
  <si>
    <t>Итого по задаче 2:</t>
  </si>
  <si>
    <t>3.1</t>
  </si>
  <si>
    <t>3.2</t>
  </si>
  <si>
    <t>3.3</t>
  </si>
  <si>
    <t>Ремонт сетей и сооружений ливневой канализации</t>
  </si>
  <si>
    <t>Водоотведение ливневых стоков</t>
  </si>
  <si>
    <t>Задача 4: Обеспечение поддержания в технически исправном эксплуатационном состоянии сетей уличного (наружного) освещения</t>
  </si>
  <si>
    <t>4.1</t>
  </si>
  <si>
    <t>Энергоснабжение. Поставка электрической энергии для уличного (наружного) освещения магистральных улиц и дорог, улиц местного значения и кварталов городского округа Тольятти</t>
  </si>
  <si>
    <t>4.2</t>
  </si>
  <si>
    <t>Организация уличного (наружного) освещения магистральных и внутриквартальных улиц и дорог городского округа Тольятти, в том числе:</t>
  </si>
  <si>
    <t>4.2.1</t>
  </si>
  <si>
    <t>Организация уличного (наружного) освещения магистральных и внутриквартальных улиц и дорог Автозаводского района</t>
  </si>
  <si>
    <t>4.2.2</t>
  </si>
  <si>
    <t>Организация уличного (наружного) освещения магистральных и внутриквартальных улиц и дорог Центрального и Комсомольского районов</t>
  </si>
  <si>
    <t>4.3</t>
  </si>
  <si>
    <t>Ремонтно-эксплуатационное обслуживание (РЭО) уличного (наружного) освещения магистральных улиц и дорог, улиц местного значения и кварталов городского округа Тольятти</t>
  </si>
  <si>
    <t>Задача 1: Обеспечение содержания объектов и сетей инженерной инфраструктуры, относящихся к муниципальной собственности</t>
  </si>
  <si>
    <t>Содержание систем водопроводов</t>
  </si>
  <si>
    <t>1.9</t>
  </si>
  <si>
    <t>Содержание сетей и сооружений ливневой канализации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</si>
  <si>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</si>
  <si>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1.10</t>
  </si>
  <si>
    <t>Задача 3: Содержание в нормативном состоянии ливневой канализации.</t>
  </si>
  <si>
    <t>Техническое содержание и эксплуатация газового оборудования, в том числе поставка и транспортировка газа</t>
  </si>
  <si>
    <t>Содержание, ремонт и техническое обслуживание фонтанов</t>
  </si>
  <si>
    <t>местный</t>
  </si>
  <si>
    <t xml:space="preserve">Приложение № 1 к Муниципальной программе "Содержание и ремонт объектов и сетей инженерной инфраструктуры городского округа Тольятти на 2023-2027 годы"  </t>
  </si>
  <si>
    <t>План на 2023 год</t>
  </si>
  <si>
    <t>План на 2024 год</t>
  </si>
  <si>
    <t>План на 2025 год</t>
  </si>
  <si>
    <t>План на 2026 год</t>
  </si>
  <si>
    <t>План на 2027 год</t>
  </si>
  <si>
    <t>1.5.</t>
  </si>
  <si>
    <t>2023 - 2027</t>
  </si>
  <si>
    <t>Проведение мониторинга подземных вод контрольно-наблюдательных скважин</t>
  </si>
  <si>
    <t>Актуализация схемы водоснабжения и водоотведения г.о. Тольятти</t>
  </si>
  <si>
    <t>оплата ранее принятых обязательств</t>
  </si>
  <si>
    <t>Оплата ранее принятых обязательств по Программе</t>
  </si>
  <si>
    <t xml:space="preserve">Итого по Программе с учетом оплаты ранее принятых обязательств </t>
  </si>
  <si>
    <t>Итого по Программе без учета оплаты ранее принятых обязательств</t>
  </si>
  <si>
    <t>2026 - 2027</t>
  </si>
  <si>
    <t>Приложение к постановлению администрации городского округа Тольятти от _______________ № _____________</t>
  </si>
  <si>
    <t>Энергоснабжение насосных станций и других объектов инженерной инфраструктуры</t>
  </si>
  <si>
    <t>Выполнение проектных работ, проведение технического диагностирования с экспертизой промышленной безопасности объектов инженерной инфраструктуры</t>
  </si>
  <si>
    <t>Гидравлическая опрессовка тепловых сетей к жилищному фонду и объектам социальной сферы Автозаводского, Центрального и Комсомольского районов</t>
  </si>
  <si>
    <t>Оплата ранее принятых обязательств по задаче 3</t>
  </si>
  <si>
    <t>Оплата ранее принятых обязательств по задаче 4</t>
  </si>
  <si>
    <t>Итого по задаче 4 без учета оплаты ранее принятых обязательств:</t>
  </si>
  <si>
    <t>Итого по задаче 3 без учета оплаты ранее принятых обязательств:</t>
  </si>
  <si>
    <t>2025 - 2027</t>
  </si>
  <si>
    <t>Техническое обслуживание и ремонт средств электрозащиты, установленных на газопроводе, проложенном до мкр. Поволжский</t>
  </si>
  <si>
    <t>1.11</t>
  </si>
  <si>
    <t>1.12</t>
  </si>
  <si>
    <t>Водоотведение бытовых стоков</t>
  </si>
  <si>
    <t>Водоснабжение объектов инженерной инфраструктуры</t>
  </si>
  <si>
    <t>2025-2027</t>
  </si>
  <si>
    <t>2025-2028</t>
  </si>
  <si>
    <t>ПЕРЕЧЕНЬ МЕРОПРИЯТИЙ МУНИЦИПАЛЬНОЙ ПРОГРАММЫ "СОДЕРЖАНИЕ И РЕМОНТ ОБЪЕКТОВ И СЕТЕЙ ИНЖЕНЕРНОЙ ИНФРАСТРУКТУРЫ ГОРОДСКОГО ОКРУГА ТОЛЬЯТТИ НА 2023-2027 ГОДЫ"</t>
  </si>
  <si>
    <t>1.13</t>
  </si>
  <si>
    <t>Технологическое присоединение к инженерным сетям</t>
  </si>
  <si>
    <t>Ремонт сетей и оборудования  тепло-,  газо-,  электро-, водоснабжения, водоотведения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</si>
</sst>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/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3" fontId="2" fillId="2" borderId="29" xfId="0" applyNumberFormat="1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1" fillId="2" borderId="2" xfId="0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6"/>
  <sheetViews>
    <sheetView tabSelected="1" topLeftCell="A38" zoomScale="70" zoomScaleNormal="70" workbookViewId="0">
      <selection activeCell="AM40" sqref="AM40"/>
    </sheetView>
  </sheetViews>
  <sheetFormatPr defaultColWidth="5.5703125" defaultRowHeight="15" x14ac:dyDescent="0.25"/>
  <cols>
    <col min="1" max="1" width="6.140625" style="4" customWidth="1"/>
    <col min="2" max="2" width="36.85546875" style="4" customWidth="1"/>
    <col min="3" max="3" width="9.28515625" style="4" customWidth="1"/>
    <col min="4" max="4" width="9.140625" style="4" customWidth="1"/>
    <col min="5" max="5" width="9.5703125" style="4" customWidth="1"/>
    <col min="6" max="6" width="9.85546875" style="4" customWidth="1"/>
    <col min="7" max="7" width="7.7109375" style="4" customWidth="1"/>
    <col min="8" max="8" width="9.5703125" style="4" customWidth="1"/>
    <col min="9" max="9" width="8.140625" style="4" customWidth="1"/>
    <col min="10" max="10" width="9.28515625" style="4" customWidth="1"/>
    <col min="11" max="11" width="9" style="4" customWidth="1"/>
    <col min="12" max="14" width="8.140625" style="4" customWidth="1"/>
    <col min="15" max="15" width="9.5703125" style="4" customWidth="1"/>
    <col min="16" max="16" width="10.42578125" style="4" customWidth="1"/>
    <col min="17" max="17" width="12" style="4" customWidth="1"/>
    <col min="18" max="19" width="8.140625" style="4" customWidth="1"/>
    <col min="20" max="20" width="9.85546875" style="4" customWidth="1"/>
    <col min="21" max="21" width="9.42578125" style="4" customWidth="1"/>
    <col min="22" max="24" width="8.140625" style="4" customWidth="1"/>
    <col min="25" max="25" width="9.85546875" style="4" customWidth="1"/>
    <col min="26" max="26" width="10.140625" style="4" customWidth="1"/>
    <col min="27" max="29" width="8.140625" style="4" customWidth="1"/>
    <col min="30" max="30" width="12.140625" style="4" customWidth="1"/>
    <col min="31" max="31" width="16.7109375" style="8" hidden="1" customWidth="1"/>
    <col min="32" max="32" width="11.42578125" style="8" hidden="1" customWidth="1"/>
    <col min="33" max="33" width="5.5703125" style="4"/>
    <col min="34" max="34" width="14.42578125" style="4" customWidth="1"/>
    <col min="35" max="35" width="10.85546875" style="4" customWidth="1"/>
    <col min="36" max="38" width="5.5703125" style="4"/>
    <col min="39" max="39" width="9.140625" style="4" bestFit="1" customWidth="1"/>
    <col min="40" max="16384" width="5.5703125" style="4"/>
  </cols>
  <sheetData>
    <row r="1" spans="1:32" ht="39" customHeight="1" x14ac:dyDescent="0.25">
      <c r="X1" s="98" t="s">
        <v>69</v>
      </c>
      <c r="Y1" s="98"/>
      <c r="Z1" s="98"/>
      <c r="AA1" s="98"/>
      <c r="AB1" s="98"/>
      <c r="AC1" s="98"/>
      <c r="AD1" s="98"/>
    </row>
    <row r="2" spans="1:32" ht="60" customHeight="1" x14ac:dyDescent="0.25">
      <c r="H2" s="5"/>
      <c r="I2" s="6"/>
      <c r="J2" s="6"/>
      <c r="K2" s="6"/>
      <c r="L2" s="6"/>
      <c r="M2" s="94" t="s">
        <v>48</v>
      </c>
      <c r="N2" s="94"/>
      <c r="O2" s="94"/>
      <c r="P2" s="94"/>
      <c r="Q2" s="94"/>
      <c r="R2" s="94"/>
      <c r="S2" s="94"/>
      <c r="T2" s="7"/>
      <c r="U2" s="7"/>
      <c r="V2" s="7"/>
      <c r="W2" s="7"/>
      <c r="X2" s="98" t="s">
        <v>54</v>
      </c>
      <c r="Y2" s="98"/>
      <c r="Z2" s="98"/>
      <c r="AA2" s="98"/>
      <c r="AB2" s="98"/>
      <c r="AC2" s="98"/>
      <c r="AD2" s="98"/>
    </row>
    <row r="3" spans="1:32" ht="69.95" customHeight="1" x14ac:dyDescent="0.3">
      <c r="H3" s="5"/>
      <c r="I3" s="6"/>
      <c r="J3" s="6"/>
      <c r="K3" s="6"/>
      <c r="L3" s="6"/>
      <c r="M3" s="73"/>
      <c r="N3" s="73"/>
      <c r="O3" s="73"/>
      <c r="P3" s="73"/>
      <c r="Q3" s="73"/>
      <c r="R3" s="73"/>
      <c r="S3" s="73"/>
      <c r="T3" s="7"/>
      <c r="U3" s="7"/>
      <c r="V3" s="7"/>
      <c r="W3" s="7"/>
      <c r="X3" s="75"/>
      <c r="Y3" s="75"/>
      <c r="Z3" s="75"/>
      <c r="AA3" s="75"/>
      <c r="AB3" s="75"/>
      <c r="AC3" s="75"/>
      <c r="AD3" s="75"/>
    </row>
    <row r="4" spans="1:32" ht="24.75" customHeight="1" x14ac:dyDescent="0.25">
      <c r="A4" s="97" t="s">
        <v>85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</row>
    <row r="5" spans="1:32" ht="24" customHeight="1" thickBot="1" x14ac:dyDescent="0.35">
      <c r="I5" s="9"/>
      <c r="J5" s="9"/>
      <c r="K5" s="9"/>
      <c r="L5" s="9"/>
      <c r="M5" s="9"/>
      <c r="N5" s="9"/>
    </row>
    <row r="6" spans="1:32" ht="21" customHeight="1" x14ac:dyDescent="0.25">
      <c r="A6" s="87" t="s">
        <v>0</v>
      </c>
      <c r="B6" s="95" t="s">
        <v>1</v>
      </c>
      <c r="C6" s="95" t="s">
        <v>2</v>
      </c>
      <c r="D6" s="105" t="s">
        <v>3</v>
      </c>
      <c r="E6" s="110" t="s">
        <v>4</v>
      </c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1"/>
      <c r="AF6" s="10"/>
    </row>
    <row r="7" spans="1:32" ht="17.25" customHeight="1" x14ac:dyDescent="0.25">
      <c r="A7" s="88"/>
      <c r="B7" s="93"/>
      <c r="C7" s="93"/>
      <c r="D7" s="91"/>
      <c r="E7" s="109" t="s">
        <v>55</v>
      </c>
      <c r="F7" s="93"/>
      <c r="G7" s="93"/>
      <c r="H7" s="93"/>
      <c r="I7" s="93"/>
      <c r="J7" s="93" t="s">
        <v>56</v>
      </c>
      <c r="K7" s="93"/>
      <c r="L7" s="93"/>
      <c r="M7" s="93"/>
      <c r="N7" s="93"/>
      <c r="O7" s="93" t="s">
        <v>57</v>
      </c>
      <c r="P7" s="93"/>
      <c r="Q7" s="93"/>
      <c r="R7" s="93"/>
      <c r="S7" s="93"/>
      <c r="T7" s="93" t="s">
        <v>58</v>
      </c>
      <c r="U7" s="93"/>
      <c r="V7" s="93"/>
      <c r="W7" s="93"/>
      <c r="X7" s="93"/>
      <c r="Y7" s="93" t="s">
        <v>59</v>
      </c>
      <c r="Z7" s="93"/>
      <c r="AA7" s="93"/>
      <c r="AB7" s="93"/>
      <c r="AC7" s="93"/>
      <c r="AD7" s="91" t="s">
        <v>5</v>
      </c>
      <c r="AF7" s="10"/>
    </row>
    <row r="8" spans="1:32" s="8" customFormat="1" ht="54" customHeight="1" thickBot="1" x14ac:dyDescent="0.3">
      <c r="A8" s="89"/>
      <c r="B8" s="96"/>
      <c r="C8" s="96"/>
      <c r="D8" s="92"/>
      <c r="E8" s="40" t="s">
        <v>6</v>
      </c>
      <c r="F8" s="39" t="s">
        <v>7</v>
      </c>
      <c r="G8" s="39" t="s">
        <v>8</v>
      </c>
      <c r="H8" s="39" t="s">
        <v>9</v>
      </c>
      <c r="I8" s="39" t="s">
        <v>10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6</v>
      </c>
      <c r="P8" s="39" t="s">
        <v>7</v>
      </c>
      <c r="Q8" s="39" t="s">
        <v>8</v>
      </c>
      <c r="R8" s="39" t="s">
        <v>9</v>
      </c>
      <c r="S8" s="39" t="s">
        <v>10</v>
      </c>
      <c r="T8" s="39" t="s">
        <v>6</v>
      </c>
      <c r="U8" s="39" t="s">
        <v>7</v>
      </c>
      <c r="V8" s="39" t="s">
        <v>8</v>
      </c>
      <c r="W8" s="39" t="s">
        <v>9</v>
      </c>
      <c r="X8" s="39" t="s">
        <v>10</v>
      </c>
      <c r="Y8" s="39" t="s">
        <v>6</v>
      </c>
      <c r="Z8" s="39" t="s">
        <v>7</v>
      </c>
      <c r="AA8" s="39" t="s">
        <v>8</v>
      </c>
      <c r="AB8" s="39" t="s">
        <v>9</v>
      </c>
      <c r="AC8" s="39" t="s">
        <v>10</v>
      </c>
      <c r="AD8" s="92"/>
      <c r="AF8" s="10"/>
    </row>
    <row r="9" spans="1:32" ht="20.25" customHeight="1" thickBot="1" x14ac:dyDescent="0.35">
      <c r="A9" s="41">
        <v>1</v>
      </c>
      <c r="B9" s="42">
        <v>2</v>
      </c>
      <c r="C9" s="42">
        <v>3</v>
      </c>
      <c r="D9" s="43">
        <v>4</v>
      </c>
      <c r="E9" s="44">
        <v>5</v>
      </c>
      <c r="F9" s="45">
        <v>6</v>
      </c>
      <c r="G9" s="45">
        <v>7</v>
      </c>
      <c r="H9" s="45">
        <v>8</v>
      </c>
      <c r="I9" s="45">
        <v>9</v>
      </c>
      <c r="J9" s="45">
        <v>10</v>
      </c>
      <c r="K9" s="45">
        <v>11</v>
      </c>
      <c r="L9" s="45">
        <v>12</v>
      </c>
      <c r="M9" s="45">
        <v>13</v>
      </c>
      <c r="N9" s="45">
        <v>14</v>
      </c>
      <c r="O9" s="45">
        <v>15</v>
      </c>
      <c r="P9" s="45">
        <v>16</v>
      </c>
      <c r="Q9" s="45">
        <v>17</v>
      </c>
      <c r="R9" s="45">
        <v>18</v>
      </c>
      <c r="S9" s="45">
        <v>19</v>
      </c>
      <c r="T9" s="45">
        <v>20</v>
      </c>
      <c r="U9" s="45">
        <v>21</v>
      </c>
      <c r="V9" s="45">
        <v>22</v>
      </c>
      <c r="W9" s="45">
        <v>23</v>
      </c>
      <c r="X9" s="45">
        <v>24</v>
      </c>
      <c r="Y9" s="45">
        <v>25</v>
      </c>
      <c r="Z9" s="45">
        <v>26</v>
      </c>
      <c r="AA9" s="45">
        <v>27</v>
      </c>
      <c r="AB9" s="45">
        <v>28</v>
      </c>
      <c r="AC9" s="45">
        <v>29</v>
      </c>
      <c r="AD9" s="46">
        <v>30</v>
      </c>
      <c r="AF9" s="10"/>
    </row>
    <row r="10" spans="1:32" s="13" customFormat="1" ht="24.75" customHeight="1" thickBot="1" x14ac:dyDescent="0.3">
      <c r="A10" s="112" t="s">
        <v>11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4"/>
      <c r="AE10" s="11"/>
      <c r="AF10" s="12"/>
    </row>
    <row r="11" spans="1:32" s="13" customFormat="1" ht="24" customHeight="1" thickBot="1" x14ac:dyDescent="0.3">
      <c r="A11" s="106" t="s">
        <v>44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8"/>
      <c r="AE11" s="11"/>
      <c r="AF11" s="12"/>
    </row>
    <row r="12" spans="1:32" ht="36" customHeight="1" x14ac:dyDescent="0.25">
      <c r="A12" s="51" t="s">
        <v>12</v>
      </c>
      <c r="B12" s="35" t="s">
        <v>45</v>
      </c>
      <c r="C12" s="31" t="s">
        <v>13</v>
      </c>
      <c r="D12" s="52" t="s">
        <v>77</v>
      </c>
      <c r="E12" s="49">
        <f>G12+F12+H12+I12</f>
        <v>0</v>
      </c>
      <c r="F12" s="47">
        <v>0</v>
      </c>
      <c r="G12" s="47">
        <v>0</v>
      </c>
      <c r="H12" s="47">
        <v>0</v>
      </c>
      <c r="I12" s="47">
        <v>0</v>
      </c>
      <c r="J12" s="47">
        <f>K12+L12+M12+N12</f>
        <v>0</v>
      </c>
      <c r="K12" s="47">
        <v>0</v>
      </c>
      <c r="L12" s="47">
        <v>0</v>
      </c>
      <c r="M12" s="47">
        <v>0</v>
      </c>
      <c r="N12" s="47">
        <v>0</v>
      </c>
      <c r="O12" s="47">
        <f>P12+Q12+R12+S12</f>
        <v>151</v>
      </c>
      <c r="P12" s="47">
        <v>151</v>
      </c>
      <c r="Q12" s="47">
        <v>0</v>
      </c>
      <c r="R12" s="47">
        <v>0</v>
      </c>
      <c r="S12" s="47">
        <v>0</v>
      </c>
      <c r="T12" s="47">
        <f>U12+V12+W12+X12</f>
        <v>338</v>
      </c>
      <c r="U12" s="47">
        <v>338</v>
      </c>
      <c r="V12" s="47">
        <v>0</v>
      </c>
      <c r="W12" s="47">
        <v>0</v>
      </c>
      <c r="X12" s="47">
        <v>0</v>
      </c>
      <c r="Y12" s="47">
        <f>Z12+AA12+AB12+AC12</f>
        <v>352</v>
      </c>
      <c r="Z12" s="47">
        <v>352</v>
      </c>
      <c r="AA12" s="47">
        <v>0</v>
      </c>
      <c r="AB12" s="47">
        <v>0</v>
      </c>
      <c r="AC12" s="47">
        <v>0</v>
      </c>
      <c r="AD12" s="48">
        <f t="shared" ref="AD12:AD19" si="0">O12+J12+E12+T12+Y12</f>
        <v>841</v>
      </c>
      <c r="AF12" s="10"/>
    </row>
    <row r="13" spans="1:32" ht="67.5" customHeight="1" x14ac:dyDescent="0.25">
      <c r="A13" s="3" t="s">
        <v>14</v>
      </c>
      <c r="B13" s="14" t="s">
        <v>78</v>
      </c>
      <c r="C13" s="30" t="s">
        <v>13</v>
      </c>
      <c r="D13" s="53" t="s">
        <v>61</v>
      </c>
      <c r="E13" s="50">
        <f t="shared" ref="E13:E19" si="1">G13+F13+H13+I13</f>
        <v>295</v>
      </c>
      <c r="F13" s="1">
        <v>295</v>
      </c>
      <c r="G13" s="1">
        <v>0</v>
      </c>
      <c r="H13" s="1">
        <v>0</v>
      </c>
      <c r="I13" s="1">
        <v>0</v>
      </c>
      <c r="J13" s="1">
        <f t="shared" ref="J13:J18" si="2">K13+L13+M13+N13</f>
        <v>264</v>
      </c>
      <c r="K13" s="1">
        <v>264</v>
      </c>
      <c r="L13" s="1">
        <v>0</v>
      </c>
      <c r="M13" s="1">
        <v>0</v>
      </c>
      <c r="N13" s="1">
        <v>0</v>
      </c>
      <c r="O13" s="1">
        <f>P13</f>
        <v>174</v>
      </c>
      <c r="P13" s="1">
        <v>174</v>
      </c>
      <c r="Q13" s="1">
        <v>0</v>
      </c>
      <c r="R13" s="1">
        <v>0</v>
      </c>
      <c r="S13" s="1">
        <v>0</v>
      </c>
      <c r="T13" s="1">
        <f>U13</f>
        <v>5600</v>
      </c>
      <c r="U13" s="1">
        <v>5600</v>
      </c>
      <c r="V13" s="1">
        <v>0</v>
      </c>
      <c r="W13" s="1">
        <v>0</v>
      </c>
      <c r="X13" s="1">
        <v>0</v>
      </c>
      <c r="Y13" s="1">
        <f>Z13</f>
        <v>181</v>
      </c>
      <c r="Z13" s="1">
        <v>181</v>
      </c>
      <c r="AA13" s="1">
        <v>0</v>
      </c>
      <c r="AB13" s="1">
        <v>0</v>
      </c>
      <c r="AC13" s="1">
        <v>0</v>
      </c>
      <c r="AD13" s="2">
        <f t="shared" si="0"/>
        <v>6514</v>
      </c>
      <c r="AF13" s="10"/>
    </row>
    <row r="14" spans="1:32" ht="64.5" customHeight="1" x14ac:dyDescent="0.25">
      <c r="A14" s="3" t="s">
        <v>15</v>
      </c>
      <c r="B14" s="14" t="s">
        <v>51</v>
      </c>
      <c r="C14" s="30" t="s">
        <v>13</v>
      </c>
      <c r="D14" s="53" t="s">
        <v>61</v>
      </c>
      <c r="E14" s="50">
        <f t="shared" si="1"/>
        <v>1711</v>
      </c>
      <c r="F14" s="1">
        <v>1711</v>
      </c>
      <c r="G14" s="1">
        <v>0</v>
      </c>
      <c r="H14" s="1">
        <v>0</v>
      </c>
      <c r="I14" s="1">
        <v>0</v>
      </c>
      <c r="J14" s="1">
        <f t="shared" si="2"/>
        <v>1624</v>
      </c>
      <c r="K14" s="1">
        <v>1624</v>
      </c>
      <c r="L14" s="1">
        <v>0</v>
      </c>
      <c r="M14" s="1">
        <v>0</v>
      </c>
      <c r="N14" s="1">
        <v>0</v>
      </c>
      <c r="O14" s="1">
        <f t="shared" ref="O14:O19" si="3">P14+Q14+R14+S14</f>
        <v>2319</v>
      </c>
      <c r="P14" s="1">
        <v>2319</v>
      </c>
      <c r="Q14" s="1">
        <v>0</v>
      </c>
      <c r="R14" s="1">
        <v>0</v>
      </c>
      <c r="S14" s="1">
        <v>0</v>
      </c>
      <c r="T14" s="1">
        <f t="shared" ref="T14:T19" si="4">U14+V14+W14+X14</f>
        <v>2396</v>
      </c>
      <c r="U14" s="1">
        <v>2396</v>
      </c>
      <c r="V14" s="1">
        <v>0</v>
      </c>
      <c r="W14" s="1">
        <v>0</v>
      </c>
      <c r="X14" s="1">
        <v>0</v>
      </c>
      <c r="Y14" s="1">
        <f t="shared" ref="Y14:Y19" si="5">Z14+AA14+AB14+AC14</f>
        <v>2490</v>
      </c>
      <c r="Z14" s="1">
        <v>2490</v>
      </c>
      <c r="AA14" s="1">
        <v>0</v>
      </c>
      <c r="AB14" s="1">
        <v>0</v>
      </c>
      <c r="AC14" s="1">
        <v>0</v>
      </c>
      <c r="AD14" s="2">
        <f>O14+J14+E14+T14+Y14</f>
        <v>10540</v>
      </c>
      <c r="AE14" s="8">
        <v>1540</v>
      </c>
      <c r="AF14" s="10"/>
    </row>
    <row r="15" spans="1:32" ht="107.25" customHeight="1" x14ac:dyDescent="0.25">
      <c r="A15" s="3" t="s">
        <v>16</v>
      </c>
      <c r="B15" s="14" t="s">
        <v>72</v>
      </c>
      <c r="C15" s="30" t="s">
        <v>13</v>
      </c>
      <c r="D15" s="53" t="s">
        <v>61</v>
      </c>
      <c r="E15" s="50">
        <f t="shared" si="1"/>
        <v>620</v>
      </c>
      <c r="F15" s="1">
        <v>620</v>
      </c>
      <c r="G15" s="1">
        <v>0</v>
      </c>
      <c r="H15" s="1">
        <v>0</v>
      </c>
      <c r="I15" s="1">
        <v>0</v>
      </c>
      <c r="J15" s="1">
        <f t="shared" si="2"/>
        <v>674</v>
      </c>
      <c r="K15" s="1">
        <v>674</v>
      </c>
      <c r="L15" s="1">
        <v>0</v>
      </c>
      <c r="M15" s="1">
        <v>0</v>
      </c>
      <c r="N15" s="1">
        <v>0</v>
      </c>
      <c r="O15" s="1">
        <f t="shared" si="3"/>
        <v>674</v>
      </c>
      <c r="P15" s="1">
        <v>674</v>
      </c>
      <c r="Q15" s="1">
        <v>0</v>
      </c>
      <c r="R15" s="1">
        <v>0</v>
      </c>
      <c r="S15" s="1">
        <v>0</v>
      </c>
      <c r="T15" s="1">
        <f t="shared" si="4"/>
        <v>729</v>
      </c>
      <c r="U15" s="1">
        <v>729</v>
      </c>
      <c r="V15" s="1">
        <v>0</v>
      </c>
      <c r="W15" s="1">
        <v>0</v>
      </c>
      <c r="X15" s="1">
        <v>0</v>
      </c>
      <c r="Y15" s="1">
        <f t="shared" si="5"/>
        <v>758</v>
      </c>
      <c r="Z15" s="1">
        <v>758</v>
      </c>
      <c r="AA15" s="1">
        <v>0</v>
      </c>
      <c r="AB15" s="1">
        <v>0</v>
      </c>
      <c r="AC15" s="1">
        <v>0</v>
      </c>
      <c r="AD15" s="2">
        <f>O15+J15+E15+T15+Y15</f>
        <v>3455</v>
      </c>
      <c r="AF15" s="10"/>
    </row>
    <row r="16" spans="1:32" ht="47.25" customHeight="1" x14ac:dyDescent="0.25">
      <c r="A16" s="28" t="s">
        <v>60</v>
      </c>
      <c r="B16" s="16" t="s">
        <v>52</v>
      </c>
      <c r="C16" s="30" t="s">
        <v>17</v>
      </c>
      <c r="D16" s="53" t="s">
        <v>61</v>
      </c>
      <c r="E16" s="50">
        <f>F16+G16+H16+I16</f>
        <v>3953</v>
      </c>
      <c r="F16" s="1">
        <v>3953</v>
      </c>
      <c r="G16" s="1">
        <v>0</v>
      </c>
      <c r="H16" s="1">
        <v>0</v>
      </c>
      <c r="I16" s="1">
        <v>0</v>
      </c>
      <c r="J16" s="1">
        <f t="shared" si="2"/>
        <v>5476</v>
      </c>
      <c r="K16" s="1">
        <v>5476</v>
      </c>
      <c r="L16" s="1">
        <v>0</v>
      </c>
      <c r="M16" s="1">
        <v>0</v>
      </c>
      <c r="N16" s="1">
        <v>0</v>
      </c>
      <c r="O16" s="1">
        <f t="shared" si="3"/>
        <v>19393</v>
      </c>
      <c r="P16" s="1">
        <v>19393</v>
      </c>
      <c r="Q16" s="1">
        <v>0</v>
      </c>
      <c r="R16" s="1">
        <v>0</v>
      </c>
      <c r="S16" s="1">
        <v>0</v>
      </c>
      <c r="T16" s="1">
        <f t="shared" si="4"/>
        <v>6091</v>
      </c>
      <c r="U16" s="1">
        <v>6091</v>
      </c>
      <c r="V16" s="1">
        <v>0</v>
      </c>
      <c r="W16" s="1">
        <v>0</v>
      </c>
      <c r="X16" s="1">
        <v>0</v>
      </c>
      <c r="Y16" s="1">
        <f t="shared" si="5"/>
        <v>6332</v>
      </c>
      <c r="Z16" s="1">
        <v>6332</v>
      </c>
      <c r="AA16" s="1">
        <v>0</v>
      </c>
      <c r="AB16" s="1">
        <v>0</v>
      </c>
      <c r="AC16" s="1">
        <v>0</v>
      </c>
      <c r="AD16" s="2">
        <f t="shared" si="0"/>
        <v>41245</v>
      </c>
      <c r="AE16" s="8">
        <v>680</v>
      </c>
      <c r="AF16" s="10"/>
    </row>
    <row r="17" spans="1:36" ht="32.25" customHeight="1" x14ac:dyDescent="0.25">
      <c r="A17" s="3" t="s">
        <v>18</v>
      </c>
      <c r="B17" s="14" t="s">
        <v>19</v>
      </c>
      <c r="C17" s="30" t="s">
        <v>13</v>
      </c>
      <c r="D17" s="53" t="s">
        <v>61</v>
      </c>
      <c r="E17" s="50">
        <f t="shared" si="1"/>
        <v>594</v>
      </c>
      <c r="F17" s="1">
        <v>594</v>
      </c>
      <c r="G17" s="1">
        <v>0</v>
      </c>
      <c r="H17" s="1">
        <v>0</v>
      </c>
      <c r="I17" s="1">
        <v>0</v>
      </c>
      <c r="J17" s="1">
        <f t="shared" si="2"/>
        <v>1851</v>
      </c>
      <c r="K17" s="1">
        <v>1851</v>
      </c>
      <c r="L17" s="1">
        <v>0</v>
      </c>
      <c r="M17" s="1">
        <v>0</v>
      </c>
      <c r="N17" s="1">
        <v>0</v>
      </c>
      <c r="O17" s="1">
        <f t="shared" si="3"/>
        <v>5242</v>
      </c>
      <c r="P17" s="1">
        <v>5242</v>
      </c>
      <c r="Q17" s="1">
        <v>0</v>
      </c>
      <c r="R17" s="1">
        <v>0</v>
      </c>
      <c r="S17" s="1">
        <v>0</v>
      </c>
      <c r="T17" s="1">
        <f t="shared" si="4"/>
        <v>653</v>
      </c>
      <c r="U17" s="1">
        <v>653</v>
      </c>
      <c r="V17" s="1">
        <v>0</v>
      </c>
      <c r="W17" s="1">
        <v>0</v>
      </c>
      <c r="X17" s="1">
        <v>0</v>
      </c>
      <c r="Y17" s="1">
        <f t="shared" si="5"/>
        <v>679</v>
      </c>
      <c r="Z17" s="1">
        <v>679</v>
      </c>
      <c r="AA17" s="1">
        <v>0</v>
      </c>
      <c r="AB17" s="1">
        <v>0</v>
      </c>
      <c r="AC17" s="1">
        <v>0</v>
      </c>
      <c r="AD17" s="2">
        <f t="shared" si="0"/>
        <v>9019</v>
      </c>
      <c r="AF17" s="10"/>
    </row>
    <row r="18" spans="1:36" ht="101.25" customHeight="1" x14ac:dyDescent="0.25">
      <c r="A18" s="3" t="s">
        <v>20</v>
      </c>
      <c r="B18" s="14" t="s">
        <v>71</v>
      </c>
      <c r="C18" s="30" t="s">
        <v>13</v>
      </c>
      <c r="D18" s="53">
        <v>2026</v>
      </c>
      <c r="E18" s="50">
        <f t="shared" si="1"/>
        <v>170</v>
      </c>
      <c r="F18" s="1">
        <v>170</v>
      </c>
      <c r="G18" s="1">
        <v>0</v>
      </c>
      <c r="H18" s="1">
        <v>0</v>
      </c>
      <c r="I18" s="1">
        <v>0</v>
      </c>
      <c r="J18" s="1">
        <f t="shared" si="2"/>
        <v>0</v>
      </c>
      <c r="K18" s="1">
        <v>0</v>
      </c>
      <c r="L18" s="1">
        <v>0</v>
      </c>
      <c r="M18" s="1">
        <v>0</v>
      </c>
      <c r="N18" s="1">
        <v>0</v>
      </c>
      <c r="O18" s="1">
        <f t="shared" si="3"/>
        <v>165</v>
      </c>
      <c r="P18" s="1">
        <v>165</v>
      </c>
      <c r="Q18" s="1">
        <v>0</v>
      </c>
      <c r="R18" s="1">
        <v>0</v>
      </c>
      <c r="S18" s="1">
        <v>0</v>
      </c>
      <c r="T18" s="1">
        <f t="shared" si="4"/>
        <v>1588</v>
      </c>
      <c r="U18" s="1">
        <v>1588</v>
      </c>
      <c r="V18" s="1">
        <v>0</v>
      </c>
      <c r="W18" s="1">
        <v>0</v>
      </c>
      <c r="X18" s="1">
        <v>0</v>
      </c>
      <c r="Y18" s="1">
        <f t="shared" si="5"/>
        <v>0</v>
      </c>
      <c r="Z18" s="1">
        <v>0</v>
      </c>
      <c r="AA18" s="1">
        <v>0</v>
      </c>
      <c r="AB18" s="1">
        <v>0</v>
      </c>
      <c r="AC18" s="1">
        <v>0</v>
      </c>
      <c r="AD18" s="2">
        <f t="shared" si="0"/>
        <v>1923</v>
      </c>
      <c r="AF18" s="17"/>
    </row>
    <row r="19" spans="1:36" ht="53.45" customHeight="1" x14ac:dyDescent="0.25">
      <c r="A19" s="3" t="s">
        <v>21</v>
      </c>
      <c r="B19" s="14" t="s">
        <v>62</v>
      </c>
      <c r="C19" s="30" t="s">
        <v>13</v>
      </c>
      <c r="D19" s="53"/>
      <c r="E19" s="50">
        <f t="shared" si="1"/>
        <v>0</v>
      </c>
      <c r="F19" s="1">
        <v>0</v>
      </c>
      <c r="G19" s="1">
        <v>0</v>
      </c>
      <c r="H19" s="1">
        <v>0</v>
      </c>
      <c r="I19" s="1">
        <v>0</v>
      </c>
      <c r="J19" s="1">
        <f>K19+L19+M19+N19</f>
        <v>0</v>
      </c>
      <c r="K19" s="1">
        <v>0</v>
      </c>
      <c r="L19" s="1">
        <v>0</v>
      </c>
      <c r="M19" s="1">
        <v>0</v>
      </c>
      <c r="N19" s="1">
        <v>0</v>
      </c>
      <c r="O19" s="1">
        <f t="shared" si="3"/>
        <v>0</v>
      </c>
      <c r="P19" s="1">
        <v>0</v>
      </c>
      <c r="Q19" s="1">
        <v>0</v>
      </c>
      <c r="R19" s="1">
        <v>0</v>
      </c>
      <c r="S19" s="1">
        <v>0</v>
      </c>
      <c r="T19" s="1">
        <f t="shared" si="4"/>
        <v>0</v>
      </c>
      <c r="U19" s="1">
        <v>0</v>
      </c>
      <c r="V19" s="1">
        <v>0</v>
      </c>
      <c r="W19" s="1">
        <v>0</v>
      </c>
      <c r="X19" s="1">
        <v>0</v>
      </c>
      <c r="Y19" s="1">
        <f t="shared" si="5"/>
        <v>0</v>
      </c>
      <c r="Z19" s="1">
        <v>0</v>
      </c>
      <c r="AA19" s="1">
        <v>0</v>
      </c>
      <c r="AB19" s="1">
        <v>0</v>
      </c>
      <c r="AC19" s="1">
        <v>0</v>
      </c>
      <c r="AD19" s="2">
        <f t="shared" si="0"/>
        <v>0</v>
      </c>
    </row>
    <row r="20" spans="1:36" ht="50.45" customHeight="1" x14ac:dyDescent="0.25">
      <c r="A20" s="3" t="s">
        <v>46</v>
      </c>
      <c r="B20" s="14" t="s">
        <v>63</v>
      </c>
      <c r="C20" s="30" t="s">
        <v>13</v>
      </c>
      <c r="D20" s="53">
        <v>2027</v>
      </c>
      <c r="E20" s="50">
        <v>0</v>
      </c>
      <c r="F20" s="1">
        <v>0</v>
      </c>
      <c r="G20" s="1">
        <v>0</v>
      </c>
      <c r="H20" s="1">
        <v>0</v>
      </c>
      <c r="I20" s="1">
        <v>0</v>
      </c>
      <c r="J20" s="1">
        <f>K20+L20+M20+N20</f>
        <v>0</v>
      </c>
      <c r="K20" s="1">
        <v>0</v>
      </c>
      <c r="L20" s="1">
        <v>0</v>
      </c>
      <c r="M20" s="1">
        <v>0</v>
      </c>
      <c r="N20" s="1">
        <v>0</v>
      </c>
      <c r="O20" s="1">
        <f>P20+Q20+R20+S20</f>
        <v>0</v>
      </c>
      <c r="P20" s="1">
        <v>0</v>
      </c>
      <c r="Q20" s="1">
        <v>0</v>
      </c>
      <c r="R20" s="1">
        <v>0</v>
      </c>
      <c r="S20" s="1">
        <v>0</v>
      </c>
      <c r="T20" s="1">
        <f>U20</f>
        <v>0</v>
      </c>
      <c r="U20" s="1">
        <v>0</v>
      </c>
      <c r="V20" s="1">
        <v>0</v>
      </c>
      <c r="W20" s="1">
        <v>0</v>
      </c>
      <c r="X20" s="1">
        <v>0</v>
      </c>
      <c r="Y20" s="1">
        <f>Z20+AA20+AB20+AC20</f>
        <v>18500</v>
      </c>
      <c r="Z20" s="1">
        <v>18500</v>
      </c>
      <c r="AA20" s="1">
        <v>0</v>
      </c>
      <c r="AB20" s="1">
        <v>0</v>
      </c>
      <c r="AC20" s="1">
        <v>0</v>
      </c>
      <c r="AD20" s="2">
        <f>Y20+T20+O20+J20+E20</f>
        <v>18500</v>
      </c>
      <c r="AI20" s="8"/>
    </row>
    <row r="21" spans="1:36" ht="50.45" customHeight="1" x14ac:dyDescent="0.25">
      <c r="A21" s="74" t="s">
        <v>49</v>
      </c>
      <c r="B21" s="14" t="s">
        <v>70</v>
      </c>
      <c r="C21" s="30" t="s">
        <v>13</v>
      </c>
      <c r="D21" s="53" t="s">
        <v>61</v>
      </c>
      <c r="E21" s="50">
        <f>F21+G21+H21+I21</f>
        <v>430</v>
      </c>
      <c r="F21" s="1">
        <v>430</v>
      </c>
      <c r="G21" s="1">
        <v>0</v>
      </c>
      <c r="H21" s="1">
        <v>0</v>
      </c>
      <c r="I21" s="1">
        <v>0</v>
      </c>
      <c r="J21" s="1">
        <f>K21</f>
        <v>244</v>
      </c>
      <c r="K21" s="1">
        <v>244</v>
      </c>
      <c r="L21" s="1">
        <v>0</v>
      </c>
      <c r="M21" s="1">
        <v>0</v>
      </c>
      <c r="N21" s="1">
        <v>0</v>
      </c>
      <c r="O21" s="1">
        <f>P21+Q21+R21+S21</f>
        <v>3819</v>
      </c>
      <c r="P21" s="1">
        <v>3819</v>
      </c>
      <c r="Q21" s="1">
        <v>0</v>
      </c>
      <c r="R21" s="1">
        <v>0</v>
      </c>
      <c r="S21" s="1">
        <v>0</v>
      </c>
      <c r="T21" s="1">
        <f>U21</f>
        <v>7443</v>
      </c>
      <c r="U21" s="1">
        <v>7443</v>
      </c>
      <c r="V21" s="1">
        <v>0</v>
      </c>
      <c r="W21" s="1">
        <v>0</v>
      </c>
      <c r="X21" s="1">
        <v>0</v>
      </c>
      <c r="Y21" s="1">
        <f>Z21</f>
        <v>7740</v>
      </c>
      <c r="Z21" s="1">
        <v>7740</v>
      </c>
      <c r="AA21" s="1">
        <v>0</v>
      </c>
      <c r="AB21" s="1">
        <v>0</v>
      </c>
      <c r="AC21" s="1">
        <v>0</v>
      </c>
      <c r="AD21" s="2">
        <f>Y21+T21+O21+J21+E21</f>
        <v>19676</v>
      </c>
      <c r="AI21" s="18"/>
      <c r="AJ21" s="19"/>
    </row>
    <row r="22" spans="1:36" ht="33.75" customHeight="1" x14ac:dyDescent="0.25">
      <c r="A22" s="74" t="s">
        <v>79</v>
      </c>
      <c r="B22" s="14" t="s">
        <v>81</v>
      </c>
      <c r="C22" s="71" t="s">
        <v>13</v>
      </c>
      <c r="D22" s="58" t="s">
        <v>83</v>
      </c>
      <c r="E22" s="50">
        <f t="shared" ref="E22:E23" si="6">F22+G22+H22+I22</f>
        <v>0</v>
      </c>
      <c r="F22" s="33">
        <v>0</v>
      </c>
      <c r="G22" s="33">
        <v>0</v>
      </c>
      <c r="H22" s="33">
        <v>0</v>
      </c>
      <c r="I22" s="33">
        <v>0</v>
      </c>
      <c r="J22" s="1">
        <f t="shared" ref="J22:J23" si="7">K22</f>
        <v>0</v>
      </c>
      <c r="K22" s="33">
        <v>0</v>
      </c>
      <c r="L22" s="33">
        <v>0</v>
      </c>
      <c r="M22" s="33">
        <v>0</v>
      </c>
      <c r="N22" s="33">
        <v>0</v>
      </c>
      <c r="O22" s="1">
        <f t="shared" ref="O22:O23" si="8">P22+Q22+R22+S22</f>
        <v>402</v>
      </c>
      <c r="P22" s="33">
        <v>402</v>
      </c>
      <c r="Q22" s="33">
        <v>0</v>
      </c>
      <c r="R22" s="33">
        <v>0</v>
      </c>
      <c r="S22" s="33">
        <v>0</v>
      </c>
      <c r="T22" s="1">
        <f t="shared" ref="T22:T23" si="9">U22</f>
        <v>2005</v>
      </c>
      <c r="U22" s="33">
        <v>2005</v>
      </c>
      <c r="V22" s="33">
        <v>0</v>
      </c>
      <c r="W22" s="33">
        <v>0</v>
      </c>
      <c r="X22" s="33">
        <v>0</v>
      </c>
      <c r="Y22" s="1">
        <f t="shared" ref="Y22:Y23" si="10">Z22</f>
        <v>2514</v>
      </c>
      <c r="Z22" s="33">
        <v>2514</v>
      </c>
      <c r="AA22" s="33">
        <v>0</v>
      </c>
      <c r="AB22" s="33">
        <v>0</v>
      </c>
      <c r="AC22" s="33">
        <v>0</v>
      </c>
      <c r="AD22" s="2">
        <f t="shared" ref="AD22" si="11">Y22+T22+O22+J22+E22</f>
        <v>4921</v>
      </c>
      <c r="AI22" s="18"/>
      <c r="AJ22" s="19"/>
    </row>
    <row r="23" spans="1:36" ht="33.75" customHeight="1" x14ac:dyDescent="0.25">
      <c r="A23" s="74" t="s">
        <v>80</v>
      </c>
      <c r="B23" s="14" t="s">
        <v>82</v>
      </c>
      <c r="C23" s="71" t="s">
        <v>13</v>
      </c>
      <c r="D23" s="58" t="s">
        <v>84</v>
      </c>
      <c r="E23" s="50">
        <f t="shared" si="6"/>
        <v>0</v>
      </c>
      <c r="F23" s="33">
        <v>0</v>
      </c>
      <c r="G23" s="33">
        <v>0</v>
      </c>
      <c r="H23" s="33">
        <v>0</v>
      </c>
      <c r="I23" s="33">
        <v>0</v>
      </c>
      <c r="J23" s="1">
        <f t="shared" si="7"/>
        <v>0</v>
      </c>
      <c r="K23" s="33">
        <v>0</v>
      </c>
      <c r="L23" s="33">
        <v>0</v>
      </c>
      <c r="M23" s="33">
        <v>0</v>
      </c>
      <c r="N23" s="33">
        <v>0</v>
      </c>
      <c r="O23" s="1">
        <f t="shared" si="8"/>
        <v>1871</v>
      </c>
      <c r="P23" s="33">
        <v>1871</v>
      </c>
      <c r="Q23" s="33">
        <v>0</v>
      </c>
      <c r="R23" s="33">
        <v>0</v>
      </c>
      <c r="S23" s="33">
        <v>0</v>
      </c>
      <c r="T23" s="1">
        <f t="shared" si="9"/>
        <v>3526</v>
      </c>
      <c r="U23" s="33">
        <v>3526</v>
      </c>
      <c r="V23" s="33">
        <v>0</v>
      </c>
      <c r="W23" s="33">
        <v>0</v>
      </c>
      <c r="X23" s="33">
        <v>0</v>
      </c>
      <c r="Y23" s="1">
        <f t="shared" si="10"/>
        <v>3667</v>
      </c>
      <c r="Z23" s="33">
        <v>3667</v>
      </c>
      <c r="AA23" s="33">
        <v>0</v>
      </c>
      <c r="AB23" s="33">
        <v>0</v>
      </c>
      <c r="AC23" s="33">
        <v>0</v>
      </c>
      <c r="AD23" s="2">
        <f>Y23+T23+O23+J23+E23</f>
        <v>9064</v>
      </c>
      <c r="AI23" s="18"/>
      <c r="AJ23" s="19"/>
    </row>
    <row r="24" spans="1:36" ht="33.75" customHeight="1" x14ac:dyDescent="0.25">
      <c r="A24" s="74" t="s">
        <v>86</v>
      </c>
      <c r="B24" s="14" t="s">
        <v>87</v>
      </c>
      <c r="C24" s="72" t="s">
        <v>13</v>
      </c>
      <c r="D24" s="58">
        <v>2025</v>
      </c>
      <c r="E24" s="50">
        <f t="shared" ref="E24" si="12">F24+G24+H24+I24</f>
        <v>0</v>
      </c>
      <c r="F24" s="33">
        <v>0</v>
      </c>
      <c r="G24" s="33">
        <v>0</v>
      </c>
      <c r="H24" s="33">
        <v>0</v>
      </c>
      <c r="I24" s="33">
        <v>0</v>
      </c>
      <c r="J24" s="1">
        <f t="shared" ref="J24" si="13">K24</f>
        <v>0</v>
      </c>
      <c r="K24" s="33">
        <v>0</v>
      </c>
      <c r="L24" s="33">
        <v>0</v>
      </c>
      <c r="M24" s="33">
        <v>0</v>
      </c>
      <c r="N24" s="33">
        <v>0</v>
      </c>
      <c r="O24" s="1">
        <f t="shared" ref="O24" si="14">P24+Q24+R24+S24</f>
        <v>1177</v>
      </c>
      <c r="P24" s="33">
        <v>1177</v>
      </c>
      <c r="Q24" s="33">
        <v>0</v>
      </c>
      <c r="R24" s="33">
        <v>0</v>
      </c>
      <c r="S24" s="33">
        <v>0</v>
      </c>
      <c r="T24" s="1">
        <f t="shared" ref="T24" si="15">U24</f>
        <v>0</v>
      </c>
      <c r="U24" s="33">
        <v>0</v>
      </c>
      <c r="V24" s="33">
        <v>0</v>
      </c>
      <c r="W24" s="33">
        <v>0</v>
      </c>
      <c r="X24" s="33">
        <v>0</v>
      </c>
      <c r="Y24" s="1">
        <f t="shared" ref="Y24" si="16">Z24</f>
        <v>0</v>
      </c>
      <c r="Z24" s="33">
        <v>0</v>
      </c>
      <c r="AA24" s="33">
        <v>0</v>
      </c>
      <c r="AB24" s="33">
        <v>0</v>
      </c>
      <c r="AC24" s="33">
        <v>0</v>
      </c>
      <c r="AD24" s="2">
        <f>Y24+T24+O24+J24+E24</f>
        <v>1177</v>
      </c>
      <c r="AI24" s="18"/>
      <c r="AJ24" s="19"/>
    </row>
    <row r="25" spans="1:36" ht="31.5" customHeight="1" x14ac:dyDescent="0.25">
      <c r="A25" s="90" t="s">
        <v>22</v>
      </c>
      <c r="B25" s="90"/>
      <c r="C25" s="76"/>
      <c r="D25" s="76"/>
      <c r="E25" s="1">
        <f>G25+F25+H25+I25</f>
        <v>7773</v>
      </c>
      <c r="F25" s="1">
        <f>SUM(F12:F23)</f>
        <v>7773</v>
      </c>
      <c r="G25" s="1">
        <f>G19+G18+G17+G16+G15+G14+G13+G12</f>
        <v>0</v>
      </c>
      <c r="H25" s="1">
        <f>H19+H18+H17+H16+H15+H14+H13+H12</f>
        <v>0</v>
      </c>
      <c r="I25" s="1">
        <f>I19+I18+I17+I16+I15+I14+I13+I12</f>
        <v>0</v>
      </c>
      <c r="J25" s="1">
        <f t="shared" ref="J25:S25" si="17">J19+J18+J17+J16+J15+J14+J13+J12+J20+J21</f>
        <v>10133</v>
      </c>
      <c r="K25" s="1">
        <f t="shared" si="17"/>
        <v>10133</v>
      </c>
      <c r="L25" s="1">
        <f t="shared" si="17"/>
        <v>0</v>
      </c>
      <c r="M25" s="1">
        <f t="shared" si="17"/>
        <v>0</v>
      </c>
      <c r="N25" s="1">
        <f t="shared" si="17"/>
        <v>0</v>
      </c>
      <c r="O25" s="1">
        <f>O19+O18+O17+O16+O15+O14+O13+O12+O20+O21+O22+O23+O24</f>
        <v>35387</v>
      </c>
      <c r="P25" s="1">
        <f>P19+P18+P17+P16+P15+P14+P13+P12+P20+P21+P22+P23+P24</f>
        <v>35387</v>
      </c>
      <c r="Q25" s="1">
        <f t="shared" si="17"/>
        <v>0</v>
      </c>
      <c r="R25" s="1">
        <f t="shared" si="17"/>
        <v>0</v>
      </c>
      <c r="S25" s="1">
        <f t="shared" si="17"/>
        <v>0</v>
      </c>
      <c r="T25" s="1">
        <f>T19+T18+T17+T16+T15+T14+T13+T12+T21+T20+T22+T23+T24</f>
        <v>30369</v>
      </c>
      <c r="U25" s="1">
        <f>U19+U18+U17+U16+U15+U14+U13+U12+U21+U20+U22+U23+U24</f>
        <v>30369</v>
      </c>
      <c r="V25" s="1">
        <f>V19+V18+V17+V16+V15+V14+V13+V12</f>
        <v>0</v>
      </c>
      <c r="W25" s="1">
        <f>W19+W18+W17+W16+W15+W14+W13+W12</f>
        <v>0</v>
      </c>
      <c r="X25" s="1">
        <f>X19+X18+X17+X16+X15+X14+X13+X12</f>
        <v>0</v>
      </c>
      <c r="Y25" s="1">
        <f>Y19+Y18+Y17+Y16+Y15+Y14+Y13+Y12+Y21+Y20+Y22+Y23+Y24</f>
        <v>43213</v>
      </c>
      <c r="Z25" s="1">
        <f>Z19+Z18+Z17+Z16+Z15+Z14+Z13+Z12+Z21+Z20+Z22+Z23+Z24</f>
        <v>43213</v>
      </c>
      <c r="AA25" s="1">
        <f>AA19+AA18+AA17+AA16+AA15+AA14+AA13+AA12+AA21</f>
        <v>0</v>
      </c>
      <c r="AB25" s="1">
        <f>AB19+AB18+AB17+AB16+AB15+AB14+AB13+AB12+AB21</f>
        <v>0</v>
      </c>
      <c r="AC25" s="1">
        <f>AC19+AC18+AC17+AC16+AC15+AC14+AC13+AC12+AC21</f>
        <v>0</v>
      </c>
      <c r="AD25" s="1">
        <f>O25+J25+E25+T25+Y25</f>
        <v>126875</v>
      </c>
      <c r="AF25" s="20"/>
      <c r="AI25" s="8"/>
      <c r="AJ25" s="19"/>
    </row>
    <row r="26" spans="1:36" ht="31.5" customHeight="1" thickBot="1" x14ac:dyDescent="0.3">
      <c r="A26" s="115" t="s">
        <v>23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7"/>
    </row>
    <row r="27" spans="1:36" ht="47.45" customHeight="1" x14ac:dyDescent="0.25">
      <c r="A27" s="51" t="s">
        <v>24</v>
      </c>
      <c r="B27" s="35" t="s">
        <v>88</v>
      </c>
      <c r="C27" s="55" t="s">
        <v>13</v>
      </c>
      <c r="D27" s="52" t="s">
        <v>61</v>
      </c>
      <c r="E27" s="49">
        <f>F27+G27+H27+I27</f>
        <v>11902</v>
      </c>
      <c r="F27" s="47">
        <f>11663+126+113</f>
        <v>11902</v>
      </c>
      <c r="G27" s="47">
        <v>0</v>
      </c>
      <c r="H27" s="47">
        <v>0</v>
      </c>
      <c r="I27" s="47">
        <v>0</v>
      </c>
      <c r="J27" s="47">
        <f>K27+L27+M27+N27</f>
        <v>8809</v>
      </c>
      <c r="K27" s="47">
        <v>8809</v>
      </c>
      <c r="L27" s="47">
        <v>0</v>
      </c>
      <c r="M27" s="47">
        <v>0</v>
      </c>
      <c r="N27" s="47">
        <v>0</v>
      </c>
      <c r="O27" s="47">
        <f>P27+Q27+R27+S27</f>
        <v>8793</v>
      </c>
      <c r="P27" s="47">
        <v>8793</v>
      </c>
      <c r="Q27" s="47">
        <v>0</v>
      </c>
      <c r="R27" s="47">
        <v>0</v>
      </c>
      <c r="S27" s="47">
        <v>0</v>
      </c>
      <c r="T27" s="47">
        <f>U27</f>
        <v>9153</v>
      </c>
      <c r="U27" s="47">
        <v>9153</v>
      </c>
      <c r="V27" s="47">
        <v>0</v>
      </c>
      <c r="W27" s="47">
        <v>0</v>
      </c>
      <c r="X27" s="47">
        <v>0</v>
      </c>
      <c r="Y27" s="47">
        <f>Z27</f>
        <v>9520</v>
      </c>
      <c r="Z27" s="47">
        <v>9520</v>
      </c>
      <c r="AA27" s="47">
        <v>0</v>
      </c>
      <c r="AB27" s="47">
        <v>0</v>
      </c>
      <c r="AC27" s="47">
        <v>0</v>
      </c>
      <c r="AD27" s="48">
        <f>O27+J27+E27+U27+Z27</f>
        <v>48177</v>
      </c>
      <c r="AE27" s="8">
        <v>2460</v>
      </c>
      <c r="AI27" s="21"/>
    </row>
    <row r="28" spans="1:36" ht="55.5" customHeight="1" x14ac:dyDescent="0.25">
      <c r="A28" s="3" t="s">
        <v>25</v>
      </c>
      <c r="B28" s="14" t="s">
        <v>26</v>
      </c>
      <c r="C28" s="15" t="s">
        <v>13</v>
      </c>
      <c r="D28" s="53" t="s">
        <v>61</v>
      </c>
      <c r="E28" s="50">
        <f>F28+G28+H28+I28</f>
        <v>2583</v>
      </c>
      <c r="F28" s="1">
        <v>2583</v>
      </c>
      <c r="G28" s="1">
        <v>0</v>
      </c>
      <c r="H28" s="1">
        <v>0</v>
      </c>
      <c r="I28" s="1">
        <v>0</v>
      </c>
      <c r="J28" s="1">
        <f>K28+L28+M28+N28</f>
        <v>2583</v>
      </c>
      <c r="K28" s="1">
        <v>2583</v>
      </c>
      <c r="L28" s="1">
        <v>0</v>
      </c>
      <c r="M28" s="1">
        <v>0</v>
      </c>
      <c r="N28" s="1">
        <v>0</v>
      </c>
      <c r="O28" s="1">
        <f>P28</f>
        <v>2583</v>
      </c>
      <c r="P28" s="1">
        <v>2583</v>
      </c>
      <c r="Q28" s="1">
        <v>0</v>
      </c>
      <c r="R28" s="1">
        <v>0</v>
      </c>
      <c r="S28" s="1">
        <v>0</v>
      </c>
      <c r="T28" s="1">
        <f>U28</f>
        <v>2689</v>
      </c>
      <c r="U28" s="1">
        <v>2689</v>
      </c>
      <c r="V28" s="1">
        <v>0</v>
      </c>
      <c r="W28" s="1">
        <v>0</v>
      </c>
      <c r="X28" s="1">
        <v>0</v>
      </c>
      <c r="Y28" s="1">
        <f>Z28</f>
        <v>2796</v>
      </c>
      <c r="Z28" s="1">
        <v>2796</v>
      </c>
      <c r="AA28" s="1">
        <v>0</v>
      </c>
      <c r="AB28" s="1">
        <v>0</v>
      </c>
      <c r="AC28" s="1">
        <v>0</v>
      </c>
      <c r="AD28" s="2">
        <f>O28+J28+E28+U28+Z28</f>
        <v>13234</v>
      </c>
    </row>
    <row r="29" spans="1:36" ht="28.9" customHeight="1" thickBot="1" x14ac:dyDescent="0.3">
      <c r="A29" s="118" t="s">
        <v>27</v>
      </c>
      <c r="B29" s="119"/>
      <c r="C29" s="32"/>
      <c r="D29" s="56"/>
      <c r="E29" s="54">
        <f t="shared" ref="E29:S29" si="18">E28+E27</f>
        <v>14485</v>
      </c>
      <c r="F29" s="33">
        <f t="shared" si="18"/>
        <v>14485</v>
      </c>
      <c r="G29" s="33">
        <f t="shared" si="18"/>
        <v>0</v>
      </c>
      <c r="H29" s="33">
        <f t="shared" si="18"/>
        <v>0</v>
      </c>
      <c r="I29" s="33">
        <f t="shared" si="18"/>
        <v>0</v>
      </c>
      <c r="J29" s="33">
        <f t="shared" si="18"/>
        <v>11392</v>
      </c>
      <c r="K29" s="33">
        <f t="shared" si="18"/>
        <v>11392</v>
      </c>
      <c r="L29" s="33">
        <f t="shared" si="18"/>
        <v>0</v>
      </c>
      <c r="M29" s="33">
        <f t="shared" si="18"/>
        <v>0</v>
      </c>
      <c r="N29" s="33">
        <f t="shared" si="18"/>
        <v>0</v>
      </c>
      <c r="O29" s="33">
        <f t="shared" si="18"/>
        <v>11376</v>
      </c>
      <c r="P29" s="33">
        <f t="shared" si="18"/>
        <v>11376</v>
      </c>
      <c r="Q29" s="33">
        <f t="shared" si="18"/>
        <v>0</v>
      </c>
      <c r="R29" s="33">
        <f t="shared" si="18"/>
        <v>0</v>
      </c>
      <c r="S29" s="33">
        <f t="shared" si="18"/>
        <v>0</v>
      </c>
      <c r="T29" s="33">
        <f>T28+T27</f>
        <v>11842</v>
      </c>
      <c r="U29" s="33">
        <f>U28+U27</f>
        <v>11842</v>
      </c>
      <c r="V29" s="33">
        <f>V28+V27</f>
        <v>0</v>
      </c>
      <c r="W29" s="33">
        <f t="shared" ref="W29:AC29" si="19">W28+W27</f>
        <v>0</v>
      </c>
      <c r="X29" s="33">
        <f t="shared" si="19"/>
        <v>0</v>
      </c>
      <c r="Y29" s="33">
        <f t="shared" si="19"/>
        <v>12316</v>
      </c>
      <c r="Z29" s="33">
        <f t="shared" si="19"/>
        <v>12316</v>
      </c>
      <c r="AA29" s="33">
        <f t="shared" si="19"/>
        <v>0</v>
      </c>
      <c r="AB29" s="33">
        <f t="shared" si="19"/>
        <v>0</v>
      </c>
      <c r="AC29" s="33">
        <f t="shared" si="19"/>
        <v>0</v>
      </c>
      <c r="AD29" s="34">
        <f>AD28+AD27</f>
        <v>61411</v>
      </c>
    </row>
    <row r="30" spans="1:36" ht="27" customHeight="1" thickBot="1" x14ac:dyDescent="0.3">
      <c r="A30" s="106" t="s">
        <v>50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8"/>
    </row>
    <row r="31" spans="1:36" ht="38.450000000000003" customHeight="1" x14ac:dyDescent="0.25">
      <c r="A31" s="51" t="s">
        <v>28</v>
      </c>
      <c r="B31" s="35" t="s">
        <v>47</v>
      </c>
      <c r="C31" s="55" t="s">
        <v>13</v>
      </c>
      <c r="D31" s="52" t="s">
        <v>61</v>
      </c>
      <c r="E31" s="49">
        <f>F31+G31+H31+I31</f>
        <v>4395</v>
      </c>
      <c r="F31" s="47">
        <v>4395</v>
      </c>
      <c r="G31" s="47">
        <v>0</v>
      </c>
      <c r="H31" s="47">
        <v>0</v>
      </c>
      <c r="I31" s="47">
        <v>0</v>
      </c>
      <c r="J31" s="47">
        <f>K31+L31+M31+N31</f>
        <v>4395</v>
      </c>
      <c r="K31" s="47">
        <v>4395</v>
      </c>
      <c r="L31" s="47">
        <v>0</v>
      </c>
      <c r="M31" s="47">
        <v>0</v>
      </c>
      <c r="N31" s="47">
        <v>0</v>
      </c>
      <c r="O31" s="47">
        <f>P31+Q31+R31+S31</f>
        <v>4395</v>
      </c>
      <c r="P31" s="47">
        <v>4395</v>
      </c>
      <c r="Q31" s="47">
        <v>0</v>
      </c>
      <c r="R31" s="47">
        <v>0</v>
      </c>
      <c r="S31" s="47">
        <v>0</v>
      </c>
      <c r="T31" s="47">
        <f>U31+V31+W31+X31</f>
        <v>4827</v>
      </c>
      <c r="U31" s="47">
        <v>4827</v>
      </c>
      <c r="V31" s="47">
        <v>0</v>
      </c>
      <c r="W31" s="47">
        <v>0</v>
      </c>
      <c r="X31" s="47">
        <v>0</v>
      </c>
      <c r="Y31" s="47">
        <f>Z31+AA31+AB31+AC31</f>
        <v>5020</v>
      </c>
      <c r="Z31" s="47">
        <v>5020</v>
      </c>
      <c r="AA31" s="47">
        <v>0</v>
      </c>
      <c r="AB31" s="47">
        <v>0</v>
      </c>
      <c r="AC31" s="47">
        <v>0</v>
      </c>
      <c r="AD31" s="48">
        <f>O31+J31+E31+U31+Z31</f>
        <v>23032</v>
      </c>
    </row>
    <row r="32" spans="1:36" ht="38.450000000000003" customHeight="1" x14ac:dyDescent="0.25">
      <c r="A32" s="3" t="s">
        <v>29</v>
      </c>
      <c r="B32" s="14" t="s">
        <v>31</v>
      </c>
      <c r="C32" s="15" t="s">
        <v>13</v>
      </c>
      <c r="D32" s="53" t="s">
        <v>68</v>
      </c>
      <c r="E32" s="50">
        <f>F32+G32+H32+I32</f>
        <v>0</v>
      </c>
      <c r="F32" s="1">
        <v>0</v>
      </c>
      <c r="G32" s="1">
        <v>0</v>
      </c>
      <c r="H32" s="1">
        <v>0</v>
      </c>
      <c r="I32" s="1">
        <v>0</v>
      </c>
      <c r="J32" s="1">
        <f>K32+L32+M32+N32</f>
        <v>598</v>
      </c>
      <c r="K32" s="1">
        <v>598</v>
      </c>
      <c r="L32" s="1">
        <v>0</v>
      </c>
      <c r="M32" s="1">
        <v>0</v>
      </c>
      <c r="N32" s="1">
        <v>0</v>
      </c>
      <c r="O32" s="1">
        <f>P32</f>
        <v>840</v>
      </c>
      <c r="P32" s="1">
        <v>840</v>
      </c>
      <c r="Q32" s="1">
        <v>0</v>
      </c>
      <c r="R32" s="1">
        <v>0</v>
      </c>
      <c r="S32" s="1">
        <v>0</v>
      </c>
      <c r="T32" s="1">
        <f>U32</f>
        <v>622</v>
      </c>
      <c r="U32" s="1">
        <v>622</v>
      </c>
      <c r="V32" s="1">
        <v>0</v>
      </c>
      <c r="W32" s="1">
        <v>0</v>
      </c>
      <c r="X32" s="1">
        <v>0</v>
      </c>
      <c r="Y32" s="1">
        <f>Z32</f>
        <v>647</v>
      </c>
      <c r="Z32" s="1">
        <v>647</v>
      </c>
      <c r="AA32" s="1">
        <v>0</v>
      </c>
      <c r="AB32" s="1">
        <v>0</v>
      </c>
      <c r="AC32" s="1">
        <v>0</v>
      </c>
      <c r="AD32" s="2">
        <f>O32+T32+Y32+J32</f>
        <v>2707</v>
      </c>
    </row>
    <row r="33" spans="1:39" ht="38.450000000000003" customHeight="1" x14ac:dyDescent="0.25">
      <c r="A33" s="27" t="s">
        <v>30</v>
      </c>
      <c r="B33" s="14" t="s">
        <v>32</v>
      </c>
      <c r="C33" s="29" t="s">
        <v>13</v>
      </c>
      <c r="D33" s="53" t="s">
        <v>61</v>
      </c>
      <c r="E33" s="50">
        <f>F33+G33+H33+I33</f>
        <v>123796</v>
      </c>
      <c r="F33" s="1">
        <f>23973+99823</f>
        <v>123796</v>
      </c>
      <c r="G33" s="1">
        <v>0</v>
      </c>
      <c r="H33" s="1">
        <v>0</v>
      </c>
      <c r="I33" s="1">
        <v>0</v>
      </c>
      <c r="J33" s="1">
        <f>K33+L33+M33+N33</f>
        <v>202082</v>
      </c>
      <c r="K33" s="1">
        <v>202082</v>
      </c>
      <c r="L33" s="1">
        <v>0</v>
      </c>
      <c r="M33" s="1">
        <v>0</v>
      </c>
      <c r="N33" s="1">
        <v>0</v>
      </c>
      <c r="O33" s="1">
        <f>P33+Q33+R33+S33</f>
        <v>217470</v>
      </c>
      <c r="P33" s="1">
        <v>217470</v>
      </c>
      <c r="Q33" s="1">
        <v>0</v>
      </c>
      <c r="R33" s="1">
        <v>0</v>
      </c>
      <c r="S33" s="1">
        <v>0</v>
      </c>
      <c r="T33" s="1">
        <f>U33+V33+W33+X33</f>
        <v>232265</v>
      </c>
      <c r="U33" s="1">
        <v>232265</v>
      </c>
      <c r="V33" s="1">
        <v>0</v>
      </c>
      <c r="W33" s="1">
        <v>0</v>
      </c>
      <c r="X33" s="1">
        <v>0</v>
      </c>
      <c r="Y33" s="1">
        <f>Z33+AA33+AB33+AC33</f>
        <v>240193</v>
      </c>
      <c r="Z33" s="1">
        <v>240193</v>
      </c>
      <c r="AA33" s="1">
        <v>0</v>
      </c>
      <c r="AB33" s="1">
        <v>0</v>
      </c>
      <c r="AC33" s="1">
        <v>0</v>
      </c>
      <c r="AD33" s="2">
        <f>O33+J33+E33+U33+Z33</f>
        <v>1015806</v>
      </c>
      <c r="AH33" s="21"/>
    </row>
    <row r="34" spans="1:39" ht="36.75" customHeight="1" x14ac:dyDescent="0.25">
      <c r="A34" s="27"/>
      <c r="B34" s="14" t="s">
        <v>64</v>
      </c>
      <c r="C34" s="29"/>
      <c r="D34" s="53">
        <v>2023</v>
      </c>
      <c r="E34" s="50">
        <f t="shared" ref="E34" si="20">F34+G34+H34+I34</f>
        <v>52168</v>
      </c>
      <c r="F34" s="1">
        <v>52168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2">
        <f>P34+J34+E34+U34+Z34</f>
        <v>52168</v>
      </c>
      <c r="AM34" s="21"/>
    </row>
    <row r="35" spans="1:39" ht="36" customHeight="1" x14ac:dyDescent="0.25">
      <c r="A35" s="101" t="s">
        <v>76</v>
      </c>
      <c r="B35" s="102"/>
      <c r="C35" s="14"/>
      <c r="D35" s="57"/>
      <c r="E35" s="50">
        <f t="shared" ref="E35:AD35" si="21">E33+E32+E31</f>
        <v>128191</v>
      </c>
      <c r="F35" s="1">
        <f>F33+F32+F31</f>
        <v>128191</v>
      </c>
      <c r="G35" s="1">
        <f t="shared" si="21"/>
        <v>0</v>
      </c>
      <c r="H35" s="1">
        <f t="shared" si="21"/>
        <v>0</v>
      </c>
      <c r="I35" s="1">
        <f t="shared" si="21"/>
        <v>0</v>
      </c>
      <c r="J35" s="1">
        <f t="shared" si="21"/>
        <v>207075</v>
      </c>
      <c r="K35" s="1">
        <f>K33+K32+K31</f>
        <v>207075</v>
      </c>
      <c r="L35" s="1">
        <f t="shared" si="21"/>
        <v>0</v>
      </c>
      <c r="M35" s="1">
        <f t="shared" si="21"/>
        <v>0</v>
      </c>
      <c r="N35" s="1">
        <f t="shared" si="21"/>
        <v>0</v>
      </c>
      <c r="O35" s="1">
        <f t="shared" si="21"/>
        <v>222705</v>
      </c>
      <c r="P35" s="1">
        <f t="shared" si="21"/>
        <v>222705</v>
      </c>
      <c r="Q35" s="1">
        <f t="shared" si="21"/>
        <v>0</v>
      </c>
      <c r="R35" s="1">
        <f t="shared" si="21"/>
        <v>0</v>
      </c>
      <c r="S35" s="1">
        <f t="shared" si="21"/>
        <v>0</v>
      </c>
      <c r="T35" s="1">
        <f t="shared" si="21"/>
        <v>237714</v>
      </c>
      <c r="U35" s="1">
        <f t="shared" si="21"/>
        <v>237714</v>
      </c>
      <c r="V35" s="1">
        <f t="shared" si="21"/>
        <v>0</v>
      </c>
      <c r="W35" s="1">
        <f t="shared" si="21"/>
        <v>0</v>
      </c>
      <c r="X35" s="1">
        <f t="shared" si="21"/>
        <v>0</v>
      </c>
      <c r="Y35" s="1">
        <f t="shared" si="21"/>
        <v>245860</v>
      </c>
      <c r="Z35" s="1">
        <f t="shared" si="21"/>
        <v>245860</v>
      </c>
      <c r="AA35" s="1">
        <f t="shared" si="21"/>
        <v>0</v>
      </c>
      <c r="AB35" s="1">
        <f t="shared" si="21"/>
        <v>0</v>
      </c>
      <c r="AC35" s="1">
        <f t="shared" si="21"/>
        <v>0</v>
      </c>
      <c r="AD35" s="2">
        <f t="shared" si="21"/>
        <v>1041545</v>
      </c>
    </row>
    <row r="36" spans="1:39" ht="36" customHeight="1" thickBot="1" x14ac:dyDescent="0.3">
      <c r="A36" s="85" t="s">
        <v>73</v>
      </c>
      <c r="B36" s="86"/>
      <c r="C36" s="32"/>
      <c r="D36" s="58">
        <v>2023</v>
      </c>
      <c r="E36" s="54">
        <f>F36</f>
        <v>52168</v>
      </c>
      <c r="F36" s="33">
        <f>F34</f>
        <v>52168</v>
      </c>
      <c r="G36" s="33">
        <v>0</v>
      </c>
      <c r="H36" s="33">
        <v>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34">
        <f>O36+J36+E36+U36+Z36</f>
        <v>52168</v>
      </c>
    </row>
    <row r="37" spans="1:39" ht="30" customHeight="1" thickBot="1" x14ac:dyDescent="0.3">
      <c r="A37" s="106" t="s">
        <v>33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8"/>
    </row>
    <row r="38" spans="1:39" ht="106.9" customHeight="1" x14ac:dyDescent="0.25">
      <c r="A38" s="77" t="s">
        <v>34</v>
      </c>
      <c r="B38" s="35" t="s">
        <v>35</v>
      </c>
      <c r="C38" s="79" t="s">
        <v>13</v>
      </c>
      <c r="D38" s="52" t="s">
        <v>61</v>
      </c>
      <c r="E38" s="49">
        <f t="shared" ref="E38:E43" si="22">F38+G38+H38+I38</f>
        <v>55168</v>
      </c>
      <c r="F38" s="47">
        <f>4565+50216+536-149</f>
        <v>55168</v>
      </c>
      <c r="G38" s="47">
        <v>0</v>
      </c>
      <c r="H38" s="47">
        <v>0</v>
      </c>
      <c r="I38" s="47">
        <v>0</v>
      </c>
      <c r="J38" s="47">
        <f>K38+L38+M38+N38</f>
        <v>59352</v>
      </c>
      <c r="K38" s="47">
        <v>59352</v>
      </c>
      <c r="L38" s="47">
        <v>0</v>
      </c>
      <c r="M38" s="47">
        <v>0</v>
      </c>
      <c r="N38" s="47">
        <v>0</v>
      </c>
      <c r="O38" s="47">
        <f>P38+Q38+R38+S38</f>
        <v>63610</v>
      </c>
      <c r="P38" s="47">
        <v>63610</v>
      </c>
      <c r="Q38" s="47">
        <v>0</v>
      </c>
      <c r="R38" s="47">
        <v>0</v>
      </c>
      <c r="S38" s="47">
        <v>0</v>
      </c>
      <c r="T38" s="47">
        <f>U38+V38+W38+X38</f>
        <v>66219</v>
      </c>
      <c r="U38" s="47">
        <v>66219</v>
      </c>
      <c r="V38" s="47">
        <v>0</v>
      </c>
      <c r="W38" s="47">
        <v>0</v>
      </c>
      <c r="X38" s="47">
        <v>0</v>
      </c>
      <c r="Y38" s="47">
        <f>Z38</f>
        <v>68867</v>
      </c>
      <c r="Z38" s="47">
        <v>68867</v>
      </c>
      <c r="AA38" s="47">
        <v>0</v>
      </c>
      <c r="AB38" s="47">
        <v>0</v>
      </c>
      <c r="AC38" s="47">
        <v>0</v>
      </c>
      <c r="AD38" s="48">
        <f>P38+J38+E38+U38+Z38</f>
        <v>313216</v>
      </c>
      <c r="AF38" s="8">
        <v>33810</v>
      </c>
      <c r="AM38" s="21"/>
    </row>
    <row r="39" spans="1:39" ht="33" customHeight="1" x14ac:dyDescent="0.25">
      <c r="A39" s="78"/>
      <c r="B39" s="14" t="s">
        <v>64</v>
      </c>
      <c r="C39" s="80"/>
      <c r="D39" s="53">
        <v>2023</v>
      </c>
      <c r="E39" s="50">
        <f t="shared" si="22"/>
        <v>3050</v>
      </c>
      <c r="F39" s="1">
        <v>3050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2">
        <f>P39+J39+E39+U39+Z39</f>
        <v>3050</v>
      </c>
      <c r="AM39" s="21"/>
    </row>
    <row r="40" spans="1:39" ht="89.25" customHeight="1" x14ac:dyDescent="0.25">
      <c r="A40" s="3" t="s">
        <v>36</v>
      </c>
      <c r="B40" s="14" t="s">
        <v>37</v>
      </c>
      <c r="C40" s="15" t="s">
        <v>13</v>
      </c>
      <c r="D40" s="53" t="s">
        <v>61</v>
      </c>
      <c r="E40" s="50">
        <f t="shared" si="22"/>
        <v>229576</v>
      </c>
      <c r="F40" s="1">
        <f>F41+F42</f>
        <v>229576</v>
      </c>
      <c r="G40" s="1">
        <v>0</v>
      </c>
      <c r="H40" s="1">
        <v>0</v>
      </c>
      <c r="I40" s="1">
        <v>0</v>
      </c>
      <c r="J40" s="1">
        <f>K40+L40+M40+N40</f>
        <v>239234</v>
      </c>
      <c r="K40" s="1">
        <f>K41+K42</f>
        <v>239234</v>
      </c>
      <c r="L40" s="1">
        <v>0</v>
      </c>
      <c r="M40" s="1">
        <v>0</v>
      </c>
      <c r="N40" s="1">
        <v>0</v>
      </c>
      <c r="O40" s="1">
        <f>P40+Q40+R40+S40</f>
        <v>247436</v>
      </c>
      <c r="P40" s="1">
        <f>P41+P42</f>
        <v>247436</v>
      </c>
      <c r="Q40" s="1">
        <v>0</v>
      </c>
      <c r="R40" s="1">
        <v>0</v>
      </c>
      <c r="S40" s="1">
        <v>0</v>
      </c>
      <c r="T40" s="1">
        <f>U40+V40+W40+X40</f>
        <v>261515</v>
      </c>
      <c r="U40" s="1">
        <f>U41+U42</f>
        <v>261515</v>
      </c>
      <c r="V40" s="1">
        <v>0</v>
      </c>
      <c r="W40" s="1">
        <v>0</v>
      </c>
      <c r="X40" s="1">
        <v>0</v>
      </c>
      <c r="Y40" s="1">
        <f>Z40+AA40+AB40+AC40</f>
        <v>271975</v>
      </c>
      <c r="Z40" s="1">
        <f>Z41+Z42</f>
        <v>271975</v>
      </c>
      <c r="AA40" s="1">
        <v>0</v>
      </c>
      <c r="AB40" s="1">
        <v>0</v>
      </c>
      <c r="AC40" s="1">
        <v>0</v>
      </c>
      <c r="AD40" s="2">
        <f>O40+J40+E40+U40+Z40</f>
        <v>1249736</v>
      </c>
      <c r="AF40" s="8">
        <v>199501</v>
      </c>
    </row>
    <row r="41" spans="1:39" ht="76.150000000000006" customHeight="1" x14ac:dyDescent="0.25">
      <c r="A41" s="3" t="s">
        <v>38</v>
      </c>
      <c r="B41" s="14" t="s">
        <v>39</v>
      </c>
      <c r="C41" s="15" t="s">
        <v>13</v>
      </c>
      <c r="D41" s="53" t="s">
        <v>61</v>
      </c>
      <c r="E41" s="50">
        <f t="shared" si="22"/>
        <v>81429</v>
      </c>
      <c r="F41" s="1">
        <f>81428+220-219</f>
        <v>81429</v>
      </c>
      <c r="G41" s="1">
        <v>0</v>
      </c>
      <c r="H41" s="1">
        <v>0</v>
      </c>
      <c r="I41" s="1">
        <v>0</v>
      </c>
      <c r="J41" s="1">
        <f>K41+L41+M41+N41</f>
        <v>84195</v>
      </c>
      <c r="K41" s="1">
        <v>84195</v>
      </c>
      <c r="L41" s="1">
        <v>0</v>
      </c>
      <c r="M41" s="1">
        <v>0</v>
      </c>
      <c r="N41" s="1">
        <v>0</v>
      </c>
      <c r="O41" s="1">
        <f>P41+Q41+R41+S41</f>
        <v>89313</v>
      </c>
      <c r="P41" s="1">
        <v>89313</v>
      </c>
      <c r="Q41" s="1">
        <v>0</v>
      </c>
      <c r="R41" s="1">
        <v>0</v>
      </c>
      <c r="S41" s="1">
        <v>0</v>
      </c>
      <c r="T41" s="1">
        <f>U41+V41+W41+X41</f>
        <v>93198</v>
      </c>
      <c r="U41" s="1">
        <v>93198</v>
      </c>
      <c r="V41" s="1">
        <v>0</v>
      </c>
      <c r="W41" s="1">
        <v>0</v>
      </c>
      <c r="X41" s="1">
        <v>0</v>
      </c>
      <c r="Y41" s="1">
        <f>Z41+AA41+AB41+AC41</f>
        <v>96926</v>
      </c>
      <c r="Z41" s="1">
        <v>96926</v>
      </c>
      <c r="AA41" s="1">
        <v>0</v>
      </c>
      <c r="AB41" s="1">
        <v>0</v>
      </c>
      <c r="AC41" s="1">
        <v>0</v>
      </c>
      <c r="AD41" s="2">
        <f>O41+J41+E41+U41+Z41</f>
        <v>445061</v>
      </c>
    </row>
    <row r="42" spans="1:39" ht="88.5" customHeight="1" x14ac:dyDescent="0.25">
      <c r="A42" s="3" t="s">
        <v>40</v>
      </c>
      <c r="B42" s="14" t="s">
        <v>41</v>
      </c>
      <c r="C42" s="15" t="s">
        <v>13</v>
      </c>
      <c r="D42" s="53" t="s">
        <v>61</v>
      </c>
      <c r="E42" s="50">
        <f t="shared" si="22"/>
        <v>148147</v>
      </c>
      <c r="F42" s="1">
        <f>149929-1782</f>
        <v>148147</v>
      </c>
      <c r="G42" s="1">
        <v>0</v>
      </c>
      <c r="H42" s="1">
        <v>0</v>
      </c>
      <c r="I42" s="1">
        <v>0</v>
      </c>
      <c r="J42" s="1">
        <f>K42+L42+M42+N42</f>
        <v>155039</v>
      </c>
      <c r="K42" s="1">
        <v>155039</v>
      </c>
      <c r="L42" s="1">
        <v>0</v>
      </c>
      <c r="M42" s="1">
        <v>0</v>
      </c>
      <c r="N42" s="1">
        <v>0</v>
      </c>
      <c r="O42" s="1">
        <f>P42+Q42+R42+S42</f>
        <v>158123</v>
      </c>
      <c r="P42" s="1">
        <v>158123</v>
      </c>
      <c r="Q42" s="1">
        <v>0</v>
      </c>
      <c r="R42" s="1">
        <v>0</v>
      </c>
      <c r="S42" s="1">
        <v>0</v>
      </c>
      <c r="T42" s="1">
        <f>U42+V42+W42+X42</f>
        <v>168317</v>
      </c>
      <c r="U42" s="1">
        <v>168317</v>
      </c>
      <c r="V42" s="1">
        <v>0</v>
      </c>
      <c r="W42" s="1">
        <v>0</v>
      </c>
      <c r="X42" s="1">
        <v>0</v>
      </c>
      <c r="Y42" s="1">
        <f>Z42+AA42+AB42+AC42</f>
        <v>175049</v>
      </c>
      <c r="Z42" s="1">
        <v>175049</v>
      </c>
      <c r="AA42" s="1">
        <v>0</v>
      </c>
      <c r="AB42" s="1">
        <v>0</v>
      </c>
      <c r="AC42" s="1">
        <v>0</v>
      </c>
      <c r="AD42" s="2">
        <f>O42+J42+E42+U42+Z42</f>
        <v>804675</v>
      </c>
      <c r="AH42" s="21"/>
      <c r="AI42" s="21"/>
      <c r="AM42" s="21"/>
    </row>
    <row r="43" spans="1:39" ht="102.6" customHeight="1" x14ac:dyDescent="0.25">
      <c r="A43" s="3" t="s">
        <v>42</v>
      </c>
      <c r="B43" s="14" t="s">
        <v>43</v>
      </c>
      <c r="C43" s="15" t="s">
        <v>13</v>
      </c>
      <c r="D43" s="53" t="s">
        <v>61</v>
      </c>
      <c r="E43" s="50">
        <f t="shared" si="22"/>
        <v>36523</v>
      </c>
      <c r="F43" s="1">
        <v>36523</v>
      </c>
      <c r="G43" s="1">
        <v>0</v>
      </c>
      <c r="H43" s="1">
        <v>0</v>
      </c>
      <c r="I43" s="1">
        <v>0</v>
      </c>
      <c r="J43" s="1">
        <f>K43+L43+M43+N43</f>
        <v>38519</v>
      </c>
      <c r="K43" s="1">
        <v>38519</v>
      </c>
      <c r="L43" s="1">
        <v>0</v>
      </c>
      <c r="M43" s="1">
        <v>0</v>
      </c>
      <c r="N43" s="1">
        <v>0</v>
      </c>
      <c r="O43" s="1">
        <f>P43+Q43+R43+S43</f>
        <v>38983</v>
      </c>
      <c r="P43" s="1">
        <v>38983</v>
      </c>
      <c r="Q43" s="1">
        <v>0</v>
      </c>
      <c r="R43" s="1">
        <v>0</v>
      </c>
      <c r="S43" s="1">
        <v>0</v>
      </c>
      <c r="T43" s="1">
        <f>U43+V43+W43+X43</f>
        <v>40662</v>
      </c>
      <c r="U43" s="1">
        <v>40662</v>
      </c>
      <c r="V43" s="1">
        <v>0</v>
      </c>
      <c r="W43" s="1">
        <v>0</v>
      </c>
      <c r="X43" s="1">
        <v>0</v>
      </c>
      <c r="Y43" s="1">
        <f>Z43+AA43+AB43+AC43</f>
        <v>42289</v>
      </c>
      <c r="Z43" s="1">
        <v>42289</v>
      </c>
      <c r="AA43" s="1">
        <v>0</v>
      </c>
      <c r="AB43" s="1">
        <v>0</v>
      </c>
      <c r="AC43" s="1">
        <v>0</v>
      </c>
      <c r="AD43" s="2">
        <f>O43+J43+E43+U43+Z43</f>
        <v>196976</v>
      </c>
      <c r="AF43" s="8">
        <v>13646</v>
      </c>
    </row>
    <row r="44" spans="1:39" ht="46.5" customHeight="1" x14ac:dyDescent="0.25">
      <c r="A44" s="103" t="s">
        <v>75</v>
      </c>
      <c r="B44" s="104"/>
      <c r="C44" s="14"/>
      <c r="D44" s="57"/>
      <c r="E44" s="50">
        <f t="shared" ref="E44:AC44" si="23">E43+E40+E38</f>
        <v>321267</v>
      </c>
      <c r="F44" s="1">
        <f>F43+F40+F38</f>
        <v>321267</v>
      </c>
      <c r="G44" s="1">
        <f t="shared" si="23"/>
        <v>0</v>
      </c>
      <c r="H44" s="1">
        <f t="shared" si="23"/>
        <v>0</v>
      </c>
      <c r="I44" s="1">
        <f t="shared" si="23"/>
        <v>0</v>
      </c>
      <c r="J44" s="1">
        <f>J43+J40+J38</f>
        <v>337105</v>
      </c>
      <c r="K44" s="1">
        <f>K43+K40+K38</f>
        <v>337105</v>
      </c>
      <c r="L44" s="1">
        <f t="shared" si="23"/>
        <v>0</v>
      </c>
      <c r="M44" s="1">
        <f t="shared" si="23"/>
        <v>0</v>
      </c>
      <c r="N44" s="1">
        <f t="shared" si="23"/>
        <v>0</v>
      </c>
      <c r="O44" s="1">
        <f t="shared" si="23"/>
        <v>350029</v>
      </c>
      <c r="P44" s="1">
        <f>P43+P40+P38</f>
        <v>350029</v>
      </c>
      <c r="Q44" s="1">
        <f t="shared" si="23"/>
        <v>0</v>
      </c>
      <c r="R44" s="1">
        <f t="shared" si="23"/>
        <v>0</v>
      </c>
      <c r="S44" s="1">
        <f t="shared" si="23"/>
        <v>0</v>
      </c>
      <c r="T44" s="1">
        <f t="shared" si="23"/>
        <v>368396</v>
      </c>
      <c r="U44" s="1">
        <f>U43+U40+U38</f>
        <v>368396</v>
      </c>
      <c r="V44" s="1">
        <f t="shared" si="23"/>
        <v>0</v>
      </c>
      <c r="W44" s="1">
        <f t="shared" si="23"/>
        <v>0</v>
      </c>
      <c r="X44" s="1">
        <f t="shared" si="23"/>
        <v>0</v>
      </c>
      <c r="Y44" s="1">
        <f t="shared" si="23"/>
        <v>383131</v>
      </c>
      <c r="Z44" s="1">
        <f>Z43+Z40+Z38</f>
        <v>383131</v>
      </c>
      <c r="AA44" s="1">
        <f t="shared" si="23"/>
        <v>0</v>
      </c>
      <c r="AB44" s="1">
        <f t="shared" si="23"/>
        <v>0</v>
      </c>
      <c r="AC44" s="1">
        <f t="shared" si="23"/>
        <v>0</v>
      </c>
      <c r="AD44" s="2">
        <f>AD43+AD40+AD38</f>
        <v>1759928</v>
      </c>
    </row>
    <row r="45" spans="1:39" ht="42" customHeight="1" thickBot="1" x14ac:dyDescent="0.3">
      <c r="A45" s="85" t="s">
        <v>74</v>
      </c>
      <c r="B45" s="86"/>
      <c r="C45" s="32"/>
      <c r="D45" s="58">
        <v>2023</v>
      </c>
      <c r="E45" s="54">
        <f>F45</f>
        <v>3050</v>
      </c>
      <c r="F45" s="33">
        <v>3050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4">
        <f>O45+J45+E45+U45+Z45</f>
        <v>3050</v>
      </c>
    </row>
    <row r="46" spans="1:39" ht="36" customHeight="1" thickBot="1" x14ac:dyDescent="0.3">
      <c r="A46" s="99" t="s">
        <v>67</v>
      </c>
      <c r="B46" s="100"/>
      <c r="C46" s="66"/>
      <c r="D46" s="67"/>
      <c r="E46" s="68">
        <f t="shared" ref="E46:AC46" si="24">E44+E35+E29+E25</f>
        <v>471716</v>
      </c>
      <c r="F46" s="69">
        <f t="shared" si="24"/>
        <v>471716</v>
      </c>
      <c r="G46" s="69">
        <f t="shared" si="24"/>
        <v>0</v>
      </c>
      <c r="H46" s="69">
        <f t="shared" si="24"/>
        <v>0</v>
      </c>
      <c r="I46" s="69">
        <f t="shared" si="24"/>
        <v>0</v>
      </c>
      <c r="J46" s="69">
        <f t="shared" si="24"/>
        <v>565705</v>
      </c>
      <c r="K46" s="69">
        <f>K44+K35+K29+K25</f>
        <v>565705</v>
      </c>
      <c r="L46" s="69">
        <f t="shared" si="24"/>
        <v>0</v>
      </c>
      <c r="M46" s="69">
        <f t="shared" si="24"/>
        <v>0</v>
      </c>
      <c r="N46" s="69">
        <f t="shared" si="24"/>
        <v>0</v>
      </c>
      <c r="O46" s="69">
        <f t="shared" si="24"/>
        <v>619497</v>
      </c>
      <c r="P46" s="69">
        <f>P44+P35+P29+P25</f>
        <v>619497</v>
      </c>
      <c r="Q46" s="69">
        <f t="shared" si="24"/>
        <v>0</v>
      </c>
      <c r="R46" s="69">
        <f t="shared" si="24"/>
        <v>0</v>
      </c>
      <c r="S46" s="69">
        <f t="shared" si="24"/>
        <v>0</v>
      </c>
      <c r="T46" s="69">
        <f>T44+T35+T29+T25</f>
        <v>648321</v>
      </c>
      <c r="U46" s="69">
        <f>U44+U35+U29+U25</f>
        <v>648321</v>
      </c>
      <c r="V46" s="69">
        <f t="shared" si="24"/>
        <v>0</v>
      </c>
      <c r="W46" s="69">
        <f t="shared" si="24"/>
        <v>0</v>
      </c>
      <c r="X46" s="69">
        <f t="shared" si="24"/>
        <v>0</v>
      </c>
      <c r="Y46" s="69">
        <f>Y44+Y35+Y29+Y25</f>
        <v>684520</v>
      </c>
      <c r="Z46" s="69">
        <f>Z44+Z35+Z29+Z25</f>
        <v>684520</v>
      </c>
      <c r="AA46" s="69">
        <f t="shared" si="24"/>
        <v>0</v>
      </c>
      <c r="AB46" s="69">
        <f t="shared" si="24"/>
        <v>0</v>
      </c>
      <c r="AC46" s="69">
        <f t="shared" si="24"/>
        <v>0</v>
      </c>
      <c r="AD46" s="70">
        <f>AD44+AD35+AD29+AD25</f>
        <v>2989759</v>
      </c>
      <c r="AH46" s="22">
        <f>F46+K46+P46+U46+Z46</f>
        <v>2989759</v>
      </c>
      <c r="AI46" s="23" t="s">
        <v>53</v>
      </c>
    </row>
    <row r="47" spans="1:39" s="12" customFormat="1" ht="36.75" customHeight="1" x14ac:dyDescent="0.25">
      <c r="A47" s="81" t="s">
        <v>65</v>
      </c>
      <c r="B47" s="82"/>
      <c r="C47" s="61"/>
      <c r="D47" s="62"/>
      <c r="E47" s="63">
        <f>E45+E36</f>
        <v>55218</v>
      </c>
      <c r="F47" s="64">
        <f>F45+F36</f>
        <v>55218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5">
        <f>AD45+AD36</f>
        <v>55218</v>
      </c>
    </row>
    <row r="48" spans="1:39" s="12" customFormat="1" ht="37.5" customHeight="1" thickBot="1" x14ac:dyDescent="0.3">
      <c r="A48" s="83" t="s">
        <v>66</v>
      </c>
      <c r="B48" s="84"/>
      <c r="C48" s="36"/>
      <c r="D48" s="60"/>
      <c r="E48" s="59">
        <f>E47+E46</f>
        <v>526934</v>
      </c>
      <c r="F48" s="37">
        <f>F47+F46</f>
        <v>526934</v>
      </c>
      <c r="G48" s="36">
        <v>0</v>
      </c>
      <c r="H48" s="36">
        <v>0</v>
      </c>
      <c r="I48" s="36">
        <v>0</v>
      </c>
      <c r="J48" s="37">
        <f>J47+J46</f>
        <v>565705</v>
      </c>
      <c r="K48" s="37">
        <f>K46+K47</f>
        <v>565705</v>
      </c>
      <c r="L48" s="36">
        <v>0</v>
      </c>
      <c r="M48" s="36">
        <v>0</v>
      </c>
      <c r="N48" s="36">
        <v>0</v>
      </c>
      <c r="O48" s="37">
        <f>O47+O46</f>
        <v>619497</v>
      </c>
      <c r="P48" s="37">
        <f>P46+P47</f>
        <v>619497</v>
      </c>
      <c r="Q48" s="37">
        <v>0</v>
      </c>
      <c r="R48" s="37">
        <v>0</v>
      </c>
      <c r="S48" s="37">
        <v>0</v>
      </c>
      <c r="T48" s="37">
        <f>T47+T46</f>
        <v>648321</v>
      </c>
      <c r="U48" s="37">
        <f>U46+U47</f>
        <v>648321</v>
      </c>
      <c r="V48" s="37">
        <v>0</v>
      </c>
      <c r="W48" s="37">
        <v>0</v>
      </c>
      <c r="X48" s="37">
        <v>0</v>
      </c>
      <c r="Y48" s="37">
        <f>Y47+Y46</f>
        <v>684520</v>
      </c>
      <c r="Z48" s="37">
        <f>Z46+Z47</f>
        <v>684520</v>
      </c>
      <c r="AA48" s="36">
        <v>0</v>
      </c>
      <c r="AB48" s="36">
        <v>0</v>
      </c>
      <c r="AC48" s="36">
        <v>0</v>
      </c>
      <c r="AD48" s="38">
        <f>AD46+AD47</f>
        <v>3044977</v>
      </c>
    </row>
    <row r="49" spans="7:33" ht="15.75" thickBot="1" x14ac:dyDescent="0.3">
      <c r="K49" s="24"/>
      <c r="L49" s="24"/>
      <c r="M49" s="24"/>
      <c r="N49" s="24"/>
      <c r="O49" s="24"/>
      <c r="P49" s="24"/>
      <c r="Q49" s="24"/>
      <c r="R49" s="24"/>
    </row>
    <row r="50" spans="7:33" x14ac:dyDescent="0.25"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25"/>
      <c r="AF50" s="25"/>
      <c r="AG50" s="5"/>
    </row>
    <row r="51" spans="7:33" x14ac:dyDescent="0.25">
      <c r="J51" s="21"/>
      <c r="T51" s="5"/>
      <c r="U51" s="5"/>
      <c r="V51" s="5"/>
      <c r="W51" s="5"/>
      <c r="X51" s="5"/>
      <c r="Y51" s="5"/>
      <c r="Z51" s="5"/>
      <c r="AA51" s="5"/>
      <c r="AB51" s="5"/>
      <c r="AC51" s="5"/>
      <c r="AD51" s="26">
        <f>Y46+T46+O46+J46+E46</f>
        <v>2989759</v>
      </c>
      <c r="AE51" s="25"/>
      <c r="AF51" s="25"/>
      <c r="AG51" s="5"/>
    </row>
    <row r="52" spans="7:33" ht="24" customHeight="1" x14ac:dyDescent="0.25">
      <c r="G52" s="21"/>
      <c r="J52" s="8"/>
      <c r="K52" s="8"/>
      <c r="L52" s="8"/>
      <c r="M52" s="8"/>
      <c r="N52" s="8"/>
      <c r="O52" s="18">
        <f>O46-591098</f>
        <v>28399</v>
      </c>
      <c r="P52" s="8"/>
      <c r="Q52" s="8"/>
      <c r="R52" s="18"/>
      <c r="AC52" s="8"/>
    </row>
    <row r="53" spans="7:33" x14ac:dyDescent="0.25">
      <c r="T53" s="21"/>
      <c r="AA53" s="21"/>
      <c r="AC53" s="8"/>
      <c r="AD53" s="21">
        <f>AD46-2755401</f>
        <v>234358</v>
      </c>
    </row>
    <row r="54" spans="7:33" x14ac:dyDescent="0.25">
      <c r="H54" s="21"/>
      <c r="K54" s="21"/>
      <c r="P54" s="21"/>
      <c r="Q54" s="21"/>
      <c r="R54" s="21"/>
      <c r="T54" s="21"/>
      <c r="V54" s="21"/>
    </row>
    <row r="55" spans="7:33" x14ac:dyDescent="0.25">
      <c r="O55" s="21"/>
    </row>
    <row r="56" spans="7:33" x14ac:dyDescent="0.25">
      <c r="Q56" s="21"/>
    </row>
  </sheetData>
  <mergeCells count="31">
    <mergeCell ref="A36:B36"/>
    <mergeCell ref="X1:AD1"/>
    <mergeCell ref="A46:B46"/>
    <mergeCell ref="A35:B35"/>
    <mergeCell ref="A44:B44"/>
    <mergeCell ref="D6:D8"/>
    <mergeCell ref="J7:N7"/>
    <mergeCell ref="A37:AD37"/>
    <mergeCell ref="E7:I7"/>
    <mergeCell ref="E6:AD6"/>
    <mergeCell ref="A10:AD10"/>
    <mergeCell ref="A11:AD11"/>
    <mergeCell ref="A26:AD26"/>
    <mergeCell ref="A30:AD30"/>
    <mergeCell ref="A29:B29"/>
    <mergeCell ref="X2:AD2"/>
    <mergeCell ref="A6:A8"/>
    <mergeCell ref="A25:B25"/>
    <mergeCell ref="AD7:AD8"/>
    <mergeCell ref="Y7:AC7"/>
    <mergeCell ref="M2:S2"/>
    <mergeCell ref="B6:B8"/>
    <mergeCell ref="C6:C8"/>
    <mergeCell ref="O7:S7"/>
    <mergeCell ref="T7:X7"/>
    <mergeCell ref="A4:AD4"/>
    <mergeCell ref="A38:A39"/>
    <mergeCell ref="C38:C39"/>
    <mergeCell ref="A47:B47"/>
    <mergeCell ref="A48:B48"/>
    <mergeCell ref="A45:B45"/>
  </mergeCells>
  <printOptions horizontalCentered="1" verticalCentered="1"/>
  <pageMargins left="0.15748031496062992" right="0" top="0.51181102362204722" bottom="0.23622047244094491" header="0.31496062992125984" footer="0.31496062992125984"/>
  <pageSetup paperSize="9" scale="42" firstPageNumber="3" orientation="landscape" useFirstPageNumber="1" r:id="rId1"/>
  <headerFooter>
    <oddHeader>&amp;C&amp;P</oddHeader>
    <firstHeader xml:space="preserve">&amp;C&amp;N&amp;R&amp;"Times New Roman,обычный"&amp;10Приложение № 1
</firstHeader>
  </headerFooter>
  <rowBreaks count="1" manualBreakCount="1">
    <brk id="25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Жаркова Ирина Викторовна</cp:lastModifiedBy>
  <cp:lastPrinted>2025-10-13T10:07:53Z</cp:lastPrinted>
  <dcterms:created xsi:type="dcterms:W3CDTF">2016-10-07T06:30:37Z</dcterms:created>
  <dcterms:modified xsi:type="dcterms:W3CDTF">2025-10-13T10:07:58Z</dcterms:modified>
</cp:coreProperties>
</file>