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0" windowWidth="24000" windowHeight="7875" tabRatio="599" firstSheet="1" activeTab="1"/>
  </bookViews>
  <sheets>
    <sheet name="конеч.рез." sheetId="9" state="hidden" r:id="rId1"/>
    <sheet name="3. Адресный перечень" sheetId="10" r:id="rId2"/>
  </sheets>
  <definedNames>
    <definedName name="Aс1">#REF!</definedName>
    <definedName name="_xlnm.Print_Titles" localSheetId="0">конеч.рез.!$3:$5</definedName>
    <definedName name="_xlnm.Print_Area" localSheetId="0">конеч.рез.!$A$1:$I$28</definedName>
  </definedNames>
  <calcPr calcId="145621"/>
</workbook>
</file>

<file path=xl/calcChain.xml><?xml version="1.0" encoding="utf-8"?>
<calcChain xmlns="http://schemas.openxmlformats.org/spreadsheetml/2006/main">
  <c r="C19" i="10" l="1"/>
  <c r="C10" i="10" l="1"/>
  <c r="I13" i="9" l="1"/>
  <c r="I9" i="9"/>
  <c r="H9" i="9" l="1"/>
  <c r="H10" i="9" l="1"/>
  <c r="G17" i="9" l="1"/>
  <c r="G15" i="9"/>
  <c r="H13" i="9" l="1"/>
  <c r="G22" i="9" l="1"/>
  <c r="G13" i="9"/>
  <c r="G10" i="9"/>
  <c r="G9" i="9"/>
  <c r="H18" i="9" l="1"/>
  <c r="G18" i="9"/>
  <c r="H17" i="9"/>
  <c r="H16" i="9"/>
  <c r="G16" i="9"/>
  <c r="H15" i="9"/>
  <c r="F22" i="9" l="1"/>
  <c r="G11" i="9"/>
  <c r="F12" i="9" l="1"/>
</calcChain>
</file>

<file path=xl/sharedStrings.xml><?xml version="1.0" encoding="utf-8"?>
<sst xmlns="http://schemas.openxmlformats.org/spreadsheetml/2006/main" count="90" uniqueCount="50">
  <si>
    <t>№</t>
  </si>
  <si>
    <t>Базовое значение</t>
  </si>
  <si>
    <t>-</t>
  </si>
  <si>
    <t>%</t>
  </si>
  <si>
    <t>км</t>
  </si>
  <si>
    <t>шт</t>
  </si>
  <si>
    <t>Доля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общей площади автомобильных дорог с невысокой транспортной нагрузкой в городском округе Тольятти</t>
  </si>
  <si>
    <t>Удовлетворенность населения содержанием УДС (от числа опрошенных)</t>
  </si>
  <si>
    <t>Наименование показателя конечного результата</t>
  </si>
  <si>
    <t>Единица измерения</t>
  </si>
  <si>
    <t>Планируемые значения показателя конечного результата</t>
  </si>
  <si>
    <t>Пассажирооборот транспорта общего пользования</t>
  </si>
  <si>
    <t>Доля подвижного состава автобусов, не превышающих нормативный срок эксплуатации</t>
  </si>
  <si>
    <t>Доля подвижного состава троллейбусов, не превышающих нормативный срок эксплуатации</t>
  </si>
  <si>
    <t>Обеспеченность парка транспортом с низким (пониженным) уровнем пола МП "ТТУ"</t>
  </si>
  <si>
    <t xml:space="preserve">Доля протяженности дорожной сети городского округа Тольятти, находящейся в нормативном состоянии </t>
  </si>
  <si>
    <t>Уровень дорожно-транспортного травматизма «Тяжесть последствий» (число погибших на 100 пострадавших) (обратный показатель)</t>
  </si>
  <si>
    <t>Количество зарегистрированных ДТП на территории городского округа Тольятти (обратный показатель)</t>
  </si>
  <si>
    <t>Показатели конечного результата муниципальной программы</t>
  </si>
  <si>
    <t>Доля отечественного оборудования (товаров, работ, услуг) в общем объеме закупок</t>
  </si>
  <si>
    <t>Протяженность дорог, находящихся в нормативном состоянии,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</si>
  <si>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построенных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</si>
  <si>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реконструированных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</si>
  <si>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Доля отремонтированных за счет капитального ремонта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</si>
  <si>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Целевые показатели (индикаторы) национального проекта "Безопасные качественные дороги", в части касающейся городского округа Тольятти</t>
  </si>
  <si>
    <t xml:space="preserve">Показатели (индикаторы) Стратегии, определенные Планом мероприятий по реализации Стратегии </t>
  </si>
  <si>
    <t>на 2021 г.</t>
  </si>
  <si>
    <t>на 2022 г.</t>
  </si>
  <si>
    <t>на 2023 г.</t>
  </si>
  <si>
    <t>на 2024 г.</t>
  </si>
  <si>
    <t>на 2025 г.</t>
  </si>
  <si>
    <t>Приложение № 1                                                                                              к  постановлению администрации 
городского округа Тольятти 
от_______________№ _________</t>
  </si>
  <si>
    <t xml:space="preserve">Доля объектов, на которых предусматривается использование новых и наилучших технологий, включенных в Реестр </t>
  </si>
  <si>
    <t>Количество погибших в дорожно-транспортных происшествиях, человек на 100 тыс. населения</t>
  </si>
  <si>
    <t>Доля образовательных учреждений, принявших участие в профилактических  мероприятиях</t>
  </si>
  <si>
    <t>млн. пассажиро-километров</t>
  </si>
  <si>
    <t>Обеспеченность парка транспортом с низким (пониженным) уровнем пола МП "ТПАТП № 3" / АО ТПАТП № 3 (с 19.11.2024)</t>
  </si>
  <si>
    <t>№ п/п</t>
  </si>
  <si>
    <t>Таблица № 1 (2026 год)</t>
  </si>
  <si>
    <t>Адрес проведения работ</t>
  </si>
  <si>
    <t>Финансовые ресурсы, тыс. руб.</t>
  </si>
  <si>
    <t xml:space="preserve">Итого по мероприятию на 2026 год: </t>
  </si>
  <si>
    <t xml:space="preserve">надземный путепровод через автомобильную дорогу на пересечении ул. Громовой - Поволжское шоссе, в районе остановки общественного транспорта «Жигулевское море» </t>
  </si>
  <si>
    <t>подземный пешеходный переход автодороги Восточная завода - часть ул. Борковской между ул. Северная и Южное шоссе</t>
  </si>
  <si>
    <t>3.2.2. Проектно-изыскательские работы по капитальному ремонту и ремонту путепроводов, подземных пешеходных переходов и мостов</t>
  </si>
  <si>
    <t>3.2.1. Диагностика надземных пешеходных переходов (мостов, путепроводов)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</si>
  <si>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объектов, на которых запланированы мероприятия по обеспечению безопасной эксплуатации искусственных дорожных сооружений на основе систематического контроля их технического состояния</t>
  </si>
  <si>
    <t>Таблица № 2 (2026 год)</t>
  </si>
  <si>
    <t>Приложение № 6
к постановлению администрации                                                                                                                                                                                                                                                                                                                                                                                                                                                                                      
городского округа Тольятти
от ______________ № _________</t>
  </si>
  <si>
    <t>Приложение № 6
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транспортной системы
и дорожного хозяйства
городского округа Тольятти
на 2026 - 2030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</si>
</sst>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"/>
    <numFmt numFmtId="165" formatCode="#,##0;[Red]#,##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0"/>
    <xf numFmtId="0" fontId="7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8" fillId="0" borderId="0" xfId="0" applyFont="1" applyAlignment="1">
      <alignment wrapText="1"/>
    </xf>
    <xf numFmtId="0" fontId="0" fillId="0" borderId="4" xfId="0" applyBorder="1"/>
    <xf numFmtId="0" fontId="0" fillId="2" borderId="0" xfId="0" applyFill="1"/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12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/>
    <xf numFmtId="0" fontId="8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165" fontId="8" fillId="2" borderId="0" xfId="15" applyNumberFormat="1" applyFont="1" applyFill="1" applyBorder="1" applyAlignment="1">
      <alignment horizontal="center" vertical="center" wrapText="1"/>
    </xf>
    <xf numFmtId="165" fontId="5" fillId="2" borderId="2" xfId="15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  <xf numFmtId="0" fontId="6" fillId="2" borderId="5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right" wrapText="1"/>
    </xf>
  </cellXfs>
  <cellStyles count="16">
    <cellStyle name="Обычный" xfId="0" builtinId="0"/>
    <cellStyle name="Обычный 2" xfId="1"/>
    <cellStyle name="Обычный 2 2" xfId="5"/>
    <cellStyle name="Обычный 2 3" xfId="6"/>
    <cellStyle name="Обычный 2 4" xfId="9"/>
    <cellStyle name="Обычный 2 4 2" xfId="13"/>
    <cellStyle name="Обычный 2 5" xfId="11"/>
    <cellStyle name="Обычный 3" xfId="2"/>
    <cellStyle name="Обычный 3 2" xfId="10"/>
    <cellStyle name="Обычный 3 2 2" xfId="14"/>
    <cellStyle name="Обычный 3 3" xfId="12"/>
    <cellStyle name="Обычный 4" xfId="3"/>
    <cellStyle name="Финансовый" xfId="15" builtinId="3"/>
    <cellStyle name="Финансовый 2" xfId="4"/>
    <cellStyle name="Финансовый 3" xfId="7"/>
    <cellStyle name="Финансовый 4" xfId="8"/>
  </cellStyles>
  <dxfs count="0"/>
  <tableStyles count="0" defaultTableStyle="TableStyleMedium2" defaultPivotStyle="PivotStyleLight16"/>
  <colors>
    <mruColors>
      <color rgb="FFFFFF66"/>
      <color rgb="FFFFFF00"/>
      <color rgb="FFFFFF99"/>
      <color rgb="FFFFFFCC"/>
      <color rgb="FFF9B67F"/>
      <color rgb="FFFF9933"/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7"/>
  <sheetViews>
    <sheetView view="pageBreakPreview" topLeftCell="A19" zoomScale="85" zoomScaleNormal="85" zoomScaleSheetLayoutView="85" zoomScalePageLayoutView="130" workbookViewId="0">
      <selection activeCell="I13" sqref="I13"/>
    </sheetView>
  </sheetViews>
  <sheetFormatPr defaultColWidth="9.140625" defaultRowHeight="12.75" x14ac:dyDescent="0.2"/>
  <cols>
    <col min="1" max="1" width="4.85546875" customWidth="1"/>
    <col min="2" max="2" width="35.140625" customWidth="1"/>
    <col min="3" max="3" width="11.5703125" customWidth="1"/>
    <col min="4" max="4" width="8.85546875"/>
    <col min="5" max="6" width="10.85546875" customWidth="1"/>
    <col min="7" max="7" width="11.5703125" customWidth="1"/>
    <col min="8" max="8" width="11" customWidth="1"/>
    <col min="9" max="9" width="12.42578125" customWidth="1"/>
    <col min="10" max="10" width="18.5703125" customWidth="1"/>
  </cols>
  <sheetData>
    <row r="1" spans="1:11" ht="84" customHeight="1" x14ac:dyDescent="0.25">
      <c r="A1" s="3"/>
      <c r="B1" s="3"/>
      <c r="C1" s="3"/>
      <c r="D1" s="3"/>
      <c r="E1" s="34" t="s">
        <v>31</v>
      </c>
      <c r="F1" s="34"/>
      <c r="G1" s="34"/>
      <c r="H1" s="34"/>
      <c r="I1" s="34"/>
      <c r="J1" s="1"/>
      <c r="K1" s="1"/>
    </row>
    <row r="2" spans="1:11" ht="40.15" customHeight="1" x14ac:dyDescent="0.2">
      <c r="A2" s="33" t="s">
        <v>18</v>
      </c>
      <c r="B2" s="33"/>
      <c r="C2" s="33"/>
      <c r="D2" s="33"/>
      <c r="E2" s="33"/>
      <c r="F2" s="33"/>
      <c r="G2" s="33"/>
      <c r="H2" s="33"/>
      <c r="I2" s="33"/>
    </row>
    <row r="3" spans="1:11" ht="31.5" customHeight="1" x14ac:dyDescent="0.2">
      <c r="A3" s="40" t="s">
        <v>0</v>
      </c>
      <c r="B3" s="40" t="s">
        <v>8</v>
      </c>
      <c r="C3" s="40" t="s">
        <v>9</v>
      </c>
      <c r="D3" s="40" t="s">
        <v>1</v>
      </c>
      <c r="E3" s="40" t="s">
        <v>10</v>
      </c>
      <c r="F3" s="40"/>
      <c r="G3" s="40"/>
      <c r="H3" s="40"/>
      <c r="I3" s="40"/>
    </row>
    <row r="4" spans="1:11" ht="27" customHeight="1" x14ac:dyDescent="0.2">
      <c r="A4" s="40"/>
      <c r="B4" s="40"/>
      <c r="C4" s="40"/>
      <c r="D4" s="40"/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</row>
    <row r="5" spans="1:11" ht="15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</row>
    <row r="6" spans="1:11" ht="61.5" customHeight="1" x14ac:dyDescent="0.2">
      <c r="A6" s="8">
        <v>1</v>
      </c>
      <c r="B6" s="5" t="s">
        <v>16</v>
      </c>
      <c r="C6" s="8" t="s">
        <v>3</v>
      </c>
      <c r="D6" s="8">
        <v>2.5</v>
      </c>
      <c r="E6" s="8">
        <v>2.4500000000000002</v>
      </c>
      <c r="F6" s="10">
        <v>2.4</v>
      </c>
      <c r="G6" s="10">
        <v>2.35</v>
      </c>
      <c r="H6" s="10" t="s">
        <v>2</v>
      </c>
      <c r="I6" s="8" t="s">
        <v>2</v>
      </c>
    </row>
    <row r="7" spans="1:11" ht="45" customHeight="1" x14ac:dyDescent="0.2">
      <c r="A7" s="8">
        <v>2</v>
      </c>
      <c r="B7" s="5" t="s">
        <v>17</v>
      </c>
      <c r="C7" s="8" t="s">
        <v>5</v>
      </c>
      <c r="D7" s="8">
        <v>789</v>
      </c>
      <c r="E7" s="8">
        <v>788</v>
      </c>
      <c r="F7" s="8">
        <v>785</v>
      </c>
      <c r="G7" s="8">
        <v>780</v>
      </c>
      <c r="H7" s="8">
        <v>775</v>
      </c>
      <c r="I7" s="8">
        <v>770</v>
      </c>
    </row>
    <row r="8" spans="1:11" ht="48" customHeight="1" x14ac:dyDescent="0.2">
      <c r="A8" s="8">
        <v>3</v>
      </c>
      <c r="B8" s="5" t="s">
        <v>34</v>
      </c>
      <c r="C8" s="8" t="s">
        <v>3</v>
      </c>
      <c r="D8" s="8" t="s">
        <v>2</v>
      </c>
      <c r="E8" s="8" t="s">
        <v>2</v>
      </c>
      <c r="F8" s="8" t="s">
        <v>2</v>
      </c>
      <c r="G8" s="8" t="s">
        <v>2</v>
      </c>
      <c r="H8" s="8">
        <v>100</v>
      </c>
      <c r="I8" s="8">
        <v>100</v>
      </c>
    </row>
    <row r="9" spans="1:11" ht="86.25" customHeight="1" x14ac:dyDescent="0.2">
      <c r="A9" s="8">
        <v>4</v>
      </c>
      <c r="B9" s="5" t="s">
        <v>20</v>
      </c>
      <c r="C9" s="8" t="s">
        <v>4</v>
      </c>
      <c r="D9" s="8">
        <v>711.9</v>
      </c>
      <c r="E9" s="9">
        <v>730.5</v>
      </c>
      <c r="F9" s="11">
        <v>755.75</v>
      </c>
      <c r="G9" s="11">
        <f>763.95-3.61+3.44-3.11</f>
        <v>760.67000000000007</v>
      </c>
      <c r="H9" s="11">
        <f>810.3-44.18-1.53+4.25+11.33-7.64</f>
        <v>772.53000000000009</v>
      </c>
      <c r="I9" s="14">
        <f>798.27</f>
        <v>798.27</v>
      </c>
    </row>
    <row r="10" spans="1:11" ht="98.25" customHeight="1" x14ac:dyDescent="0.2">
      <c r="A10" s="8">
        <v>5</v>
      </c>
      <c r="B10" s="5" t="s">
        <v>21</v>
      </c>
      <c r="C10" s="8" t="s">
        <v>3</v>
      </c>
      <c r="D10" s="8" t="s">
        <v>2</v>
      </c>
      <c r="E10" s="10">
        <v>0.35</v>
      </c>
      <c r="F10" s="11">
        <v>0.02</v>
      </c>
      <c r="G10" s="11">
        <f>0+0.19-0.17</f>
        <v>1.999999999999999E-2</v>
      </c>
      <c r="H10" s="11">
        <f>0.18-0.07</f>
        <v>0.10999999999999999</v>
      </c>
      <c r="I10" s="17" t="s">
        <v>2</v>
      </c>
    </row>
    <row r="11" spans="1:11" ht="112.5" customHeight="1" x14ac:dyDescent="0.2">
      <c r="A11" s="8">
        <v>6</v>
      </c>
      <c r="B11" s="5" t="s">
        <v>22</v>
      </c>
      <c r="C11" s="8" t="s">
        <v>3</v>
      </c>
      <c r="D11" s="8" t="s">
        <v>2</v>
      </c>
      <c r="E11" s="10">
        <v>0.1</v>
      </c>
      <c r="F11" s="11">
        <v>0.05</v>
      </c>
      <c r="G11" s="11">
        <f>100/868.09*1.96</f>
        <v>0.22578304092893592</v>
      </c>
      <c r="H11" s="8" t="s">
        <v>2</v>
      </c>
      <c r="I11" s="8" t="s">
        <v>2</v>
      </c>
    </row>
    <row r="12" spans="1:11" ht="112.5" customHeight="1" x14ac:dyDescent="0.2">
      <c r="A12" s="8">
        <v>7</v>
      </c>
      <c r="B12" s="5" t="s">
        <v>23</v>
      </c>
      <c r="C12" s="8" t="s">
        <v>3</v>
      </c>
      <c r="D12" s="8" t="s">
        <v>2</v>
      </c>
      <c r="E12" s="10">
        <v>0.05</v>
      </c>
      <c r="F12" s="11">
        <f>1.41-0.92</f>
        <v>0.48999999999999988</v>
      </c>
      <c r="G12" s="11" t="s">
        <v>2</v>
      </c>
      <c r="H12" s="10">
        <v>0.49</v>
      </c>
      <c r="I12" s="16">
        <v>0.49</v>
      </c>
    </row>
    <row r="13" spans="1:11" ht="146.25" customHeight="1" x14ac:dyDescent="0.2">
      <c r="A13" s="8">
        <v>8</v>
      </c>
      <c r="B13" s="5" t="s">
        <v>6</v>
      </c>
      <c r="C13" s="8" t="s">
        <v>3</v>
      </c>
      <c r="D13" s="8">
        <v>43.8</v>
      </c>
      <c r="E13" s="8">
        <v>3</v>
      </c>
      <c r="F13" s="12">
        <v>0.61</v>
      </c>
      <c r="G13" s="12">
        <f>2.34-0.17-0.18</f>
        <v>1.99</v>
      </c>
      <c r="H13" s="8">
        <f>2.16-0.29-0.12</f>
        <v>1.75</v>
      </c>
      <c r="I13" s="14">
        <f>0.78</f>
        <v>0.78</v>
      </c>
    </row>
    <row r="14" spans="1:11" ht="36" customHeight="1" x14ac:dyDescent="0.2">
      <c r="A14" s="8">
        <v>9</v>
      </c>
      <c r="B14" s="5" t="s">
        <v>7</v>
      </c>
      <c r="C14" s="8" t="s">
        <v>3</v>
      </c>
      <c r="D14" s="8">
        <v>40</v>
      </c>
      <c r="E14" s="8">
        <v>45</v>
      </c>
      <c r="F14" s="8">
        <v>49</v>
      </c>
      <c r="G14" s="8">
        <v>50</v>
      </c>
      <c r="H14" s="8">
        <v>55</v>
      </c>
      <c r="I14" s="8">
        <v>60</v>
      </c>
    </row>
    <row r="15" spans="1:11" ht="48.75" customHeight="1" x14ac:dyDescent="0.2">
      <c r="A15" s="8">
        <v>10</v>
      </c>
      <c r="B15" s="5" t="s">
        <v>12</v>
      </c>
      <c r="C15" s="8" t="s">
        <v>3</v>
      </c>
      <c r="D15" s="8">
        <v>20.5</v>
      </c>
      <c r="E15" s="8">
        <v>38.700000000000003</v>
      </c>
      <c r="F15" s="8">
        <v>18.8</v>
      </c>
      <c r="G15" s="8">
        <f>24.2+4.7-3.6</f>
        <v>25.299999999999997</v>
      </c>
      <c r="H15" s="8">
        <f>24.2+4.7</f>
        <v>28.9</v>
      </c>
      <c r="I15" s="14">
        <v>38.200000000000003</v>
      </c>
    </row>
    <row r="16" spans="1:11" ht="41.25" customHeight="1" x14ac:dyDescent="0.2">
      <c r="A16" s="8">
        <v>11</v>
      </c>
      <c r="B16" s="5" t="s">
        <v>13</v>
      </c>
      <c r="C16" s="8" t="s">
        <v>3</v>
      </c>
      <c r="D16" s="8">
        <v>77.5</v>
      </c>
      <c r="E16" s="8">
        <v>50.6</v>
      </c>
      <c r="F16" s="8">
        <v>54.8</v>
      </c>
      <c r="G16" s="8">
        <f>54.8+2.6</f>
        <v>57.4</v>
      </c>
      <c r="H16" s="8">
        <f>54.8+2.6</f>
        <v>57.4</v>
      </c>
      <c r="I16" s="14">
        <v>13.7</v>
      </c>
    </row>
    <row r="17" spans="1:9" ht="59.25" customHeight="1" x14ac:dyDescent="0.2">
      <c r="A17" s="8">
        <v>12</v>
      </c>
      <c r="B17" s="5" t="s">
        <v>36</v>
      </c>
      <c r="C17" s="8" t="s">
        <v>3</v>
      </c>
      <c r="D17" s="8">
        <v>90.1</v>
      </c>
      <c r="E17" s="9">
        <v>94</v>
      </c>
      <c r="F17" s="9">
        <v>95.1</v>
      </c>
      <c r="G17" s="9">
        <f>95.4+0.4-0.2</f>
        <v>95.600000000000009</v>
      </c>
      <c r="H17" s="9">
        <f>95.4+0.4</f>
        <v>95.800000000000011</v>
      </c>
      <c r="I17" s="13">
        <v>96.9</v>
      </c>
    </row>
    <row r="18" spans="1:9" ht="42" customHeight="1" x14ac:dyDescent="0.2">
      <c r="A18" s="8">
        <v>13</v>
      </c>
      <c r="B18" s="5" t="s">
        <v>14</v>
      </c>
      <c r="C18" s="8" t="s">
        <v>3</v>
      </c>
      <c r="D18" s="8">
        <v>81.3</v>
      </c>
      <c r="E18" s="8">
        <v>82.3</v>
      </c>
      <c r="F18" s="9">
        <v>89</v>
      </c>
      <c r="G18" s="9">
        <f>89+2.2</f>
        <v>91.2</v>
      </c>
      <c r="H18" s="9">
        <f>89+2.2</f>
        <v>91.2</v>
      </c>
      <c r="I18" s="15">
        <v>98</v>
      </c>
    </row>
    <row r="19" spans="1:9" ht="13.5" x14ac:dyDescent="0.25">
      <c r="A19" s="38" t="s">
        <v>25</v>
      </c>
      <c r="B19" s="39"/>
      <c r="C19" s="39"/>
      <c r="D19" s="39"/>
      <c r="E19" s="39"/>
      <c r="F19" s="39"/>
      <c r="G19" s="39"/>
      <c r="H19" s="39"/>
      <c r="I19" s="39"/>
    </row>
    <row r="20" spans="1:9" ht="39.75" customHeight="1" x14ac:dyDescent="0.2">
      <c r="A20" s="8">
        <v>14</v>
      </c>
      <c r="B20" s="6" t="s">
        <v>11</v>
      </c>
      <c r="C20" s="8" t="s">
        <v>35</v>
      </c>
      <c r="D20" s="9">
        <v>1115.1470999999999</v>
      </c>
      <c r="E20" s="8">
        <v>1115.5</v>
      </c>
      <c r="F20" s="9">
        <v>1115.75</v>
      </c>
      <c r="G20" s="9">
        <v>1116</v>
      </c>
      <c r="H20" s="9">
        <v>1116.25</v>
      </c>
      <c r="I20" s="8">
        <v>1116.5</v>
      </c>
    </row>
    <row r="21" spans="1:9" ht="29.25" customHeight="1" x14ac:dyDescent="0.25">
      <c r="A21" s="35" t="s">
        <v>24</v>
      </c>
      <c r="B21" s="36"/>
      <c r="C21" s="36"/>
      <c r="D21" s="36"/>
      <c r="E21" s="36"/>
      <c r="F21" s="36"/>
      <c r="G21" s="36"/>
      <c r="H21" s="36"/>
      <c r="I21" s="37"/>
    </row>
    <row r="22" spans="1:9" ht="49.5" customHeight="1" x14ac:dyDescent="0.2">
      <c r="A22" s="8">
        <v>15</v>
      </c>
      <c r="B22" s="5" t="s">
        <v>15</v>
      </c>
      <c r="C22" s="8" t="s">
        <v>3</v>
      </c>
      <c r="D22" s="9" t="s">
        <v>2</v>
      </c>
      <c r="E22" s="9">
        <v>74.66</v>
      </c>
      <c r="F22" s="9">
        <f>80.1+0.6</f>
        <v>80.699999999999989</v>
      </c>
      <c r="G22" s="17">
        <f>84.14+0.22-0.22</f>
        <v>84.14</v>
      </c>
      <c r="H22" s="9">
        <v>92.3</v>
      </c>
      <c r="I22" s="9">
        <v>87</v>
      </c>
    </row>
    <row r="23" spans="1:9" ht="55.5" customHeight="1" x14ac:dyDescent="0.2">
      <c r="A23" s="8">
        <v>16</v>
      </c>
      <c r="B23" s="5" t="s">
        <v>32</v>
      </c>
      <c r="C23" s="8" t="s">
        <v>3</v>
      </c>
      <c r="D23" s="8" t="s">
        <v>2</v>
      </c>
      <c r="E23" s="18">
        <v>10</v>
      </c>
      <c r="F23" s="18">
        <v>20</v>
      </c>
      <c r="G23" s="18">
        <v>30</v>
      </c>
      <c r="H23" s="18">
        <v>100</v>
      </c>
      <c r="I23" s="18" t="s">
        <v>2</v>
      </c>
    </row>
    <row r="24" spans="1:9" ht="49.5" customHeight="1" x14ac:dyDescent="0.2">
      <c r="A24" s="8">
        <v>17</v>
      </c>
      <c r="B24" s="5" t="s">
        <v>19</v>
      </c>
      <c r="C24" s="8" t="s">
        <v>3</v>
      </c>
      <c r="D24" s="8" t="s">
        <v>2</v>
      </c>
      <c r="E24" s="18">
        <v>62</v>
      </c>
      <c r="F24" s="18">
        <v>64</v>
      </c>
      <c r="G24" s="18">
        <v>66</v>
      </c>
      <c r="H24" s="18">
        <v>100</v>
      </c>
      <c r="I24" s="18" t="s">
        <v>2</v>
      </c>
    </row>
    <row r="25" spans="1:9" ht="46.5" customHeight="1" x14ac:dyDescent="0.2">
      <c r="A25" s="8">
        <v>18</v>
      </c>
      <c r="B25" s="5" t="s">
        <v>33</v>
      </c>
      <c r="C25" s="8" t="s">
        <v>3</v>
      </c>
      <c r="D25" s="8" t="s">
        <v>2</v>
      </c>
      <c r="E25" s="18" t="s">
        <v>2</v>
      </c>
      <c r="F25" s="18" t="s">
        <v>2</v>
      </c>
      <c r="G25" s="18" t="s">
        <v>2</v>
      </c>
      <c r="H25" s="18">
        <v>2.67</v>
      </c>
      <c r="I25" s="18" t="s">
        <v>2</v>
      </c>
    </row>
    <row r="26" spans="1:9" ht="30.75" customHeight="1" x14ac:dyDescent="0.2"/>
    <row r="27" spans="1:9" ht="27" customHeight="1" x14ac:dyDescent="0.2">
      <c r="D27" s="2"/>
      <c r="E27" s="2"/>
    </row>
  </sheetData>
  <mergeCells count="9">
    <mergeCell ref="A2:I2"/>
    <mergeCell ref="E1:I1"/>
    <mergeCell ref="A21:I21"/>
    <mergeCell ref="A19:I19"/>
    <mergeCell ref="A3:A4"/>
    <mergeCell ref="B3:B4"/>
    <mergeCell ref="C3:C4"/>
    <mergeCell ref="D3:D4"/>
    <mergeCell ref="E3:I3"/>
  </mergeCells>
  <pageMargins left="0.70866141732283472" right="0.11811023622047245" top="0.74803149606299213" bottom="0.74803149606299213" header="0.31496062992125984" footer="0.31496062992125984"/>
  <pageSetup paperSize="9" scale="82" firstPageNumber="9" fitToHeight="0" orientation="portrait" useFirstPageNumber="1" r:id="rId1"/>
  <headerFooter>
    <oddHeader>&amp;C&amp;P</oddHeader>
  </headerFooter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view="pageBreakPreview" zoomScale="110" zoomScaleNormal="100" zoomScaleSheetLayoutView="110" workbookViewId="0">
      <selection sqref="A1:C1"/>
    </sheetView>
  </sheetViews>
  <sheetFormatPr defaultRowHeight="12.75" x14ac:dyDescent="0.2"/>
  <cols>
    <col min="1" max="1" width="5.28515625" customWidth="1"/>
    <col min="2" max="2" width="86.42578125" customWidth="1"/>
    <col min="3" max="3" width="13.7109375" bestFit="1" customWidth="1"/>
  </cols>
  <sheetData>
    <row r="1" spans="1:3" ht="72.75" customHeight="1" x14ac:dyDescent="0.2">
      <c r="A1" s="46" t="s">
        <v>48</v>
      </c>
      <c r="B1" s="46"/>
      <c r="C1" s="46"/>
    </row>
    <row r="2" spans="1:3" ht="104.25" customHeight="1" x14ac:dyDescent="0.2">
      <c r="A2" s="46" t="s">
        <v>49</v>
      </c>
      <c r="B2" s="46"/>
      <c r="C2" s="46"/>
    </row>
    <row r="3" spans="1:3" ht="76.5" customHeight="1" x14ac:dyDescent="0.2">
      <c r="A3" s="47" t="s">
        <v>46</v>
      </c>
      <c r="B3" s="47"/>
      <c r="C3" s="47"/>
    </row>
    <row r="4" spans="1:3" ht="15.75" x14ac:dyDescent="0.25">
      <c r="A4" s="20"/>
      <c r="B4" s="48" t="s">
        <v>38</v>
      </c>
      <c r="C4" s="48"/>
    </row>
    <row r="5" spans="1:3" ht="15.75" x14ac:dyDescent="0.25">
      <c r="A5" s="21"/>
      <c r="B5" s="22"/>
      <c r="C5" s="3"/>
    </row>
    <row r="6" spans="1:3" ht="45" x14ac:dyDescent="0.2">
      <c r="A6" s="23" t="s">
        <v>37</v>
      </c>
      <c r="B6" s="23" t="s">
        <v>39</v>
      </c>
      <c r="C6" s="4" t="s">
        <v>40</v>
      </c>
    </row>
    <row r="7" spans="1:3" ht="15" x14ac:dyDescent="0.25">
      <c r="A7" s="19">
        <v>1</v>
      </c>
      <c r="B7" s="19">
        <v>2</v>
      </c>
      <c r="C7" s="24">
        <v>3</v>
      </c>
    </row>
    <row r="8" spans="1:3" ht="36" customHeight="1" x14ac:dyDescent="0.2">
      <c r="A8" s="43" t="s">
        <v>44</v>
      </c>
      <c r="B8" s="44"/>
      <c r="C8" s="45"/>
    </row>
    <row r="9" spans="1:3" ht="31.5" x14ac:dyDescent="0.2">
      <c r="A9" s="23">
        <v>1</v>
      </c>
      <c r="B9" s="27" t="s">
        <v>43</v>
      </c>
      <c r="C9" s="25">
        <v>2549</v>
      </c>
    </row>
    <row r="10" spans="1:3" ht="15.75" x14ac:dyDescent="0.2">
      <c r="A10" s="41" t="s">
        <v>41</v>
      </c>
      <c r="B10" s="41"/>
      <c r="C10" s="31">
        <f>SUM(C9)</f>
        <v>2549</v>
      </c>
    </row>
    <row r="11" spans="1:3" ht="15.75" x14ac:dyDescent="0.2">
      <c r="A11" s="29"/>
      <c r="B11" s="29"/>
      <c r="C11" s="30"/>
    </row>
    <row r="12" spans="1:3" ht="15.75" x14ac:dyDescent="0.2">
      <c r="A12" s="29"/>
      <c r="B12" s="29"/>
      <c r="C12" s="30"/>
    </row>
    <row r="13" spans="1:3" ht="15.75" x14ac:dyDescent="0.25">
      <c r="A13" s="20"/>
      <c r="B13" s="42" t="s">
        <v>47</v>
      </c>
      <c r="C13" s="42"/>
    </row>
    <row r="14" spans="1:3" ht="15.75" x14ac:dyDescent="0.25">
      <c r="A14" s="21"/>
      <c r="B14" s="22"/>
      <c r="C14" s="3"/>
    </row>
    <row r="15" spans="1:3" ht="45" x14ac:dyDescent="0.2">
      <c r="A15" s="23" t="s">
        <v>37</v>
      </c>
      <c r="B15" s="23" t="s">
        <v>39</v>
      </c>
      <c r="C15" s="4" t="s">
        <v>40</v>
      </c>
    </row>
    <row r="16" spans="1:3" ht="15.75" customHeight="1" x14ac:dyDescent="0.25">
      <c r="A16" s="28">
        <v>1</v>
      </c>
      <c r="B16" s="28">
        <v>2</v>
      </c>
      <c r="C16" s="24">
        <v>3</v>
      </c>
    </row>
    <row r="17" spans="1:3" ht="15.75" customHeight="1" x14ac:dyDescent="0.2">
      <c r="A17" s="43" t="s">
        <v>45</v>
      </c>
      <c r="B17" s="44"/>
      <c r="C17" s="45"/>
    </row>
    <row r="18" spans="1:3" ht="51" customHeight="1" x14ac:dyDescent="0.2">
      <c r="A18" s="23">
        <v>1</v>
      </c>
      <c r="B18" s="27" t="s">
        <v>42</v>
      </c>
      <c r="C18" s="32">
        <v>420</v>
      </c>
    </row>
    <row r="19" spans="1:3" ht="15.75" customHeight="1" x14ac:dyDescent="0.2">
      <c r="A19" s="41" t="s">
        <v>41</v>
      </c>
      <c r="B19" s="41"/>
      <c r="C19" s="31">
        <f>SUM(C18)</f>
        <v>420</v>
      </c>
    </row>
    <row r="20" spans="1:3" ht="15.75" x14ac:dyDescent="0.2">
      <c r="A20" s="29"/>
      <c r="B20" s="29"/>
      <c r="C20" s="30"/>
    </row>
    <row r="21" spans="1:3" ht="15.75" x14ac:dyDescent="0.25">
      <c r="A21" s="21"/>
      <c r="B21" s="26"/>
      <c r="C21" s="3"/>
    </row>
    <row r="22" spans="1:3" ht="15.75" x14ac:dyDescent="0.25">
      <c r="A22" s="21"/>
      <c r="B22" s="22"/>
      <c r="C22" s="3"/>
    </row>
  </sheetData>
  <mergeCells count="9">
    <mergeCell ref="A1:C1"/>
    <mergeCell ref="A19:B19"/>
    <mergeCell ref="B13:C13"/>
    <mergeCell ref="A17:C17"/>
    <mergeCell ref="A10:B10"/>
    <mergeCell ref="A2:C2"/>
    <mergeCell ref="A3:C3"/>
    <mergeCell ref="B4:C4"/>
    <mergeCell ref="A8:C8"/>
  </mergeCells>
  <pageMargins left="0.70866141732283472" right="0.70866141732283472" top="0.74803149606299213" bottom="0.74803149606299213" header="0.31496062992125984" footer="0.31496062992125984"/>
  <pageSetup paperSize="9" scale="84" firstPageNumber="71" orientation="portrait" useFirstPageNumber="1" r:id="rId1"/>
  <headerFooter>
    <oddHeader>&amp;C71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конеч.рез.</vt:lpstr>
      <vt:lpstr>3. Адресный перечень</vt:lpstr>
      <vt:lpstr>конеч.рез.!Заголовки_для_печати</vt:lpstr>
      <vt:lpstr>конеч.рез.!Область_печати</vt:lpstr>
    </vt:vector>
  </TitlesOfParts>
  <Company>job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Тимофеев Георгий Аркадьевич</cp:lastModifiedBy>
  <cp:lastPrinted>2025-10-15T07:05:16Z</cp:lastPrinted>
  <dcterms:created xsi:type="dcterms:W3CDTF">2014-07-04T09:02:24Z</dcterms:created>
  <dcterms:modified xsi:type="dcterms:W3CDTF">2025-12-19T11:30:49Z</dcterms:modified>
</cp:coreProperties>
</file>