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dorhoz\tumplan\эл.почта\ОТЧЕТЫ ЭКОНОМИСТЫ\Программа\Новая программа 2026-2030\Проекты постановлений\Программа\2026 год\2)Изм №1032от14.04.26(РД819от08.04.26)Пост№___-п-1от__.04.26г\"/>
    </mc:Choice>
  </mc:AlternateContent>
  <bookViews>
    <workbookView xWindow="-120" yWindow="-120" windowWidth="20730" windowHeight="11160" tabRatio="483"/>
  </bookViews>
  <sheets>
    <sheet name="2026" sheetId="12" r:id="rId1"/>
    <sheet name="2027" sheetId="13" r:id="rId2"/>
    <sheet name="2028" sheetId="14" r:id="rId3"/>
  </sheets>
  <definedNames>
    <definedName name="_xlnm.Print_Titles" localSheetId="0">'2026'!$7:$7</definedName>
    <definedName name="_xlnm.Print_Titles" localSheetId="1">'2027'!$8:$8</definedName>
    <definedName name="_xlnm.Print_Titles" localSheetId="2">'2028'!$7:$7</definedName>
    <definedName name="_xlnm.Print_Area" localSheetId="0">'2026'!$A$1:$C$55</definedName>
    <definedName name="_xlnm.Print_Area" localSheetId="1">'2027'!$A$1:$C$31</definedName>
    <definedName name="_xlnm.Print_Area" localSheetId="2">'2028'!$A$1:$C$27</definedName>
  </definedNames>
  <calcPr calcId="162913"/>
</workbook>
</file>

<file path=xl/calcChain.xml><?xml version="1.0" encoding="utf-8"?>
<calcChain xmlns="http://schemas.openxmlformats.org/spreadsheetml/2006/main">
  <c r="E39" i="12" l="1"/>
  <c r="C48" i="12"/>
  <c r="C39" i="12"/>
  <c r="C35" i="12" l="1"/>
  <c r="F48" i="12" l="1"/>
  <c r="E48" i="12" l="1"/>
  <c r="D48" i="12"/>
  <c r="C53" i="12" l="1"/>
  <c r="C54" i="12"/>
  <c r="D18" i="14"/>
  <c r="C16" i="14"/>
  <c r="D22" i="13"/>
  <c r="C22" i="13"/>
  <c r="C20" i="13"/>
  <c r="C32" i="12"/>
  <c r="C51" i="12"/>
  <c r="C55" i="12" l="1"/>
  <c r="C18" i="13"/>
  <c r="C28" i="12"/>
  <c r="C15" i="12" l="1"/>
  <c r="C11" i="12"/>
  <c r="C25" i="14" l="1"/>
  <c r="C18" i="14"/>
  <c r="C14" i="14"/>
  <c r="C25" i="12"/>
  <c r="C11" i="14"/>
  <c r="C15" i="13"/>
  <c r="C33" i="12" l="1"/>
  <c r="C36" i="12"/>
  <c r="C29" i="13" l="1"/>
  <c r="A18" i="12" l="1"/>
  <c r="A19" i="12" s="1"/>
  <c r="A20" i="12" s="1"/>
  <c r="A21" i="12" s="1"/>
</calcChain>
</file>

<file path=xl/sharedStrings.xml><?xml version="1.0" encoding="utf-8"?>
<sst xmlns="http://schemas.openxmlformats.org/spreadsheetml/2006/main" count="107" uniqueCount="78">
  <si>
    <t>№ п/п</t>
  </si>
  <si>
    <t>Адрес проведения работ</t>
  </si>
  <si>
    <t>Таблица № 1 (2026 год)</t>
  </si>
  <si>
    <t>Финансовые ресурсы, тыс. руб.</t>
  </si>
  <si>
    <t xml:space="preserve">Итого по мероприятию на 2026 год: </t>
  </si>
  <si>
    <t>ул. Северная от дома №27 до дома №75</t>
  </si>
  <si>
    <t>Таблица № 2 (2027 год)</t>
  </si>
  <si>
    <t>Таблица № 3 (2028 год)</t>
  </si>
  <si>
    <t xml:space="preserve">Итого по мероприятию на 2027 год: </t>
  </si>
  <si>
    <t xml:space="preserve">Итого по мероприятию на 2028 год: </t>
  </si>
  <si>
    <t>Перечень                                                                                                                                                                                                                                                                                                     объектов, на которых запланированы мероприятия, направленные на ликвидацию и предупреждение причин возникновения дорожно-транспортных происшествий</t>
  </si>
  <si>
    <t>по Цветному бульвару от ул. Дзержинского до ул. 70 лет Октября</t>
  </si>
  <si>
    <t>вдоль Южного шоссе от ул.Тополиной до ул. Автостроителей (нечетная сторона)</t>
  </si>
  <si>
    <t>1.1.1. Выполнение работ по обеспечению безопасности участников дорожного движения</t>
  </si>
  <si>
    <t xml:space="preserve">1.1.2. Устройство линий наружного электроосвещения </t>
  </si>
  <si>
    <t>1.1.3. Устройство искусственных дорожных неровностей</t>
  </si>
  <si>
    <t>1.1.4. Устройство тактильной плитки</t>
  </si>
  <si>
    <t>1.1.5. Устройство пешеходных дорожек, тротуаров, подходов к кнопкам вызова пешеходной фазы</t>
  </si>
  <si>
    <t>1.1.7. Проектно-изыскательские работы по устройству линий наружного электроосвещения</t>
  </si>
  <si>
    <t>1.1.6. Проектно-изыскательские работы по устройству пешеходных дорожек</t>
  </si>
  <si>
    <t xml:space="preserve">вдоль ул. Спортивной (нечетная сторона) от Физкультурного пр-да до пр-та Степана Разина </t>
  </si>
  <si>
    <t xml:space="preserve">вдоль пр-та Степана Разина от дом. №35 до дом. №25 </t>
  </si>
  <si>
    <t>вдоль пешеходной дорожки ул. Родины по лесной зоне</t>
  </si>
  <si>
    <t>ул. Базовая</t>
  </si>
  <si>
    <t>ул. 50лет Октября и ул. Украинская (в направлении от ул. Победы) - школа</t>
  </si>
  <si>
    <t>ул. Плотинная (ул. Громова, 38, 42А) - школа</t>
  </si>
  <si>
    <t>ул. Севастопольская в районе дома № 1 - школа</t>
  </si>
  <si>
    <t>ул. Поплавского в районе дома № 13 по ул. Энергетиков - школа</t>
  </si>
  <si>
    <t xml:space="preserve">на внутриквартальном проезде в районе д/с "Земляничка", д/с "Волшебный башмачок" (ул. Дзержинского д.1 и д.11А) </t>
  </si>
  <si>
    <t>ул. Мурысева в районе д. № 89 (школа 18)</t>
  </si>
  <si>
    <t>бульвар Молодежный в районе д. № 21 (школа 13)</t>
  </si>
  <si>
    <t>бульвар Курчатова (школа 94)</t>
  </si>
  <si>
    <t>строительство пешеходных дорожек на участке автомобильной дороги от ул. Индустриальной, д. № 5 до ул. Ларина д. 155</t>
  </si>
  <si>
    <t>б-р Орджоникидзе (на участке от дублера автомобильной дороги пр-та Ленинский до здания № 3 по б-ру Орджоникидзе)</t>
  </si>
  <si>
    <t>Ольховый и Янтарный проезды г.о. Тольятти</t>
  </si>
  <si>
    <t>ул. Офицерская (от дома № 8 до опоры № 33 по ул. Офицерская) в Автозаводском районе г.о. Тольятти</t>
  </si>
  <si>
    <t>б-р Баумана (от жилого дома № 1 по бульвару Баумана до дублера автомобильной дороги ул. Свердлова) в 1 квартале Автозаводского района г.о. Тольятти</t>
  </si>
  <si>
    <t>на дороге (дублере) вдоль проспекта Степана разина от д. № 22 до д. № 18 г.о. Тольятти</t>
  </si>
  <si>
    <t>1.1.8. Проектно-изыскательские работы по устройству и переносу остановок общественного транспорта</t>
  </si>
  <si>
    <t>устройство ООТ "Автозаводстрой" в районе здания с адресом ул. Вокзальная, 1А</t>
  </si>
  <si>
    <t>устройство ООТ "Легкоатлетический манеж" напротив здания по адресу ул. Спортивная , 40</t>
  </si>
  <si>
    <t>перенос ООТ "Административный центр" по ул. Фрунзе</t>
  </si>
  <si>
    <t>устройство ООТ "Азотреммаш"</t>
  </si>
  <si>
    <t>перенос и устройство ООТ "ХимЭнергоСтрой" в районе д. № 6 по ул. Новозаводская</t>
  </si>
  <si>
    <t>перенос ООТ "МТЦ"</t>
  </si>
  <si>
    <t>ул. Земляничная в районе д. № 3 по ул. 40 лет Победы</t>
  </si>
  <si>
    <t>по Хрящевскому шоссе от Южного шоссе до Обводного шоссе</t>
  </si>
  <si>
    <t>Ремонт пешеходной инфраструктуры (подходы к светофорным объектам)</t>
  </si>
  <si>
    <t>Устройство пешеходных дорожек по Хрящевскому шоссе от Южного шоссе до Обводного шоссе</t>
  </si>
  <si>
    <t xml:space="preserve">Устройство велопешеходной дорожки вдоль ул. Родины по лесной зоне </t>
  </si>
  <si>
    <t>Устройство пешеходных дорожек по ул. Ботаническая</t>
  </si>
  <si>
    <t>Устройство пешеходных дорожек по ул. Северная на участке от ООТ "Волжский машиностроительный завод"</t>
  </si>
  <si>
    <t>1.2.10. Проектно-изыскательские работы по устройству (строительству) парковочных площадок</t>
  </si>
  <si>
    <t xml:space="preserve">бульвар Ленина, дом 22 (Тольяттинский художественный музей) </t>
  </si>
  <si>
    <t>Приложение № 3
к муниципальной программе                                                                                                                                                                                                                                                                                                                                                                                                                                                                                    "Развитие транспортной системы
и дорожного хозяйства
городского округа Тольятти
на 2026 - 2030 годы"</t>
  </si>
  <si>
    <t xml:space="preserve">Приложение № 3
к постановлению администрации                                                                                                                                                                                                                                                                                                                                                                                                                                                                                      
городского округа Тольятти
от ______________ № _________  
</t>
  </si>
  <si>
    <t>ул. Сиреневая и ул. Никонова</t>
  </si>
  <si>
    <t xml:space="preserve"> пр-т Ст. Разина и прилегающей пешеходной дорожки от ул. Дзержинского до ул. Свердлова в 10 квартале</t>
  </si>
  <si>
    <t>ул. Земляничная в Центральном районе г.о. Тольятти</t>
  </si>
  <si>
    <t>ул. Вокзальная от ж/д вокзала до ООТ "Энергетическая" на ул. Борковская, а также парковочной стоянки у ж/д вокзала в Автозаводском районе г.о. Тольятти</t>
  </si>
  <si>
    <t>Автомобильная дорога по Поволжскому шоссе (от нового городского кладбища до проходной ПАО "ТОАЗ")</t>
  </si>
  <si>
    <t>Устройство пешеходной и велосипедной дорожки от существующих пешеходной и велосипедной дорожки вдоль ул. Родины по лесной зоне до Автозаводского района в районе санатория-профилактория "Прилесье" (2 этап)</t>
  </si>
  <si>
    <t>на участке автомобильной дороги от ул. Индустриальная, д. № 5 до ул. Ларина д. 155</t>
  </si>
  <si>
    <t>ул. Пескалинская (на участке от ул. Удалецкая до ул. Весенняя) Комсомольского района г.о. Тольятти</t>
  </si>
  <si>
    <t>Устройство тактильной плитки: ул. Автостроителей, ООТ "18-19 квартал"; ул. Автостроителей, ООТ "Заводская"; ул. Борковская ООТ "Рынок"; ул. Ботаническая - ООТ "АВТОВАЗагро"; пр. Степана Разина ООТ "Поликлиника"; ул. Тополиная- ООТ "Школьника"; ул. 40 лет Победы ООТ "Детская больница"; ул. 40 лет Победы ООТ "Мед. городок"; ул. 40 лет Победы ООТ "Школа 70"; Автозаводское шоссе ООТ "КВД"</t>
  </si>
  <si>
    <t>Устройство тактильной плитки: подходы к домам по ул. Мира- ул. Жилина; ул. Мира ООТ "Светлана"; ул. Мира ООТ "27 квартал"; подходы к домам по ул. Мира- ул. Советская; ул. Громовой ООТ "Громовой"; ул. Громовой ООТ "Колхозный рынок"; ул. Голосова ООТ "Хлебокомбинат"; ул. Гидротехническая ООТ "Куйбышева"; перекресток ул. Гидротехническая и ул. Макарова; пр. Степана Разина ООТ "Детский мир"</t>
  </si>
  <si>
    <t>капитальный ремонт улица Ларина (устройство недостающих парковочных мест)</t>
  </si>
  <si>
    <t>устройство ООТ в районе Лесопарковое шоссе д. 69, парк культуры "Морской"</t>
  </si>
  <si>
    <t>1.1.9. Устройство и перенос остановок общественного транспорта на территории городского округа Тольятти</t>
  </si>
  <si>
    <t>реконструкция ООТ "Школа № 14" и перенос пешеходного перехода</t>
  </si>
  <si>
    <t>ул. Фрунзе в районе д. №26 и д. №47 (перекресток ул.Фрунзе и Московского пр-та)</t>
  </si>
  <si>
    <t>?????</t>
  </si>
  <si>
    <t>№1</t>
  </si>
  <si>
    <t>№2</t>
  </si>
  <si>
    <t>№3</t>
  </si>
  <si>
    <t>Строительство тротуара и устройство ООТ "Нагорный микрорайон", Майский проезд, 15А</t>
  </si>
  <si>
    <t>Строительство тротуара и устройство ООТ в районе дома по ул. Высоковольтной 17 (устройство тротуара от пр-д Иркутский до ул. Фадеева)</t>
  </si>
  <si>
    <t>устройство ООТ "Академика Скрябина", ул. Олимпийская,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</si>
</sst>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#,##0;[Red]#,##0"/>
  </numFmts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73">
    <xf numFmtId="0" fontId="0" fillId="0" borderId="0" xfId="0"/>
    <xf numFmtId="0" fontId="4" fillId="0" borderId="0" xfId="0" applyFont="1"/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right"/>
    </xf>
    <xf numFmtId="0" fontId="0" fillId="2" borderId="0" xfId="0" applyFill="1"/>
    <xf numFmtId="0" fontId="4" fillId="0" borderId="1" xfId="0" applyFont="1" applyBorder="1"/>
    <xf numFmtId="0" fontId="2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/>
    </xf>
    <xf numFmtId="165" fontId="2" fillId="2" borderId="3" xfId="0" applyNumberFormat="1" applyFont="1" applyFill="1" applyBorder="1" applyAlignment="1">
      <alignment horizontal="center" vertical="center" wrapText="1"/>
    </xf>
    <xf numFmtId="165" fontId="3" fillId="2" borderId="3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 wrapText="1"/>
    </xf>
    <xf numFmtId="165" fontId="2" fillId="2" borderId="3" xfId="2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2" fillId="0" borderId="3" xfId="0" applyFont="1" applyBorder="1" applyAlignment="1">
      <alignment horizontal="left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" fillId="0" borderId="3" xfId="2" applyNumberFormat="1" applyFont="1" applyFill="1" applyBorder="1" applyAlignment="1">
      <alignment horizontal="center" vertical="center" wrapText="1"/>
    </xf>
    <xf numFmtId="165" fontId="2" fillId="0" borderId="5" xfId="2" applyNumberFormat="1" applyFont="1" applyFill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165" fontId="2" fillId="2" borderId="3" xfId="0" applyNumberFormat="1" applyFont="1" applyFill="1" applyBorder="1" applyAlignment="1">
      <alignment horizontal="center" vertical="center"/>
    </xf>
    <xf numFmtId="3" fontId="0" fillId="0" borderId="0" xfId="0" applyNumberFormat="1"/>
    <xf numFmtId="165" fontId="0" fillId="0" borderId="0" xfId="0" applyNumberFormat="1"/>
    <xf numFmtId="165" fontId="8" fillId="0" borderId="0" xfId="0" applyNumberFormat="1" applyFont="1" applyAlignment="1">
      <alignment horizontal="center" vertical="center" wrapText="1"/>
    </xf>
    <xf numFmtId="165" fontId="8" fillId="0" borderId="5" xfId="0" applyNumberFormat="1" applyFont="1" applyBorder="1" applyAlignment="1">
      <alignment horizontal="center" vertical="center" wrapText="1"/>
    </xf>
    <xf numFmtId="165" fontId="7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3" fontId="7" fillId="0" borderId="3" xfId="0" applyNumberFormat="1" applyFont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165" fontId="11" fillId="0" borderId="5" xfId="2" applyNumberFormat="1" applyFont="1" applyFill="1" applyBorder="1" applyAlignment="1">
      <alignment horizontal="center" vertical="center" wrapText="1"/>
    </xf>
    <xf numFmtId="0" fontId="0" fillId="0" borderId="3" xfId="0" applyBorder="1"/>
    <xf numFmtId="0" fontId="0" fillId="3" borderId="3" xfId="0" applyFill="1" applyBorder="1"/>
    <xf numFmtId="165" fontId="8" fillId="0" borderId="3" xfId="0" applyNumberFormat="1" applyFont="1" applyBorder="1" applyAlignment="1">
      <alignment horizontal="right" wrapText="1"/>
    </xf>
    <xf numFmtId="165" fontId="11" fillId="0" borderId="3" xfId="2" applyNumberFormat="1" applyFont="1" applyFill="1" applyBorder="1" applyAlignment="1">
      <alignment horizontal="center" vertical="center" wrapText="1"/>
    </xf>
    <xf numFmtId="165" fontId="11" fillId="3" borderId="5" xfId="2" applyNumberFormat="1" applyFont="1" applyFill="1" applyBorder="1" applyAlignment="1">
      <alignment horizontal="center" vertical="center" wrapText="1"/>
    </xf>
    <xf numFmtId="0" fontId="9" fillId="0" borderId="3" xfId="0" applyFont="1" applyBorder="1"/>
    <xf numFmtId="0" fontId="9" fillId="3" borderId="3" xfId="0" applyFont="1" applyFill="1" applyBorder="1" applyAlignment="1">
      <alignment horizontal="right"/>
    </xf>
    <xf numFmtId="0" fontId="10" fillId="0" borderId="0" xfId="0" applyFont="1" applyFill="1"/>
    <xf numFmtId="0" fontId="9" fillId="0" borderId="0" xfId="0" applyFont="1" applyFill="1"/>
    <xf numFmtId="0" fontId="0" fillId="0" borderId="0" xfId="0" applyAlignment="1">
      <alignment horizontal="center"/>
    </xf>
    <xf numFmtId="0" fontId="2" fillId="0" borderId="3" xfId="0" applyFont="1" applyFill="1" applyBorder="1" applyAlignment="1">
      <alignment horizontal="center" vertical="center" wrapText="1"/>
    </xf>
    <xf numFmtId="165" fontId="2" fillId="0" borderId="3" xfId="0" applyNumberFormat="1" applyFont="1" applyFill="1" applyBorder="1" applyAlignment="1">
      <alignment horizontal="center" vertical="center" wrapText="1"/>
    </xf>
    <xf numFmtId="165" fontId="8" fillId="0" borderId="3" xfId="0" applyNumberFormat="1" applyFont="1" applyFill="1" applyBorder="1" applyAlignment="1">
      <alignment horizontal="center" vertical="center" wrapText="1"/>
    </xf>
    <xf numFmtId="165" fontId="2" fillId="0" borderId="5" xfId="0" applyNumberFormat="1" applyFont="1" applyFill="1" applyBorder="1" applyAlignment="1">
      <alignment horizontal="center" vertical="center" wrapText="1"/>
    </xf>
    <xf numFmtId="165" fontId="8" fillId="0" borderId="5" xfId="0" applyNumberFormat="1" applyFont="1" applyFill="1" applyBorder="1" applyAlignment="1">
      <alignment horizontal="center" vertical="center" wrapText="1"/>
    </xf>
    <xf numFmtId="165" fontId="3" fillId="0" borderId="3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right" vertical="center" wrapText="1"/>
    </xf>
    <xf numFmtId="0" fontId="5" fillId="2" borderId="0" xfId="0" applyFont="1" applyFill="1" applyAlignment="1">
      <alignment horizontal="right" vertical="center"/>
    </xf>
    <xf numFmtId="0" fontId="7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right" wrapText="1"/>
    </xf>
    <xf numFmtId="0" fontId="8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left" vertical="center" wrapText="1"/>
    </xf>
  </cellXfs>
  <cellStyles count="3">
    <cellStyle name="Обычный" xfId="0" builtinId="0"/>
    <cellStyle name="Обычный 3" xfId="1"/>
    <cellStyle name="Финансовый" xfId="2" builtinId="3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9"/>
  <sheetViews>
    <sheetView tabSelected="1" view="pageBreakPreview" zoomScale="80" zoomScaleNormal="50" zoomScaleSheetLayoutView="80" workbookViewId="0">
      <selection activeCell="B39" sqref="B39"/>
    </sheetView>
  </sheetViews>
  <sheetFormatPr defaultRowHeight="15.75" x14ac:dyDescent="0.25"/>
  <cols>
    <col min="1" max="1" width="5.28515625" style="2" customWidth="1"/>
    <col min="2" max="2" width="129.28515625" style="1" customWidth="1"/>
    <col min="3" max="3" width="13" customWidth="1"/>
    <col min="4" max="4" width="0" hidden="1" customWidth="1"/>
    <col min="5" max="5" width="14.42578125" hidden="1" customWidth="1"/>
    <col min="6" max="6" width="0" hidden="1" customWidth="1"/>
  </cols>
  <sheetData>
    <row r="1" spans="1:4" ht="86.25" customHeight="1" x14ac:dyDescent="0.25">
      <c r="A1" s="63" t="s">
        <v>55</v>
      </c>
      <c r="B1" s="64"/>
      <c r="C1" s="64"/>
    </row>
    <row r="2" spans="1:4" s="3" customFormat="1" ht="103.5" customHeight="1" x14ac:dyDescent="0.25">
      <c r="A2" s="63" t="s">
        <v>54</v>
      </c>
      <c r="B2" s="63"/>
      <c r="C2" s="63"/>
    </row>
    <row r="3" spans="1:4" s="3" customFormat="1" ht="48" customHeight="1" x14ac:dyDescent="0.25">
      <c r="A3" s="65" t="s">
        <v>10</v>
      </c>
      <c r="B3" s="65"/>
      <c r="C3" s="65"/>
    </row>
    <row r="4" spans="1:4" s="3" customFormat="1" ht="27.75" customHeight="1" x14ac:dyDescent="0.25">
      <c r="A4" s="12"/>
      <c r="B4" s="66" t="s">
        <v>2</v>
      </c>
      <c r="C4" s="66"/>
    </row>
    <row r="6" spans="1:4" ht="51" customHeight="1" x14ac:dyDescent="0.25">
      <c r="A6" s="16" t="s">
        <v>0</v>
      </c>
      <c r="B6" s="16" t="s">
        <v>1</v>
      </c>
      <c r="C6" s="17" t="s">
        <v>3</v>
      </c>
    </row>
    <row r="7" spans="1:4" ht="14.25" customHeight="1" x14ac:dyDescent="0.25">
      <c r="A7" s="18">
        <v>1</v>
      </c>
      <c r="B7" s="18">
        <v>2</v>
      </c>
      <c r="C7" s="19">
        <v>3</v>
      </c>
    </row>
    <row r="8" spans="1:4" ht="47.25" customHeight="1" x14ac:dyDescent="0.25">
      <c r="A8" s="59" t="s">
        <v>13</v>
      </c>
      <c r="B8" s="60"/>
      <c r="C8" s="61"/>
    </row>
    <row r="9" spans="1:4" ht="29.25" customHeight="1" x14ac:dyDescent="0.25">
      <c r="A9" s="16">
        <v>1</v>
      </c>
      <c r="B9" s="20" t="s">
        <v>45</v>
      </c>
      <c r="C9" s="16">
        <v>103</v>
      </c>
    </row>
    <row r="10" spans="1:4" ht="29.25" customHeight="1" x14ac:dyDescent="0.25">
      <c r="A10" s="16">
        <v>2</v>
      </c>
      <c r="B10" s="20" t="s">
        <v>56</v>
      </c>
      <c r="C10" s="16">
        <v>178</v>
      </c>
    </row>
    <row r="11" spans="1:4" ht="29.25" customHeight="1" x14ac:dyDescent="0.25">
      <c r="A11" s="58" t="s">
        <v>4</v>
      </c>
      <c r="B11" s="58"/>
      <c r="C11" s="35">
        <f>SUM(C9:C10)</f>
        <v>281</v>
      </c>
      <c r="D11">
        <v>281</v>
      </c>
    </row>
    <row r="12" spans="1:4" ht="50.25" customHeight="1" x14ac:dyDescent="0.25">
      <c r="A12" s="59" t="s">
        <v>14</v>
      </c>
      <c r="B12" s="60"/>
      <c r="C12" s="61"/>
    </row>
    <row r="13" spans="1:4" ht="30.75" customHeight="1" x14ac:dyDescent="0.25">
      <c r="A13" s="16">
        <v>1</v>
      </c>
      <c r="B13" s="20" t="s">
        <v>12</v>
      </c>
      <c r="C13" s="21">
        <v>17120</v>
      </c>
    </row>
    <row r="14" spans="1:4" ht="30.75" customHeight="1" x14ac:dyDescent="0.25">
      <c r="A14" s="16">
        <v>2</v>
      </c>
      <c r="B14" s="20" t="s">
        <v>46</v>
      </c>
      <c r="C14" s="21">
        <v>12637</v>
      </c>
    </row>
    <row r="15" spans="1:4" ht="29.25" customHeight="1" x14ac:dyDescent="0.25">
      <c r="A15" s="67" t="s">
        <v>4</v>
      </c>
      <c r="B15" s="68"/>
      <c r="C15" s="33">
        <f>SUM(C13:C14)</f>
        <v>29757</v>
      </c>
      <c r="D15">
        <v>29757</v>
      </c>
    </row>
    <row r="16" spans="1:4" ht="51.75" customHeight="1" x14ac:dyDescent="0.25">
      <c r="A16" s="59" t="s">
        <v>15</v>
      </c>
      <c r="B16" s="60"/>
      <c r="C16" s="61"/>
    </row>
    <row r="17" spans="1:6" ht="29.25" customHeight="1" x14ac:dyDescent="0.25">
      <c r="A17" s="16">
        <v>1</v>
      </c>
      <c r="B17" s="20" t="s">
        <v>25</v>
      </c>
      <c r="C17" s="25">
        <v>990</v>
      </c>
    </row>
    <row r="18" spans="1:6" ht="31.5" customHeight="1" x14ac:dyDescent="0.25">
      <c r="A18" s="16">
        <f>A17+1</f>
        <v>2</v>
      </c>
      <c r="B18" s="20" t="s">
        <v>24</v>
      </c>
      <c r="C18" s="26">
        <v>793</v>
      </c>
    </row>
    <row r="19" spans="1:6" ht="34.5" customHeight="1" x14ac:dyDescent="0.25">
      <c r="A19" s="16">
        <f t="shared" ref="A19:A21" si="0">A18+1</f>
        <v>3</v>
      </c>
      <c r="B19" s="20" t="s">
        <v>26</v>
      </c>
      <c r="C19" s="26">
        <v>305</v>
      </c>
    </row>
    <row r="20" spans="1:6" ht="29.25" customHeight="1" x14ac:dyDescent="0.25">
      <c r="A20" s="16">
        <f t="shared" si="0"/>
        <v>4</v>
      </c>
      <c r="B20" s="20" t="s">
        <v>27</v>
      </c>
      <c r="C20" s="27">
        <v>236</v>
      </c>
    </row>
    <row r="21" spans="1:6" ht="29.25" customHeight="1" x14ac:dyDescent="0.25">
      <c r="A21" s="16">
        <f t="shared" si="0"/>
        <v>5</v>
      </c>
      <c r="B21" s="20" t="s">
        <v>28</v>
      </c>
      <c r="C21" s="27">
        <v>328</v>
      </c>
    </row>
    <row r="22" spans="1:6" ht="29.25" customHeight="1" x14ac:dyDescent="0.25">
      <c r="A22" s="16">
        <v>6</v>
      </c>
      <c r="B22" s="20" t="s">
        <v>29</v>
      </c>
      <c r="C22" s="27">
        <v>371</v>
      </c>
      <c r="F22" s="30"/>
    </row>
    <row r="23" spans="1:6" ht="29.25" customHeight="1" x14ac:dyDescent="0.25">
      <c r="A23" s="16">
        <v>7</v>
      </c>
      <c r="B23" s="20" t="s">
        <v>30</v>
      </c>
      <c r="C23" s="27">
        <v>371</v>
      </c>
    </row>
    <row r="24" spans="1:6" ht="29.25" customHeight="1" x14ac:dyDescent="0.25">
      <c r="A24" s="16">
        <v>8</v>
      </c>
      <c r="B24" s="20" t="s">
        <v>31</v>
      </c>
      <c r="C24" s="27">
        <v>212</v>
      </c>
    </row>
    <row r="25" spans="1:6" s="4" customFormat="1" ht="29.25" customHeight="1" x14ac:dyDescent="0.25">
      <c r="A25" s="58" t="s">
        <v>4</v>
      </c>
      <c r="B25" s="58"/>
      <c r="C25" s="36">
        <f>SUM(C17:C24)</f>
        <v>3606</v>
      </c>
      <c r="D25" s="4">
        <v>3606</v>
      </c>
    </row>
    <row r="26" spans="1:6" ht="45.75" customHeight="1" x14ac:dyDescent="0.25">
      <c r="A26" s="59" t="s">
        <v>16</v>
      </c>
      <c r="B26" s="60"/>
      <c r="C26" s="61"/>
    </row>
    <row r="27" spans="1:6" ht="67.5" customHeight="1" x14ac:dyDescent="0.25">
      <c r="A27" s="16">
        <v>1</v>
      </c>
      <c r="B27" s="37" t="s">
        <v>64</v>
      </c>
      <c r="C27" s="16">
        <v>124</v>
      </c>
    </row>
    <row r="28" spans="1:6" ht="32.25" customHeight="1" x14ac:dyDescent="0.25">
      <c r="A28" s="58" t="s">
        <v>4</v>
      </c>
      <c r="B28" s="58"/>
      <c r="C28" s="34">
        <f>C27</f>
        <v>124</v>
      </c>
      <c r="D28">
        <v>124</v>
      </c>
    </row>
    <row r="29" spans="1:6" ht="49.5" customHeight="1" x14ac:dyDescent="0.25">
      <c r="A29" s="59" t="s">
        <v>17</v>
      </c>
      <c r="B29" s="60"/>
      <c r="C29" s="61"/>
    </row>
    <row r="30" spans="1:6" ht="38.25" customHeight="1" x14ac:dyDescent="0.25">
      <c r="A30" s="16">
        <v>1</v>
      </c>
      <c r="B30" s="20" t="s">
        <v>48</v>
      </c>
      <c r="C30" s="22">
        <v>17702</v>
      </c>
    </row>
    <row r="31" spans="1:6" ht="38.25" customHeight="1" x14ac:dyDescent="0.25">
      <c r="A31" s="16">
        <v>2</v>
      </c>
      <c r="B31" s="20" t="s">
        <v>47</v>
      </c>
      <c r="C31" s="23">
        <v>5000</v>
      </c>
    </row>
    <row r="32" spans="1:6" ht="38.25" customHeight="1" x14ac:dyDescent="0.25">
      <c r="A32" s="16">
        <v>3</v>
      </c>
      <c r="B32" s="20" t="s">
        <v>49</v>
      </c>
      <c r="C32" s="23">
        <f>91202-91202</f>
        <v>0</v>
      </c>
    </row>
    <row r="33" spans="1:6" ht="36" customHeight="1" x14ac:dyDescent="0.25">
      <c r="A33" s="58" t="s">
        <v>4</v>
      </c>
      <c r="B33" s="58"/>
      <c r="C33" s="33">
        <f>SUM(C30:C32)</f>
        <v>22702</v>
      </c>
      <c r="D33">
        <v>22702</v>
      </c>
    </row>
    <row r="34" spans="1:6" ht="53.25" customHeight="1" x14ac:dyDescent="0.25">
      <c r="A34" s="59" t="s">
        <v>18</v>
      </c>
      <c r="B34" s="60"/>
      <c r="C34" s="61"/>
    </row>
    <row r="35" spans="1:6" ht="29.25" customHeight="1" x14ac:dyDescent="0.25">
      <c r="A35" s="16">
        <v>1</v>
      </c>
      <c r="B35" s="20" t="s">
        <v>5</v>
      </c>
      <c r="C35" s="28">
        <f>1807-1807</f>
        <v>0</v>
      </c>
    </row>
    <row r="36" spans="1:6" ht="29.25" customHeight="1" x14ac:dyDescent="0.25">
      <c r="A36" s="58" t="s">
        <v>4</v>
      </c>
      <c r="B36" s="58"/>
      <c r="C36" s="34">
        <f>SUM(C35:C35)</f>
        <v>0</v>
      </c>
      <c r="D36">
        <v>1807</v>
      </c>
    </row>
    <row r="37" spans="1:6" ht="29.25" customHeight="1" x14ac:dyDescent="0.25">
      <c r="A37" s="59" t="s">
        <v>38</v>
      </c>
      <c r="B37" s="60"/>
      <c r="C37" s="61"/>
      <c r="D37" s="48" t="s">
        <v>73</v>
      </c>
      <c r="E37" s="48" t="s">
        <v>74</v>
      </c>
      <c r="F37" s="48" t="s">
        <v>72</v>
      </c>
    </row>
    <row r="38" spans="1:6" ht="29.25" customHeight="1" x14ac:dyDescent="0.25">
      <c r="A38" s="16">
        <v>1</v>
      </c>
      <c r="B38" s="37" t="s">
        <v>39</v>
      </c>
      <c r="C38" s="22">
        <v>0</v>
      </c>
      <c r="D38" s="39">
        <v>163</v>
      </c>
      <c r="E38" s="39">
        <v>0</v>
      </c>
      <c r="F38" s="42">
        <v>163</v>
      </c>
    </row>
    <row r="39" spans="1:6" ht="29.25" customHeight="1" x14ac:dyDescent="0.25">
      <c r="A39" s="16">
        <v>2</v>
      </c>
      <c r="B39" s="37" t="s">
        <v>40</v>
      </c>
      <c r="C39" s="23">
        <f>705-300</f>
        <v>405</v>
      </c>
      <c r="D39" s="39">
        <v>168</v>
      </c>
      <c r="E39" s="44">
        <f>168+537</f>
        <v>705</v>
      </c>
      <c r="F39" s="38">
        <v>168</v>
      </c>
    </row>
    <row r="40" spans="1:6" ht="29.25" customHeight="1" x14ac:dyDescent="0.25">
      <c r="A40" s="16">
        <v>3</v>
      </c>
      <c r="B40" s="37" t="s">
        <v>41</v>
      </c>
      <c r="C40" s="23">
        <v>0</v>
      </c>
      <c r="D40" s="39">
        <v>263</v>
      </c>
      <c r="E40" s="39">
        <v>0</v>
      </c>
      <c r="F40" s="38">
        <v>263</v>
      </c>
    </row>
    <row r="41" spans="1:6" ht="29.25" customHeight="1" x14ac:dyDescent="0.25">
      <c r="A41" s="16">
        <v>4</v>
      </c>
      <c r="B41" s="37" t="s">
        <v>42</v>
      </c>
      <c r="C41" s="23">
        <v>0</v>
      </c>
      <c r="D41" s="39">
        <v>298</v>
      </c>
      <c r="E41" s="39">
        <v>0</v>
      </c>
      <c r="F41" s="38">
        <v>298</v>
      </c>
    </row>
    <row r="42" spans="1:6" ht="29.25" customHeight="1" x14ac:dyDescent="0.25">
      <c r="A42" s="16">
        <v>5</v>
      </c>
      <c r="B42" s="37" t="s">
        <v>43</v>
      </c>
      <c r="C42" s="23">
        <v>0</v>
      </c>
      <c r="D42" s="39">
        <v>250</v>
      </c>
      <c r="E42" s="39">
        <v>0</v>
      </c>
      <c r="F42" s="38">
        <v>250</v>
      </c>
    </row>
    <row r="43" spans="1:6" ht="29.25" customHeight="1" x14ac:dyDescent="0.25">
      <c r="A43" s="16">
        <v>6</v>
      </c>
      <c r="B43" s="37" t="s">
        <v>44</v>
      </c>
      <c r="C43" s="23">
        <v>0</v>
      </c>
      <c r="D43" s="39">
        <v>308</v>
      </c>
      <c r="E43" s="39">
        <v>0</v>
      </c>
      <c r="F43" s="38">
        <v>308</v>
      </c>
    </row>
    <row r="44" spans="1:6" ht="29.25" customHeight="1" x14ac:dyDescent="0.25">
      <c r="A44" s="49">
        <v>7</v>
      </c>
      <c r="B44" s="37" t="s">
        <v>75</v>
      </c>
      <c r="C44" s="23">
        <v>298</v>
      </c>
      <c r="D44" s="39"/>
      <c r="E44" s="40">
        <v>298</v>
      </c>
      <c r="F44" s="43">
        <v>0</v>
      </c>
    </row>
    <row r="45" spans="1:6" ht="29.25" customHeight="1" x14ac:dyDescent="0.25">
      <c r="A45" s="49">
        <v>8</v>
      </c>
      <c r="B45" s="37" t="s">
        <v>67</v>
      </c>
      <c r="C45" s="23">
        <v>634</v>
      </c>
      <c r="D45" s="40">
        <v>600</v>
      </c>
      <c r="E45" s="40">
        <v>634</v>
      </c>
      <c r="F45" s="43">
        <v>0</v>
      </c>
    </row>
    <row r="46" spans="1:6" ht="36" customHeight="1" x14ac:dyDescent="0.25">
      <c r="A46" s="49">
        <v>9</v>
      </c>
      <c r="B46" s="37" t="s">
        <v>76</v>
      </c>
      <c r="C46" s="23">
        <v>413</v>
      </c>
      <c r="D46" s="39"/>
      <c r="E46" s="40">
        <v>413</v>
      </c>
      <c r="F46" s="43">
        <v>0</v>
      </c>
    </row>
    <row r="47" spans="1:6" ht="36" customHeight="1" x14ac:dyDescent="0.25">
      <c r="A47" s="49">
        <v>10</v>
      </c>
      <c r="B47" s="37" t="s">
        <v>77</v>
      </c>
      <c r="C47" s="23">
        <v>300</v>
      </c>
      <c r="D47" s="39"/>
      <c r="E47" s="45" t="s">
        <v>71</v>
      </c>
      <c r="F47" s="43" t="s">
        <v>71</v>
      </c>
    </row>
    <row r="48" spans="1:6" ht="34.5" customHeight="1" x14ac:dyDescent="0.25">
      <c r="A48" s="62" t="s">
        <v>4</v>
      </c>
      <c r="B48" s="62"/>
      <c r="C48" s="53">
        <f>SUM(C38:C47)</f>
        <v>2050</v>
      </c>
      <c r="D48" s="41">
        <f>SUM(D38:D46)</f>
        <v>2050</v>
      </c>
      <c r="E48" s="41">
        <f>SUM(E38:E46)</f>
        <v>2050</v>
      </c>
      <c r="F48" s="41">
        <f>SUM(F38:F46)</f>
        <v>1450</v>
      </c>
    </row>
    <row r="49" spans="1:4" ht="34.5" customHeight="1" x14ac:dyDescent="0.25">
      <c r="A49" s="55" t="s">
        <v>68</v>
      </c>
      <c r="B49" s="56"/>
      <c r="C49" s="57"/>
    </row>
    <row r="50" spans="1:4" ht="34.5" customHeight="1" x14ac:dyDescent="0.25">
      <c r="A50" s="49">
        <v>1</v>
      </c>
      <c r="B50" s="37" t="s">
        <v>69</v>
      </c>
      <c r="C50" s="50">
        <v>3907</v>
      </c>
    </row>
    <row r="51" spans="1:4" ht="34.5" customHeight="1" x14ac:dyDescent="0.25">
      <c r="A51" s="62" t="s">
        <v>4</v>
      </c>
      <c r="B51" s="62"/>
      <c r="C51" s="51">
        <f>SUM(C50)</f>
        <v>3907</v>
      </c>
      <c r="D51">
        <v>3907</v>
      </c>
    </row>
    <row r="52" spans="1:4" ht="34.5" customHeight="1" x14ac:dyDescent="0.25">
      <c r="A52" s="55" t="s">
        <v>52</v>
      </c>
      <c r="B52" s="56"/>
      <c r="C52" s="57"/>
    </row>
    <row r="53" spans="1:4" ht="34.5" customHeight="1" x14ac:dyDescent="0.25">
      <c r="A53" s="49">
        <v>1</v>
      </c>
      <c r="B53" s="37" t="s">
        <v>53</v>
      </c>
      <c r="C53" s="50">
        <f>980-14</f>
        <v>966</v>
      </c>
    </row>
    <row r="54" spans="1:4" ht="34.5" customHeight="1" x14ac:dyDescent="0.25">
      <c r="A54" s="49">
        <v>2</v>
      </c>
      <c r="B54" s="37" t="s">
        <v>66</v>
      </c>
      <c r="C54" s="52">
        <f>1921-1921</f>
        <v>0</v>
      </c>
    </row>
    <row r="55" spans="1:4" ht="34.5" customHeight="1" x14ac:dyDescent="0.25">
      <c r="A55" s="58" t="s">
        <v>4</v>
      </c>
      <c r="B55" s="58"/>
      <c r="C55" s="33">
        <f>SUM(C53:C54)</f>
        <v>966</v>
      </c>
      <c r="D55">
        <v>966</v>
      </c>
    </row>
    <row r="56" spans="1:4" x14ac:dyDescent="0.25">
      <c r="A56" s="32"/>
    </row>
    <row r="57" spans="1:4" x14ac:dyDescent="0.25">
      <c r="A57" s="32"/>
    </row>
    <row r="58" spans="1:4" x14ac:dyDescent="0.25">
      <c r="B58" s="46"/>
      <c r="C58" s="47"/>
    </row>
    <row r="59" spans="1:4" x14ac:dyDescent="0.25">
      <c r="B59" s="46"/>
      <c r="C59" s="47"/>
    </row>
  </sheetData>
  <mergeCells count="22">
    <mergeCell ref="A34:C34"/>
    <mergeCell ref="A28:B28"/>
    <mergeCell ref="A29:C29"/>
    <mergeCell ref="A33:B33"/>
    <mergeCell ref="A1:C1"/>
    <mergeCell ref="A2:C2"/>
    <mergeCell ref="A3:C3"/>
    <mergeCell ref="B4:C4"/>
    <mergeCell ref="A8:C8"/>
    <mergeCell ref="A16:C16"/>
    <mergeCell ref="A11:B11"/>
    <mergeCell ref="A12:C12"/>
    <mergeCell ref="A15:B15"/>
    <mergeCell ref="A25:B25"/>
    <mergeCell ref="A26:C26"/>
    <mergeCell ref="A52:C52"/>
    <mergeCell ref="A55:B55"/>
    <mergeCell ref="A37:C37"/>
    <mergeCell ref="A48:B48"/>
    <mergeCell ref="A36:B36"/>
    <mergeCell ref="A49:C49"/>
    <mergeCell ref="A51:B51"/>
  </mergeCells>
  <pageMargins left="0.70866141732283472" right="0.31496062992125984" top="1.1811023622047245" bottom="0.35433070866141736" header="0.31496062992125984" footer="0.31496062992125984"/>
  <pageSetup paperSize="9" scale="62" firstPageNumber="26" fitToHeight="2" orientation="portrait" useFirstPageNumber="1" r:id="rId1"/>
  <headerFooter alignWithMargins="0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0"/>
  <sheetViews>
    <sheetView view="pageBreakPreview" zoomScale="80" zoomScaleNormal="50" zoomScaleSheetLayoutView="80" workbookViewId="0">
      <selection activeCell="B10" sqref="B10"/>
    </sheetView>
  </sheetViews>
  <sheetFormatPr defaultRowHeight="15.75" x14ac:dyDescent="0.25"/>
  <cols>
    <col min="1" max="1" width="5.28515625" style="2" customWidth="1"/>
    <col min="2" max="2" width="129.28515625" style="1" customWidth="1"/>
    <col min="3" max="3" width="13" customWidth="1"/>
    <col min="5" max="5" width="14.42578125" customWidth="1"/>
  </cols>
  <sheetData>
    <row r="1" spans="1:5" ht="81.75" customHeight="1" x14ac:dyDescent="0.25">
      <c r="A1" s="63"/>
      <c r="B1" s="64"/>
      <c r="C1" s="64"/>
    </row>
    <row r="2" spans="1:5" ht="104.25" customHeight="1" x14ac:dyDescent="0.25">
      <c r="A2" s="63"/>
      <c r="B2" s="63"/>
      <c r="C2" s="63"/>
    </row>
    <row r="3" spans="1:5" ht="49.5" customHeight="1" x14ac:dyDescent="0.25">
      <c r="A3" s="65"/>
      <c r="B3" s="65"/>
      <c r="C3" s="65"/>
    </row>
    <row r="5" spans="1:5" s="3" customFormat="1" ht="27.75" customHeight="1" x14ac:dyDescent="0.25">
      <c r="A5" s="12"/>
      <c r="B5" s="66" t="s">
        <v>6</v>
      </c>
      <c r="C5" s="66"/>
    </row>
    <row r="7" spans="1:5" ht="51" customHeight="1" x14ac:dyDescent="0.25">
      <c r="A7" s="6" t="s">
        <v>0</v>
      </c>
      <c r="B7" s="6" t="s">
        <v>1</v>
      </c>
      <c r="C7" s="7" t="s">
        <v>3</v>
      </c>
    </row>
    <row r="8" spans="1:5" ht="14.25" customHeight="1" x14ac:dyDescent="0.25">
      <c r="A8" s="8">
        <v>1</v>
      </c>
      <c r="B8" s="8">
        <v>2</v>
      </c>
      <c r="C8" s="9">
        <v>3</v>
      </c>
    </row>
    <row r="9" spans="1:5" ht="47.25" customHeight="1" x14ac:dyDescent="0.25">
      <c r="A9" s="59" t="s">
        <v>14</v>
      </c>
      <c r="B9" s="60"/>
      <c r="C9" s="61"/>
    </row>
    <row r="10" spans="1:5" ht="29.25" customHeight="1" x14ac:dyDescent="0.25">
      <c r="A10" s="16">
        <v>1</v>
      </c>
      <c r="B10" s="37" t="s">
        <v>70</v>
      </c>
      <c r="C10" s="21">
        <v>1700</v>
      </c>
    </row>
    <row r="11" spans="1:5" ht="29.25" customHeight="1" x14ac:dyDescent="0.25">
      <c r="A11" s="16">
        <v>2</v>
      </c>
      <c r="B11" s="20" t="s">
        <v>20</v>
      </c>
      <c r="C11" s="24">
        <v>17272</v>
      </c>
    </row>
    <row r="12" spans="1:5" ht="29.25" customHeight="1" x14ac:dyDescent="0.25">
      <c r="A12" s="16">
        <v>3</v>
      </c>
      <c r="B12" s="20" t="s">
        <v>21</v>
      </c>
      <c r="C12" s="24">
        <v>4247</v>
      </c>
    </row>
    <row r="13" spans="1:5" ht="29.25" customHeight="1" x14ac:dyDescent="0.25">
      <c r="A13" s="16">
        <v>4</v>
      </c>
      <c r="B13" s="20" t="s">
        <v>22</v>
      </c>
      <c r="C13" s="24">
        <v>15341</v>
      </c>
    </row>
    <row r="14" spans="1:5" ht="29.25" customHeight="1" x14ac:dyDescent="0.25">
      <c r="A14" s="16">
        <v>5</v>
      </c>
      <c r="B14" s="20" t="s">
        <v>23</v>
      </c>
      <c r="C14" s="24">
        <v>32989</v>
      </c>
    </row>
    <row r="15" spans="1:5" ht="29.25" customHeight="1" x14ac:dyDescent="0.25">
      <c r="A15" s="67" t="s">
        <v>8</v>
      </c>
      <c r="B15" s="68"/>
      <c r="C15" s="33">
        <f>SUM(C10:C14)</f>
        <v>71549</v>
      </c>
      <c r="D15">
        <v>71549</v>
      </c>
      <c r="E15" s="31"/>
    </row>
    <row r="16" spans="1:5" ht="45.75" customHeight="1" x14ac:dyDescent="0.25">
      <c r="A16" s="69" t="s">
        <v>16</v>
      </c>
      <c r="B16" s="70"/>
      <c r="C16" s="71"/>
    </row>
    <row r="17" spans="1:4" ht="70.5" customHeight="1" x14ac:dyDescent="0.25">
      <c r="A17" s="6">
        <v>1</v>
      </c>
      <c r="B17" s="37" t="s">
        <v>65</v>
      </c>
      <c r="C17" s="6">
        <v>129</v>
      </c>
    </row>
    <row r="18" spans="1:4" ht="32.25" customHeight="1" x14ac:dyDescent="0.25">
      <c r="A18" s="72" t="s">
        <v>8</v>
      </c>
      <c r="B18" s="72"/>
      <c r="C18" s="34">
        <f>C17</f>
        <v>129</v>
      </c>
      <c r="D18">
        <v>129</v>
      </c>
    </row>
    <row r="19" spans="1:4" ht="32.25" customHeight="1" x14ac:dyDescent="0.25">
      <c r="A19" s="59" t="s">
        <v>17</v>
      </c>
      <c r="B19" s="60"/>
      <c r="C19" s="61"/>
    </row>
    <row r="20" spans="1:4" ht="32.25" customHeight="1" x14ac:dyDescent="0.25">
      <c r="A20" s="16">
        <v>1</v>
      </c>
      <c r="B20" s="37" t="s">
        <v>50</v>
      </c>
      <c r="C20" s="22">
        <f>46811</f>
        <v>46811</v>
      </c>
    </row>
    <row r="21" spans="1:4" ht="32.25" customHeight="1" x14ac:dyDescent="0.25">
      <c r="A21" s="16"/>
      <c r="B21" s="20" t="s">
        <v>49</v>
      </c>
      <c r="C21" s="23">
        <v>91202</v>
      </c>
    </row>
    <row r="22" spans="1:4" ht="32.25" customHeight="1" x14ac:dyDescent="0.25">
      <c r="A22" s="58" t="s">
        <v>8</v>
      </c>
      <c r="B22" s="58"/>
      <c r="C22" s="33">
        <f>SUM(C20:C21)</f>
        <v>138013</v>
      </c>
      <c r="D22">
        <f>46811+91202</f>
        <v>138013</v>
      </c>
    </row>
    <row r="23" spans="1:4" ht="58.5" customHeight="1" x14ac:dyDescent="0.25">
      <c r="A23" s="69" t="s">
        <v>18</v>
      </c>
      <c r="B23" s="70"/>
      <c r="C23" s="71"/>
    </row>
    <row r="24" spans="1:4" ht="29.25" customHeight="1" x14ac:dyDescent="0.25">
      <c r="A24" s="6">
        <v>1</v>
      </c>
      <c r="B24" s="13" t="s">
        <v>33</v>
      </c>
      <c r="C24" s="29">
        <v>1332</v>
      </c>
    </row>
    <row r="25" spans="1:4" ht="29.25" customHeight="1" x14ac:dyDescent="0.25">
      <c r="A25" s="6">
        <v>2</v>
      </c>
      <c r="B25" s="13" t="s">
        <v>57</v>
      </c>
      <c r="C25" s="29">
        <v>593</v>
      </c>
    </row>
    <row r="26" spans="1:4" ht="29.25" customHeight="1" x14ac:dyDescent="0.25">
      <c r="A26" s="6">
        <v>3</v>
      </c>
      <c r="B26" s="13" t="s">
        <v>34</v>
      </c>
      <c r="C26" s="29">
        <v>938</v>
      </c>
    </row>
    <row r="27" spans="1:4" ht="29.25" customHeight="1" x14ac:dyDescent="0.25">
      <c r="A27" s="6">
        <v>4</v>
      </c>
      <c r="B27" s="13" t="s">
        <v>58</v>
      </c>
      <c r="C27" s="29">
        <v>844</v>
      </c>
    </row>
    <row r="28" spans="1:4" ht="41.25" customHeight="1" x14ac:dyDescent="0.25">
      <c r="A28" s="6">
        <v>5</v>
      </c>
      <c r="B28" s="13" t="s">
        <v>59</v>
      </c>
      <c r="C28" s="29">
        <v>1300</v>
      </c>
    </row>
    <row r="29" spans="1:4" ht="29.25" customHeight="1" x14ac:dyDescent="0.25">
      <c r="A29" s="72" t="s">
        <v>8</v>
      </c>
      <c r="B29" s="72"/>
      <c r="C29" s="34">
        <f>C24+C25+C26+C27+C28</f>
        <v>5007</v>
      </c>
      <c r="D29">
        <v>5007</v>
      </c>
    </row>
    <row r="30" spans="1:4" x14ac:dyDescent="0.25">
      <c r="B30" s="5"/>
    </row>
  </sheetData>
  <mergeCells count="12">
    <mergeCell ref="A29:B29"/>
    <mergeCell ref="A16:C16"/>
    <mergeCell ref="A18:B18"/>
    <mergeCell ref="A9:C9"/>
    <mergeCell ref="A15:B15"/>
    <mergeCell ref="A19:C19"/>
    <mergeCell ref="A22:B22"/>
    <mergeCell ref="A1:C1"/>
    <mergeCell ref="A2:C2"/>
    <mergeCell ref="A3:C3"/>
    <mergeCell ref="B5:C5"/>
    <mergeCell ref="A23:C23"/>
  </mergeCells>
  <pageMargins left="0.70866141732283472" right="0.31496062992125984" top="1.1811023622047245" bottom="0.35433070866141736" header="0.31496062992125984" footer="0.31496062992125984"/>
  <pageSetup paperSize="9" scale="62" firstPageNumber="28" orientation="portrait" useFirstPageNumber="1" r:id="rId1"/>
  <headerFooter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view="pageBreakPreview" zoomScale="80" zoomScaleNormal="50" zoomScaleSheetLayoutView="80" workbookViewId="0">
      <selection activeCell="C16" sqref="C16"/>
    </sheetView>
  </sheetViews>
  <sheetFormatPr defaultRowHeight="15.75" x14ac:dyDescent="0.25"/>
  <cols>
    <col min="1" max="1" width="5.28515625" style="2" customWidth="1"/>
    <col min="2" max="2" width="129.28515625" style="1" customWidth="1"/>
    <col min="3" max="3" width="13" customWidth="1"/>
    <col min="5" max="5" width="14.42578125" customWidth="1"/>
  </cols>
  <sheetData>
    <row r="1" spans="1:4" ht="89.25" customHeight="1" x14ac:dyDescent="0.25">
      <c r="A1" s="63"/>
      <c r="B1" s="64"/>
      <c r="C1" s="64"/>
    </row>
    <row r="2" spans="1:4" ht="108" customHeight="1" x14ac:dyDescent="0.25">
      <c r="A2" s="63"/>
      <c r="B2" s="63"/>
      <c r="C2" s="63"/>
    </row>
    <row r="3" spans="1:4" ht="75" customHeight="1" x14ac:dyDescent="0.25">
      <c r="A3" s="65"/>
      <c r="B3" s="65"/>
      <c r="C3" s="65"/>
    </row>
    <row r="4" spans="1:4" s="3" customFormat="1" ht="27.75" customHeight="1" x14ac:dyDescent="0.25">
      <c r="A4" s="12"/>
      <c r="B4" s="66" t="s">
        <v>7</v>
      </c>
      <c r="C4" s="66"/>
    </row>
    <row r="6" spans="1:4" ht="51" customHeight="1" x14ac:dyDescent="0.25">
      <c r="A6" s="6" t="s">
        <v>0</v>
      </c>
      <c r="B6" s="6" t="s">
        <v>1</v>
      </c>
      <c r="C6" s="7" t="s">
        <v>3</v>
      </c>
    </row>
    <row r="7" spans="1:4" ht="14.25" customHeight="1" x14ac:dyDescent="0.25">
      <c r="A7" s="8">
        <v>1</v>
      </c>
      <c r="B7" s="8">
        <v>2</v>
      </c>
      <c r="C7" s="9">
        <v>3</v>
      </c>
    </row>
    <row r="8" spans="1:4" ht="50.25" customHeight="1" x14ac:dyDescent="0.25">
      <c r="A8" s="69" t="s">
        <v>14</v>
      </c>
      <c r="B8" s="70"/>
      <c r="C8" s="71"/>
    </row>
    <row r="9" spans="1:4" ht="28.5" customHeight="1" x14ac:dyDescent="0.25">
      <c r="A9" s="15">
        <v>1</v>
      </c>
      <c r="B9" s="13" t="s">
        <v>11</v>
      </c>
      <c r="C9" s="14">
        <v>8689</v>
      </c>
    </row>
    <row r="10" spans="1:4" ht="45" customHeight="1" x14ac:dyDescent="0.25">
      <c r="A10" s="6">
        <v>2</v>
      </c>
      <c r="B10" s="13" t="s">
        <v>60</v>
      </c>
      <c r="C10" s="10">
        <v>5193</v>
      </c>
    </row>
    <row r="11" spans="1:4" ht="29.25" customHeight="1" x14ac:dyDescent="0.25">
      <c r="A11" s="72" t="s">
        <v>9</v>
      </c>
      <c r="B11" s="72"/>
      <c r="C11" s="33">
        <f>SUM(C9:C10)</f>
        <v>13882</v>
      </c>
      <c r="D11">
        <v>13882</v>
      </c>
    </row>
    <row r="12" spans="1:4" ht="49.5" customHeight="1" x14ac:dyDescent="0.25">
      <c r="A12" s="59" t="s">
        <v>17</v>
      </c>
      <c r="B12" s="60"/>
      <c r="C12" s="61"/>
    </row>
    <row r="13" spans="1:4" ht="34.5" customHeight="1" x14ac:dyDescent="0.25">
      <c r="A13" s="6">
        <v>1</v>
      </c>
      <c r="B13" s="20" t="s">
        <v>51</v>
      </c>
      <c r="C13" s="14">
        <v>59447</v>
      </c>
    </row>
    <row r="14" spans="1:4" ht="36" customHeight="1" x14ac:dyDescent="0.25">
      <c r="A14" s="58" t="s">
        <v>9</v>
      </c>
      <c r="B14" s="58"/>
      <c r="C14" s="33">
        <f>C13</f>
        <v>59447</v>
      </c>
      <c r="D14">
        <v>59447</v>
      </c>
    </row>
    <row r="15" spans="1:4" ht="57" customHeight="1" x14ac:dyDescent="0.25">
      <c r="A15" s="69" t="s">
        <v>19</v>
      </c>
      <c r="B15" s="70"/>
      <c r="C15" s="71"/>
    </row>
    <row r="16" spans="1:4" ht="41.25" customHeight="1" x14ac:dyDescent="0.25">
      <c r="A16" s="6">
        <v>1</v>
      </c>
      <c r="B16" s="13" t="s">
        <v>61</v>
      </c>
      <c r="C16" s="54">
        <f>7425-7425</f>
        <v>0</v>
      </c>
    </row>
    <row r="17" spans="1:5" ht="29.25" customHeight="1" x14ac:dyDescent="0.25">
      <c r="A17" s="6">
        <v>2</v>
      </c>
      <c r="B17" s="13" t="s">
        <v>32</v>
      </c>
      <c r="C17" s="11">
        <v>4729</v>
      </c>
    </row>
    <row r="18" spans="1:5" ht="29.25" customHeight="1" x14ac:dyDescent="0.25">
      <c r="A18" s="72" t="s">
        <v>9</v>
      </c>
      <c r="B18" s="72"/>
      <c r="C18" s="34">
        <f>C16+C17</f>
        <v>4729</v>
      </c>
      <c r="D18">
        <f>12154-7425</f>
        <v>4729</v>
      </c>
    </row>
    <row r="19" spans="1:5" ht="45" customHeight="1" x14ac:dyDescent="0.25">
      <c r="A19" s="59" t="s">
        <v>18</v>
      </c>
      <c r="B19" s="60"/>
      <c r="C19" s="61"/>
    </row>
    <row r="20" spans="1:5" ht="29.25" customHeight="1" x14ac:dyDescent="0.25">
      <c r="A20" s="16">
        <v>1</v>
      </c>
      <c r="B20" s="20" t="s">
        <v>35</v>
      </c>
      <c r="C20" s="28">
        <v>1628</v>
      </c>
    </row>
    <row r="21" spans="1:5" ht="29.25" customHeight="1" x14ac:dyDescent="0.25">
      <c r="A21" s="16">
        <v>2</v>
      </c>
      <c r="B21" s="20" t="s">
        <v>63</v>
      </c>
      <c r="C21" s="28">
        <v>1317</v>
      </c>
    </row>
    <row r="22" spans="1:5" ht="40.5" customHeight="1" x14ac:dyDescent="0.25">
      <c r="A22" s="16">
        <v>3</v>
      </c>
      <c r="B22" s="20" t="s">
        <v>36</v>
      </c>
      <c r="C22" s="28">
        <v>779</v>
      </c>
    </row>
    <row r="23" spans="1:5" ht="29.25" customHeight="1" x14ac:dyDescent="0.25">
      <c r="A23" s="16">
        <v>4</v>
      </c>
      <c r="B23" s="20" t="s">
        <v>37</v>
      </c>
      <c r="C23" s="28">
        <v>1045</v>
      </c>
    </row>
    <row r="24" spans="1:5" ht="29.25" customHeight="1" x14ac:dyDescent="0.25">
      <c r="A24" s="16">
        <v>5</v>
      </c>
      <c r="B24" s="20" t="s">
        <v>62</v>
      </c>
      <c r="C24" s="28">
        <v>1950</v>
      </c>
    </row>
    <row r="25" spans="1:5" ht="29.25" customHeight="1" x14ac:dyDescent="0.25">
      <c r="A25" s="58" t="s">
        <v>9</v>
      </c>
      <c r="B25" s="58"/>
      <c r="C25" s="34">
        <f>SUM(C20:C24)</f>
        <v>6719</v>
      </c>
      <c r="D25">
        <v>6719</v>
      </c>
      <c r="E25" s="31"/>
    </row>
    <row r="26" spans="1:5" x14ac:dyDescent="0.25">
      <c r="B26" s="5"/>
    </row>
  </sheetData>
  <mergeCells count="12">
    <mergeCell ref="A1:C1"/>
    <mergeCell ref="A2:C2"/>
    <mergeCell ref="A3:C3"/>
    <mergeCell ref="A19:C19"/>
    <mergeCell ref="A25:B25"/>
    <mergeCell ref="B4:C4"/>
    <mergeCell ref="A8:C8"/>
    <mergeCell ref="A14:B14"/>
    <mergeCell ref="A15:C15"/>
    <mergeCell ref="A18:B18"/>
    <mergeCell ref="A11:B11"/>
    <mergeCell ref="A12:C12"/>
  </mergeCells>
  <pageMargins left="0.70866141732283472" right="0.31496062992125984" top="1.1811023622047245" bottom="0.35433070866141736" header="0.31496062992125984" footer="0.31496062992125984"/>
  <pageSetup paperSize="9" scale="62" firstPageNumber="29" orientation="portrait" useFirstPageNumber="1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2026</vt:lpstr>
      <vt:lpstr>2027</vt:lpstr>
      <vt:lpstr>2028</vt:lpstr>
      <vt:lpstr>'2026'!Заголовки_для_печати</vt:lpstr>
      <vt:lpstr>'2027'!Заголовки_для_печати</vt:lpstr>
      <vt:lpstr>'2028'!Заголовки_для_печати</vt:lpstr>
      <vt:lpstr>'2026'!Область_печати</vt:lpstr>
      <vt:lpstr>'2027'!Область_печати</vt:lpstr>
      <vt:lpstr>'2028'!Область_печати</vt:lpstr>
    </vt:vector>
  </TitlesOfParts>
  <Company>TOS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Валентина</dc:creator>
  <cp:lastModifiedBy>Тимофеев Георгий Аркадьевич</cp:lastModifiedBy>
  <cp:lastPrinted>2026-04-28T07:19:23Z</cp:lastPrinted>
  <dcterms:created xsi:type="dcterms:W3CDTF">2016-07-21T09:16:11Z</dcterms:created>
  <dcterms:modified xsi:type="dcterms:W3CDTF">2026-04-28T07:19:27Z</dcterms:modified>
</cp:coreProperties>
</file>