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90" yWindow="-45" windowWidth="15885" windowHeight="10170" tabRatio="575"/>
  </bookViews>
  <sheets>
    <sheet name="Приложение 2 " sheetId="9" r:id="rId1"/>
  </sheets>
  <definedNames>
    <definedName name="_xlnm.Print_Titles" localSheetId="0">'Приложение 2 '!$11:$11</definedName>
    <definedName name="_xlnm.Print_Area" localSheetId="0">'Приложение 2 '!$A$1:$K$97</definedName>
  </definedNames>
  <calcPr calcId="145621"/>
</workbook>
</file>

<file path=xl/calcChain.xml><?xml version="1.0" encoding="utf-8"?>
<calcChain xmlns="http://schemas.openxmlformats.org/spreadsheetml/2006/main">
  <c r="H27" i="9" l="1"/>
  <c r="H14" i="9" l="1"/>
  <c r="K18" i="9" l="1"/>
  <c r="J18" i="9"/>
  <c r="J63" i="9" l="1"/>
  <c r="K63" i="9"/>
  <c r="J50" i="9" l="1"/>
  <c r="K50" i="9"/>
  <c r="J47" i="9"/>
  <c r="K47" i="9"/>
  <c r="J55" i="9"/>
  <c r="K55" i="9"/>
  <c r="K15" i="9"/>
  <c r="J15" i="9"/>
  <c r="J51" i="9" l="1"/>
  <c r="K51" i="9"/>
  <c r="J46" i="9"/>
  <c r="K46" i="9"/>
  <c r="J53" i="9" l="1"/>
  <c r="K53" i="9"/>
  <c r="I26" i="9" l="1"/>
  <c r="J26" i="9"/>
  <c r="K26" i="9"/>
  <c r="K83" i="9" l="1"/>
  <c r="J83" i="9"/>
  <c r="K82" i="9"/>
  <c r="J82" i="9"/>
  <c r="K80" i="9"/>
  <c r="J80" i="9"/>
  <c r="K79" i="9"/>
  <c r="J79" i="9"/>
  <c r="K78" i="9"/>
  <c r="J78" i="9"/>
  <c r="F78" i="9"/>
</calcChain>
</file>

<file path=xl/sharedStrings.xml><?xml version="1.0" encoding="utf-8"?>
<sst xmlns="http://schemas.openxmlformats.org/spreadsheetml/2006/main" count="398" uniqueCount="207">
  <si>
    <t>Наименование целей, задач и мероприятий муниципальной программы</t>
  </si>
  <si>
    <t>1.6.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</si>
  <si>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</si>
  <si>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</si>
  <si>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</si>
  <si>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</si>
  <si>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</si>
  <si>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</si>
  <si>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-</t>
  </si>
  <si>
    <t>ед.</t>
  </si>
  <si>
    <t>Количество реализованных инициативных проектов по благоустройству территорий городского округа Тольятти</t>
  </si>
  <si>
    <t>4.2.</t>
  </si>
  <si>
    <t>Количество реализованных общественных проектов по благоустройству территорий городского округа Тольятти</t>
  </si>
  <si>
    <t>4.1.</t>
  </si>
  <si>
    <t>%</t>
  </si>
  <si>
    <t>Доля выполненных работ от общего объема работ по ремонту объектов гидротехнических сооружений</t>
  </si>
  <si>
    <t>Содержание системы поверхностного водоотвода объектов гидротехнических сооружений</t>
  </si>
  <si>
    <t>3.5.</t>
  </si>
  <si>
    <t>Количество застрахованных гидротехнических сооружений</t>
  </si>
  <si>
    <t>3.4.</t>
  </si>
  <si>
    <t>3.3.</t>
  </si>
  <si>
    <t>3.2.</t>
  </si>
  <si>
    <t>Доля выполненных работ от общего объема проектных работ и изысканий, запланированных в текущем году</t>
  </si>
  <si>
    <t>3.1.</t>
  </si>
  <si>
    <t>2.1.</t>
  </si>
  <si>
    <t>1.5.</t>
  </si>
  <si>
    <t>1.4.</t>
  </si>
  <si>
    <t>1.3.</t>
  </si>
  <si>
    <t>Количество подготовленных проектов</t>
  </si>
  <si>
    <t>1.1.</t>
  </si>
  <si>
    <t>Значение показателей (индикаторов) по годам</t>
  </si>
  <si>
    <t>Базовое значение</t>
  </si>
  <si>
    <t>Ед. изм.</t>
  </si>
  <si>
    <t>Наименование показателей (индикаторов)</t>
  </si>
  <si>
    <t>№</t>
  </si>
  <si>
    <t>ПОКАЗАТЕЛИ (ИНДИКАТОРЫ) МУНИЦИПАЛЬНОЙ ПРОГРАММЫ "БЛАГОУСТРОЙСТВО ТЕРРИТОРИИ ГОРОДСКОГО ОКРУГА ТОЛЬЯТТИ НА 2025 - 2030 ГОДЫ"</t>
  </si>
  <si>
    <t>Приложение № 2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</si>
  <si>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</si>
  <si>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</si>
  <si>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</si>
  <si>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</si>
  <si>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</si>
  <si>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</si>
  <si>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 xml:space="preserve">Площадь тротуаров </t>
  </si>
  <si>
    <t xml:space="preserve">м2            </t>
  </si>
  <si>
    <t>Площадь газонов</t>
  </si>
  <si>
    <t>Площадь автодорог</t>
  </si>
  <si>
    <t>м2</t>
  </si>
  <si>
    <t>Длина ливневой канализации</t>
  </si>
  <si>
    <t>п/м</t>
  </si>
  <si>
    <t>Очистка колодцев</t>
  </si>
  <si>
    <t>шт.</t>
  </si>
  <si>
    <t xml:space="preserve">Площадь цветников </t>
  </si>
  <si>
    <t xml:space="preserve">Площадь  катков и кортов </t>
  </si>
  <si>
    <t>Площадь отремонтированного асфальтобетонного покрытия</t>
  </si>
  <si>
    <t xml:space="preserve">Объем удаленных аварийно опасных, сухостойных и упавших деревьев </t>
  </si>
  <si>
    <t>м3</t>
  </si>
  <si>
    <t>14</t>
  </si>
  <si>
    <t xml:space="preserve">16 </t>
  </si>
  <si>
    <t>Количество объектов, содержащихся в надлежащем состоянии</t>
  </si>
  <si>
    <t xml:space="preserve"> -</t>
  </si>
  <si>
    <t>Площадь обрабатываемых территорий пляжей</t>
  </si>
  <si>
    <t>Площадь обрабатываемых территорий парков</t>
  </si>
  <si>
    <t>Объем принятых ТКО</t>
  </si>
  <si>
    <t>Количество отработанных машино-часов</t>
  </si>
  <si>
    <t>маш-час</t>
  </si>
  <si>
    <t>Количество приобретаемой техники и оборудования</t>
  </si>
  <si>
    <t>Уровень исполнения обязательств по лизингу 1 с нарастающим итогом</t>
  </si>
  <si>
    <t>Уровень исполнения обязательств по лизингу 2 с нарастающим итогом</t>
  </si>
  <si>
    <t xml:space="preserve"> %</t>
  </si>
  <si>
    <t>Количество отремонтированных зданий</t>
  </si>
  <si>
    <t>Площадь территории содержания</t>
  </si>
  <si>
    <t>Объем удаленных аварийно опасных, сухостойных и упавших деревьев</t>
  </si>
  <si>
    <t xml:space="preserve">м3              </t>
  </si>
  <si>
    <t>Количество удаленных пней деревьев</t>
  </si>
  <si>
    <t>Объем ликвидированных несанкционированных свалок</t>
  </si>
  <si>
    <t xml:space="preserve">Площадь зеленых насаждений </t>
  </si>
  <si>
    <t>Объем подаваемой воды</t>
  </si>
  <si>
    <t xml:space="preserve">Площадь обрабатываемой территории, подлежащей акарицидной обработке </t>
  </si>
  <si>
    <t>Площадь обрабатываемой территории , подлежащей дератизации</t>
  </si>
  <si>
    <t>Площадь покрытий проездов и пешеходных дорожек</t>
  </si>
  <si>
    <t>Площадь инвентаризируемой территории</t>
  </si>
  <si>
    <t>Уровень исполнения бюджетной сметы расходов учреждения</t>
  </si>
  <si>
    <t>Количество трупного материала, трупов</t>
  </si>
  <si>
    <t xml:space="preserve">ед.   </t>
  </si>
  <si>
    <t>Количество празднично оформленных объектов</t>
  </si>
  <si>
    <t xml:space="preserve">Количество флагов </t>
  </si>
  <si>
    <t xml:space="preserve">Количество установленных барьерных ограждений </t>
  </si>
  <si>
    <t>Задача 1:  Обеспечение комплексного благоустройства внутриквартальных территорий</t>
  </si>
  <si>
    <t xml:space="preserve">1.2. </t>
  </si>
  <si>
    <t>Количество объектов, на территории которых установлены детские и спортивные площадки</t>
  </si>
  <si>
    <t>Ремонт и установка МАФ</t>
  </si>
  <si>
    <t>1.7.</t>
  </si>
  <si>
    <t>2.2.</t>
  </si>
  <si>
    <t>Количество благоустроенных объектов, в том числе частично</t>
  </si>
  <si>
    <t>2.3.</t>
  </si>
  <si>
    <t>2.4.</t>
  </si>
  <si>
    <t>Количество общественных туалетов подлежащих содержанию</t>
  </si>
  <si>
    <t>Количество деревьев  и кустарников, подлежащих уходу</t>
  </si>
  <si>
    <t>Длина живой изгороди, подлежащей уходу</t>
  </si>
  <si>
    <t>Содержание территорий объектов гидротехнических сооружений, пляжей и прибрежных территорий</t>
  </si>
  <si>
    <t>5.2.</t>
  </si>
  <si>
    <t>Количество освобожденных муниципальных помещений</t>
  </si>
  <si>
    <t>5.3.</t>
  </si>
  <si>
    <t>Праздничное оформление городских территорий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</si>
  <si>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</si>
  <si>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</si>
  <si>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</si>
  <si>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</si>
  <si>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</si>
  <si>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</si>
  <si>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</si>
  <si>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</si>
  <si>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>5.5.</t>
  </si>
  <si>
    <t xml:space="preserve">Количество объектов, на территории которых восстановлены корты, катки </t>
  </si>
  <si>
    <t>Количество отремонтированных объектов</t>
  </si>
  <si>
    <t>5.9.</t>
  </si>
  <si>
    <t xml:space="preserve">Доля выполненных работ от общего объема запланированных работ </t>
  </si>
  <si>
    <t xml:space="preserve">Содержание мест отдыха </t>
  </si>
  <si>
    <t>Площадь содержания скверов, парков и площадок  семейного отдыха</t>
  </si>
  <si>
    <t>5.4.</t>
  </si>
  <si>
    <t>Площадь обрабатываемых территорий общего пользования при дератизации</t>
  </si>
  <si>
    <t>Площадь территорий общего пользования, на которых проведена акарицидная обработка</t>
  </si>
  <si>
    <t>5.8.</t>
  </si>
  <si>
    <t>Материально-техническое обеспечение эксплуатации объектов благоустройства</t>
  </si>
  <si>
    <t>5.10.</t>
  </si>
  <si>
    <t>6.1.</t>
  </si>
  <si>
    <t xml:space="preserve">Содержание муниципальных кладбищ     </t>
  </si>
  <si>
    <t>6.2.</t>
  </si>
  <si>
    <t>6.3.</t>
  </si>
  <si>
    <t>6.4.</t>
  </si>
  <si>
    <t>6.5.</t>
  </si>
  <si>
    <t>Восстановление и устройство детских и спортивных площадок</t>
  </si>
  <si>
    <t>2025г.</t>
  </si>
  <si>
    <t>Благоустройство придомовых территорий многоквартирных домов</t>
  </si>
  <si>
    <t>Доля выполненных работ (по объектам) в общем количестве запланированных работ по благоустройству придомовых территорий</t>
  </si>
  <si>
    <t xml:space="preserve">ед. </t>
  </si>
  <si>
    <t>объект</t>
  </si>
  <si>
    <t>Количество приобретенных мусоросборников, предназначенных для складирования ТКО</t>
  </si>
  <si>
    <t xml:space="preserve">Количество приобретенных стационарных пунктов охраны порядка </t>
  </si>
  <si>
    <t>Количество благоустроенных придомовых территорий</t>
  </si>
  <si>
    <t>Количество объектов, на территории которых выполнено озеленение</t>
  </si>
  <si>
    <t xml:space="preserve">% </t>
  </si>
  <si>
    <t>Доля предоставленных  доплат и компенсационных выплат, от запланированного объема финансирования</t>
  </si>
  <si>
    <t xml:space="preserve">    </t>
  </si>
  <si>
    <t xml:space="preserve"> 2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</si>
  <si>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</si>
  <si>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</t>
  </si>
  <si>
    <t xml:space="preserve">Количество контейнерных площадок, содержащихся в надлежащем состоянии                               </t>
  </si>
  <si>
    <t xml:space="preserve">шт. </t>
  </si>
  <si>
    <t xml:space="preserve"> - </t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</si>
  <si>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</si>
  <si>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Количество освобожденных земельных участков </t>
  </si>
  <si>
    <t xml:space="preserve">17 </t>
  </si>
  <si>
    <t xml:space="preserve">Количество отремонтированных, приобретенных и установленных общественных туалетов </t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</si>
  <si>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</si>
  <si>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 xml:space="preserve">Транспортные услуги по вывозу смета, отходов </t>
  </si>
  <si>
    <t xml:space="preserve">Озеленение, цветочное оформление территорий </t>
  </si>
  <si>
    <t>Количество устроенных и отремонтированных контейнерных площадок</t>
  </si>
  <si>
    <t>Обращение с твердыми коммунальными отходами, содержание контейнерных площадок</t>
  </si>
  <si>
    <t>3.7</t>
  </si>
  <si>
    <t>Доля выполненных работ от общего объема работ, запланированного в текущем году</t>
  </si>
  <si>
    <t>Площадь отремонтированных покрытий тротуаров, проездов, площадок для временной парковки автомашин</t>
  </si>
  <si>
    <t xml:space="preserve">Количество МАФ, установленных на внутриквартальных территориях </t>
  </si>
  <si>
    <t xml:space="preserve">Ремонт, восстановление и содержание памятных мест, объектов, направленных на сохранение исторической памяти </t>
  </si>
  <si>
    <t>шт</t>
  </si>
  <si>
    <t>Доплаты и компенсационные выплаты матерям</t>
  </si>
  <si>
    <t>2027г.&lt;*&gt;</t>
  </si>
  <si>
    <t>2028г.&lt;*&gt;</t>
  </si>
  <si>
    <t>2029г.&lt;*&gt;</t>
  </si>
  <si>
    <t>2030г.&lt;*&gt;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</si>
  <si>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</si>
  <si>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&lt;*&gt; Значения показателей (индикаторов) приведены ориентировочно, при уточнении объемов финансирования и утверждении адресных перечней будут внесены соответствующие изменения в Программу.</t>
  </si>
  <si>
    <t>---------------------------------------------</t>
  </si>
  <si>
    <t>Обеспечение внутриквартальным освещением</t>
  </si>
  <si>
    <t>Количество объектов, на территории которых выполнены работы по обеспечению освещением</t>
  </si>
  <si>
    <t xml:space="preserve">5.1. </t>
  </si>
  <si>
    <t>5.6.</t>
  </si>
  <si>
    <t xml:space="preserve">5.7. </t>
  </si>
  <si>
    <t>5.11.</t>
  </si>
  <si>
    <t>5.12</t>
  </si>
  <si>
    <t>Площадь территорий, содержащаяся в надлежащем состоянии</t>
  </si>
  <si>
    <t>Иное содержание территорий общего пользования и жилых кварталов</t>
  </si>
  <si>
    <t>Комплексное содержание территорий жилых кварталов</t>
  </si>
  <si>
    <t>Количество объектов на территории, которых выполнен ремонт лестничных спусков</t>
  </si>
  <si>
    <r>
      <rPr>
        <sz val="12"/>
        <rFont val="Times New Roman"/>
        <family val="1"/>
        <charset val="204"/>
      </rPr>
      <t>3.6</t>
    </r>
    <r>
      <rPr>
        <sz val="11"/>
        <rFont val="Times New Roman"/>
        <family val="1"/>
        <charset val="204"/>
      </rPr>
      <t xml:space="preserve"> </t>
    </r>
  </si>
  <si>
    <r>
      <t xml:space="preserve">Реализация общественных проектов, направленных на благоустройство городских территорий                                                  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"Народный бюджет Самарской области")</t>
    </r>
  </si>
  <si>
    <r>
      <t>Приобретение, установка, ремонт и содержание туалетов</t>
    </r>
    <r>
      <rPr>
        <i/>
        <sz val="12"/>
        <rFont val="Times New Roman"/>
        <family val="1"/>
        <charset val="204"/>
      </rPr>
      <t xml:space="preserve"> </t>
    </r>
  </si>
  <si>
    <t xml:space="preserve">Количество  приобретенных и установленных общественных туалетов </t>
  </si>
  <si>
    <t>Проектирование и реконструкция объектов гидротехнических сооружений (государственная программа Самарской области "Содействие развитию благоустройства территорий муниципальных образований в Самарской области")</t>
  </si>
  <si>
    <t xml:space="preserve">Количество отремонтированных МАФ </t>
  </si>
  <si>
    <t>1545408</t>
  </si>
  <si>
    <t>2 111 377</t>
  </si>
  <si>
    <t>150000</t>
  </si>
  <si>
    <t>2026г.</t>
  </si>
  <si>
    <t xml:space="preserve">Ремонт и обустройство объектов гидротехнических сооружений, пляжей и прибрежных территорий </t>
  </si>
  <si>
    <t>Доля выполненных работ от общего объема работ по ремонту и обустройству объектов, запланированных в текущем году</t>
  </si>
  <si>
    <t xml:space="preserve">Задача 6:  Содержание мест погребения (мест захоронения) и оказание ритуальных услуг на территории городского округа Тольятти </t>
  </si>
  <si>
    <t>6.6.</t>
  </si>
  <si>
    <t>Оказание гарантированных услуг по погребению</t>
  </si>
  <si>
    <t>Количество объектов, на которых установлены барьерные ограждения</t>
  </si>
  <si>
    <t>15</t>
  </si>
  <si>
    <t>1</t>
  </si>
  <si>
    <t>Протяженность отремонтированных и установленных ограждений</t>
  </si>
  <si>
    <t>м</t>
  </si>
  <si>
    <t>Количество приобретенных и установленных емкостей</t>
  </si>
  <si>
    <t>Количество погребений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</si>
</sst>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  <numFmt numFmtId="167" formatCode="#,##0.0"/>
    <numFmt numFmtId="168" formatCode="0.000"/>
    <numFmt numFmtId="169" formatCode="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trike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0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" fillId="8" borderId="4" applyNumberFormat="0" applyAlignment="0" applyProtection="0"/>
    <xf numFmtId="0" fontId="5" fillId="21" borderId="5" applyNumberFormat="0" applyAlignment="0" applyProtection="0"/>
    <xf numFmtId="0" fontId="6" fillId="21" borderId="4" applyNumberFormat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22" borderId="10" applyNumberFormat="0" applyAlignment="0" applyProtection="0"/>
    <xf numFmtId="0" fontId="12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4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1" applyNumberFormat="0" applyFont="0" applyAlignment="0" applyProtection="0"/>
    <xf numFmtId="0" fontId="17" fillId="0" borderId="12" applyNumberFormat="0" applyFill="0" applyAlignment="0" applyProtection="0"/>
    <xf numFmtId="0" fontId="18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0" fontId="19" fillId="5" borderId="0" applyNumberFormat="0" applyBorder="0" applyAlignment="0" applyProtection="0"/>
    <xf numFmtId="0" fontId="14" fillId="0" borderId="0"/>
    <xf numFmtId="0" fontId="20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20" fillId="0" borderId="0"/>
    <xf numFmtId="0" fontId="2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60">
    <xf numFmtId="0" fontId="0" fillId="0" borderId="0" xfId="0"/>
    <xf numFmtId="0" fontId="22" fillId="2" borderId="0" xfId="0" applyFont="1" applyFill="1" applyAlignment="1">
      <alignment horizontal="right" vertical="center"/>
    </xf>
    <xf numFmtId="0" fontId="22" fillId="2" borderId="0" xfId="0" applyFont="1" applyFill="1"/>
    <xf numFmtId="0" fontId="22" fillId="2" borderId="0" xfId="0" applyFont="1" applyFill="1" applyAlignment="1">
      <alignment horizontal="justify" vertical="center"/>
    </xf>
    <xf numFmtId="0" fontId="23" fillId="2" borderId="0" xfId="0" applyFont="1" applyFill="1" applyAlignment="1">
      <alignment horizontal="center" vertical="center"/>
    </xf>
    <xf numFmtId="0" fontId="22" fillId="2" borderId="3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vertical="center" wrapText="1"/>
    </xf>
    <xf numFmtId="167" fontId="22" fillId="2" borderId="36" xfId="0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3" fontId="22" fillId="2" borderId="18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 wrapText="1"/>
    </xf>
    <xf numFmtId="3" fontId="22" fillId="2" borderId="1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3" fontId="22" fillId="2" borderId="19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vertical="center" wrapText="1"/>
    </xf>
    <xf numFmtId="0" fontId="22" fillId="2" borderId="24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" fontId="22" fillId="2" borderId="19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3" fontId="22" fillId="2" borderId="19" xfId="47" applyNumberFormat="1" applyFont="1" applyFill="1" applyBorder="1" applyAlignment="1">
      <alignment horizontal="center" vertical="center"/>
    </xf>
    <xf numFmtId="3" fontId="22" fillId="2" borderId="1" xfId="47" applyNumberFormat="1" applyFont="1" applyFill="1" applyBorder="1" applyAlignment="1">
      <alignment horizontal="center" vertical="center"/>
    </xf>
    <xf numFmtId="168" fontId="22" fillId="2" borderId="3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/>
    </xf>
    <xf numFmtId="1" fontId="22" fillId="2" borderId="27" xfId="47" applyNumberFormat="1" applyFont="1" applyFill="1" applyBorder="1" applyAlignment="1">
      <alignment horizontal="center" vertical="center"/>
    </xf>
    <xf numFmtId="1" fontId="22" fillId="2" borderId="26" xfId="47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2" fillId="2" borderId="38" xfId="0" applyFont="1" applyFill="1" applyBorder="1" applyAlignment="1">
      <alignment vertical="center" wrapText="1"/>
    </xf>
    <xf numFmtId="0" fontId="22" fillId="2" borderId="57" xfId="0" applyFont="1" applyFill="1" applyBorder="1" applyAlignment="1">
      <alignment horizontal="center" vertical="center" wrapText="1"/>
    </xf>
    <xf numFmtId="2" fontId="22" fillId="2" borderId="36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42" xfId="0" applyFont="1" applyFill="1" applyBorder="1" applyAlignment="1">
      <alignment horizontal="center" vertical="center" wrapText="1"/>
    </xf>
    <xf numFmtId="49" fontId="26" fillId="2" borderId="46" xfId="0" applyNumberFormat="1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left" vertical="center" wrapText="1"/>
    </xf>
    <xf numFmtId="167" fontId="22" fillId="2" borderId="46" xfId="0" applyNumberFormat="1" applyFont="1" applyFill="1" applyBorder="1" applyAlignment="1">
      <alignment horizontal="center" vertical="center" wrapText="1"/>
    </xf>
    <xf numFmtId="167" fontId="22" fillId="2" borderId="13" xfId="0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49" fontId="26" fillId="2" borderId="37" xfId="0" applyNumberFormat="1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left" vertical="center" wrapText="1"/>
    </xf>
    <xf numFmtId="167" fontId="22" fillId="2" borderId="37" xfId="0" applyNumberFormat="1" applyFont="1" applyFill="1" applyBorder="1" applyAlignment="1">
      <alignment horizontal="center" vertical="center" wrapText="1"/>
    </xf>
    <xf numFmtId="167" fontId="22" fillId="2" borderId="43" xfId="0" applyNumberFormat="1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168" fontId="22" fillId="2" borderId="35" xfId="0" applyNumberFormat="1" applyFont="1" applyFill="1" applyBorder="1" applyAlignment="1">
      <alignment horizontal="center" vertical="center" wrapText="1"/>
    </xf>
    <xf numFmtId="3" fontId="22" fillId="2" borderId="16" xfId="47" applyNumberFormat="1" applyFont="1" applyFill="1" applyBorder="1" applyAlignment="1">
      <alignment horizontal="center" vertical="center" wrapText="1"/>
    </xf>
    <xf numFmtId="3" fontId="22" fillId="2" borderId="17" xfId="47" applyNumberFormat="1" applyFont="1" applyFill="1" applyBorder="1" applyAlignment="1">
      <alignment horizontal="center" vertical="center" wrapText="1"/>
    </xf>
    <xf numFmtId="168" fontId="22" fillId="2" borderId="36" xfId="0" applyNumberFormat="1" applyFont="1" applyFill="1" applyBorder="1" applyAlignment="1">
      <alignment horizontal="center" vertical="center" wrapText="1"/>
    </xf>
    <xf numFmtId="168" fontId="22" fillId="2" borderId="34" xfId="0" applyNumberFormat="1" applyFont="1" applyFill="1" applyBorder="1" applyAlignment="1">
      <alignment horizontal="center" vertical="center" wrapText="1"/>
    </xf>
    <xf numFmtId="169" fontId="22" fillId="2" borderId="42" xfId="47" applyNumberFormat="1" applyFont="1" applyFill="1" applyBorder="1" applyAlignment="1">
      <alignment horizontal="center" vertical="center" wrapText="1"/>
    </xf>
    <xf numFmtId="3" fontId="22" fillId="2" borderId="1" xfId="47" applyNumberFormat="1" applyFont="1" applyFill="1" applyBorder="1" applyAlignment="1">
      <alignment horizontal="center" vertical="center" wrapText="1"/>
    </xf>
    <xf numFmtId="3" fontId="22" fillId="2" borderId="19" xfId="47" applyNumberFormat="1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/>
    </xf>
    <xf numFmtId="3" fontId="22" fillId="2" borderId="42" xfId="47" applyNumberFormat="1" applyFont="1" applyFill="1" applyBorder="1" applyAlignment="1">
      <alignment horizontal="center" vertical="center" wrapText="1"/>
    </xf>
    <xf numFmtId="1" fontId="22" fillId="2" borderId="42" xfId="47" applyNumberFormat="1" applyFont="1" applyFill="1" applyBorder="1" applyAlignment="1">
      <alignment horizontal="center" vertical="center" wrapText="1"/>
    </xf>
    <xf numFmtId="1" fontId="22" fillId="2" borderId="1" xfId="47" applyNumberFormat="1" applyFont="1" applyFill="1" applyBorder="1" applyAlignment="1">
      <alignment horizontal="center" vertical="center" wrapText="1"/>
    </xf>
    <xf numFmtId="1" fontId="22" fillId="2" borderId="19" xfId="47" applyNumberFormat="1" applyFont="1" applyFill="1" applyBorder="1" applyAlignment="1">
      <alignment horizontal="center" vertical="center" wrapText="1"/>
    </xf>
    <xf numFmtId="168" fontId="22" fillId="2" borderId="34" xfId="0" applyNumberFormat="1" applyFont="1" applyFill="1" applyBorder="1" applyAlignment="1">
      <alignment horizontal="center" vertical="center"/>
    </xf>
    <xf numFmtId="3" fontId="22" fillId="2" borderId="18" xfId="47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168" fontId="22" fillId="2" borderId="46" xfId="0" applyNumberFormat="1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1" fontId="22" fillId="2" borderId="54" xfId="47" applyNumberFormat="1" applyFont="1" applyFill="1" applyBorder="1" applyAlignment="1">
      <alignment horizontal="center" vertical="center" wrapText="1"/>
    </xf>
    <xf numFmtId="3" fontId="22" fillId="2" borderId="2" xfId="47" applyNumberFormat="1" applyFont="1" applyFill="1" applyBorder="1" applyAlignment="1">
      <alignment horizontal="center" vertical="center" wrapText="1"/>
    </xf>
    <xf numFmtId="3" fontId="22" fillId="2" borderId="23" xfId="47" applyNumberFormat="1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 readingOrder="1"/>
    </xf>
    <xf numFmtId="3" fontId="22" fillId="2" borderId="2" xfId="0" applyNumberFormat="1" applyFont="1" applyFill="1" applyBorder="1" applyAlignment="1">
      <alignment horizontal="center" vertical="center" wrapText="1" readingOrder="1"/>
    </xf>
    <xf numFmtId="3" fontId="22" fillId="2" borderId="23" xfId="0" applyNumberFormat="1" applyFont="1" applyFill="1" applyBorder="1" applyAlignment="1">
      <alignment horizontal="center" vertical="center" wrapText="1" readingOrder="1"/>
    </xf>
    <xf numFmtId="0" fontId="24" fillId="2" borderId="0" xfId="0" applyFont="1" applyFill="1" applyAlignment="1">
      <alignment vertical="center" wrapText="1"/>
    </xf>
    <xf numFmtId="3" fontId="22" fillId="2" borderId="21" xfId="0" applyNumberFormat="1" applyFont="1" applyFill="1" applyBorder="1" applyAlignment="1">
      <alignment horizontal="center" vertical="center" wrapText="1" readingOrder="1"/>
    </xf>
    <xf numFmtId="169" fontId="22" fillId="2" borderId="42" xfId="47" applyNumberFormat="1" applyFont="1" applyFill="1" applyBorder="1" applyAlignment="1">
      <alignment horizontal="center" vertical="center" wrapText="1" readingOrder="1"/>
    </xf>
    <xf numFmtId="3" fontId="22" fillId="2" borderId="1" xfId="47" applyNumberFormat="1" applyFont="1" applyFill="1" applyBorder="1" applyAlignment="1">
      <alignment horizontal="center" vertical="center" wrapText="1" readingOrder="1"/>
    </xf>
    <xf numFmtId="3" fontId="22" fillId="2" borderId="19" xfId="47" applyNumberFormat="1" applyFont="1" applyFill="1" applyBorder="1" applyAlignment="1">
      <alignment horizontal="center" vertical="center" wrapText="1" readingOrder="1"/>
    </xf>
    <xf numFmtId="1" fontId="22" fillId="2" borderId="42" xfId="0" applyNumberFormat="1" applyFont="1" applyFill="1" applyBorder="1" applyAlignment="1">
      <alignment horizontal="center" vertical="center" wrapText="1" readingOrder="1"/>
    </xf>
    <xf numFmtId="3" fontId="22" fillId="2" borderId="18" xfId="47" applyNumberFormat="1" applyFont="1" applyFill="1" applyBorder="1" applyAlignment="1">
      <alignment horizontal="center" vertical="center"/>
    </xf>
    <xf numFmtId="1" fontId="22" fillId="2" borderId="42" xfId="47" applyNumberFormat="1" applyFont="1" applyFill="1" applyBorder="1" applyAlignment="1">
      <alignment horizontal="center" vertical="center" readingOrder="1"/>
    </xf>
    <xf numFmtId="3" fontId="22" fillId="2" borderId="1" xfId="47" applyNumberFormat="1" applyFont="1" applyFill="1" applyBorder="1" applyAlignment="1">
      <alignment horizontal="center" vertical="center" readingOrder="1"/>
    </xf>
    <xf numFmtId="3" fontId="22" fillId="2" borderId="19" xfId="47" applyNumberFormat="1" applyFont="1" applyFill="1" applyBorder="1" applyAlignment="1">
      <alignment horizontal="center" vertical="center" readingOrder="1"/>
    </xf>
    <xf numFmtId="3" fontId="22" fillId="2" borderId="1" xfId="0" applyNumberFormat="1" applyFont="1" applyFill="1" applyBorder="1" applyAlignment="1">
      <alignment horizontal="center" vertical="center" wrapText="1" readingOrder="1"/>
    </xf>
    <xf numFmtId="3" fontId="22" fillId="2" borderId="19" xfId="0" applyNumberFormat="1" applyFont="1" applyFill="1" applyBorder="1" applyAlignment="1">
      <alignment horizontal="center" vertical="center" wrapText="1" readingOrder="1"/>
    </xf>
    <xf numFmtId="3" fontId="22" fillId="2" borderId="42" xfId="0" applyNumberFormat="1" applyFont="1" applyFill="1" applyBorder="1" applyAlignment="1">
      <alignment horizontal="center" vertical="center"/>
    </xf>
    <xf numFmtId="3" fontId="22" fillId="2" borderId="42" xfId="0" applyNumberFormat="1" applyFont="1" applyFill="1" applyBorder="1" applyAlignment="1">
      <alignment horizontal="center" vertical="center" wrapText="1"/>
    </xf>
    <xf numFmtId="167" fontId="22" fillId="2" borderId="34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center" vertical="center"/>
    </xf>
    <xf numFmtId="1" fontId="22" fillId="2" borderId="18" xfId="0" applyNumberFormat="1" applyFont="1" applyFill="1" applyBorder="1" applyAlignment="1">
      <alignment horizontal="center" vertical="center" wrapText="1"/>
    </xf>
    <xf numFmtId="1" fontId="22" fillId="2" borderId="18" xfId="0" applyNumberFormat="1" applyFont="1" applyFill="1" applyBorder="1" applyAlignment="1">
      <alignment horizontal="center" vertical="center"/>
    </xf>
    <xf numFmtId="49" fontId="22" fillId="2" borderId="42" xfId="0" applyNumberFormat="1" applyFont="1" applyFill="1" applyBorder="1" applyAlignment="1">
      <alignment horizontal="center" vertical="center" wrapText="1" readingOrder="1"/>
    </xf>
    <xf numFmtId="49" fontId="22" fillId="2" borderId="18" xfId="0" applyNumberFormat="1" applyFont="1" applyFill="1" applyBorder="1" applyAlignment="1">
      <alignment horizontal="center" vertical="center" wrapText="1" readingOrder="1"/>
    </xf>
    <xf numFmtId="49" fontId="22" fillId="2" borderId="1" xfId="0" applyNumberFormat="1" applyFont="1" applyFill="1" applyBorder="1" applyAlignment="1">
      <alignment horizontal="center" vertical="center" wrapText="1" readingOrder="1"/>
    </xf>
    <xf numFmtId="49" fontId="22" fillId="2" borderId="19" xfId="0" applyNumberFormat="1" applyFont="1" applyFill="1" applyBorder="1" applyAlignment="1">
      <alignment horizontal="center" vertical="center" wrapText="1" readingOrder="1"/>
    </xf>
    <xf numFmtId="169" fontId="22" fillId="2" borderId="1" xfId="0" applyNumberFormat="1" applyFont="1" applyFill="1" applyBorder="1" applyAlignment="1">
      <alignment horizontal="center" vertical="center"/>
    </xf>
    <xf numFmtId="1" fontId="22" fillId="2" borderId="26" xfId="0" applyNumberFormat="1" applyFont="1" applyFill="1" applyBorder="1" applyAlignment="1">
      <alignment horizontal="center" vertical="center"/>
    </xf>
    <xf numFmtId="168" fontId="22" fillId="2" borderId="15" xfId="0" applyNumberFormat="1" applyFont="1" applyFill="1" applyBorder="1" applyAlignment="1">
      <alignment horizontal="center" vertical="center"/>
    </xf>
    <xf numFmtId="3" fontId="22" fillId="2" borderId="17" xfId="0" applyNumberFormat="1" applyFont="1" applyFill="1" applyBorder="1" applyAlignment="1">
      <alignment horizontal="center" vertical="center"/>
    </xf>
    <xf numFmtId="3" fontId="22" fillId="2" borderId="33" xfId="0" applyNumberFormat="1" applyFont="1" applyFill="1" applyBorder="1" applyAlignment="1">
      <alignment horizontal="center" vertical="center"/>
    </xf>
    <xf numFmtId="3" fontId="22" fillId="2" borderId="16" xfId="0" applyNumberFormat="1" applyFont="1" applyFill="1" applyBorder="1" applyAlignment="1">
      <alignment horizontal="center" vertical="center"/>
    </xf>
    <xf numFmtId="168" fontId="22" fillId="2" borderId="18" xfId="0" applyNumberFormat="1" applyFont="1" applyFill="1" applyBorder="1" applyAlignment="1">
      <alignment horizontal="center" vertical="center"/>
    </xf>
    <xf numFmtId="3" fontId="22" fillId="2" borderId="34" xfId="0" applyNumberFormat="1" applyFont="1" applyFill="1" applyBorder="1" applyAlignment="1">
      <alignment horizontal="center" vertical="center" wrapText="1"/>
    </xf>
    <xf numFmtId="168" fontId="22" fillId="2" borderId="18" xfId="0" applyNumberFormat="1" applyFont="1" applyFill="1" applyBorder="1" applyAlignment="1">
      <alignment horizontal="center" vertical="center" wrapText="1"/>
    </xf>
    <xf numFmtId="167" fontId="22" fillId="2" borderId="18" xfId="0" applyNumberFormat="1" applyFont="1" applyFill="1" applyBorder="1" applyAlignment="1">
      <alignment horizontal="center" vertical="center" wrapText="1"/>
    </xf>
    <xf numFmtId="49" fontId="22" fillId="2" borderId="24" xfId="0" applyNumberFormat="1" applyFont="1" applyFill="1" applyBorder="1" applyAlignment="1">
      <alignment horizontal="center" vertical="center" wrapText="1"/>
    </xf>
    <xf numFmtId="167" fontId="22" fillId="2" borderId="19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49" fontId="22" fillId="2" borderId="49" xfId="0" applyNumberFormat="1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left" vertical="center" wrapText="1"/>
    </xf>
    <xf numFmtId="167" fontId="22" fillId="2" borderId="25" xfId="0" applyNumberFormat="1" applyFont="1" applyFill="1" applyBorder="1" applyAlignment="1">
      <alignment horizontal="center" vertical="center" wrapText="1"/>
    </xf>
    <xf numFmtId="3" fontId="22" fillId="2" borderId="27" xfId="0" applyNumberFormat="1" applyFont="1" applyFill="1" applyBorder="1" applyAlignment="1">
      <alignment horizontal="center" vertical="center" wrapText="1"/>
    </xf>
    <xf numFmtId="3" fontId="22" fillId="2" borderId="26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/>
    <xf numFmtId="0" fontId="22" fillId="2" borderId="0" xfId="0" applyFont="1" applyFill="1" applyBorder="1" applyAlignment="1">
      <alignment vertical="center" wrapText="1"/>
    </xf>
    <xf numFmtId="168" fontId="22" fillId="2" borderId="33" xfId="0" applyNumberFormat="1" applyFont="1" applyFill="1" applyBorder="1" applyAlignment="1">
      <alignment horizontal="center" vertical="center" wrapText="1"/>
    </xf>
    <xf numFmtId="3" fontId="22" fillId="2" borderId="57" xfId="47" applyNumberFormat="1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vertical="center"/>
    </xf>
    <xf numFmtId="49" fontId="22" fillId="2" borderId="46" xfId="0" applyNumberFormat="1" applyFont="1" applyFill="1" applyBorder="1" applyAlignment="1">
      <alignment horizontal="center" vertical="center" wrapText="1"/>
    </xf>
    <xf numFmtId="3" fontId="22" fillId="2" borderId="18" xfId="0" applyNumberFormat="1" applyFont="1" applyFill="1" applyBorder="1" applyAlignment="1">
      <alignment horizontal="center" vertical="center" wrapText="1"/>
    </xf>
    <xf numFmtId="3" fontId="22" fillId="2" borderId="15" xfId="47" applyNumberFormat="1" applyFont="1" applyFill="1" applyBorder="1" applyAlignment="1">
      <alignment horizontal="center" vertical="center" wrapText="1"/>
    </xf>
    <xf numFmtId="3" fontId="22" fillId="2" borderId="24" xfId="47" applyNumberFormat="1" applyFont="1" applyFill="1" applyBorder="1" applyAlignment="1">
      <alignment horizontal="center" vertical="center" wrapText="1"/>
    </xf>
    <xf numFmtId="1" fontId="22" fillId="2" borderId="24" xfId="47" applyNumberFormat="1" applyFont="1" applyFill="1" applyBorder="1" applyAlignment="1">
      <alignment horizontal="center" vertical="center" wrapText="1"/>
    </xf>
    <xf numFmtId="49" fontId="22" fillId="2" borderId="32" xfId="47" applyNumberFormat="1" applyFont="1" applyFill="1" applyBorder="1" applyAlignment="1">
      <alignment horizontal="center" vertical="center" wrapText="1"/>
    </xf>
    <xf numFmtId="167" fontId="22" fillId="2" borderId="0" xfId="0" applyNumberFormat="1" applyFont="1" applyFill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/>
    </xf>
    <xf numFmtId="0" fontId="28" fillId="0" borderId="0" xfId="0" applyFont="1" applyAlignment="1"/>
    <xf numFmtId="3" fontId="22" fillId="2" borderId="43" xfId="0" applyNumberFormat="1" applyFont="1" applyFill="1" applyBorder="1" applyAlignment="1">
      <alignment horizontal="center" vertical="center"/>
    </xf>
    <xf numFmtId="49" fontId="22" fillId="2" borderId="32" xfId="0" applyNumberFormat="1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left" vertical="center" wrapText="1"/>
    </xf>
    <xf numFmtId="0" fontId="22" fillId="2" borderId="54" xfId="0" applyFont="1" applyFill="1" applyBorder="1" applyAlignment="1">
      <alignment horizontal="left" vertical="center" wrapText="1"/>
    </xf>
    <xf numFmtId="0" fontId="22" fillId="2" borderId="55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left" vertical="center" wrapText="1"/>
    </xf>
    <xf numFmtId="49" fontId="22" fillId="2" borderId="21" xfId="0" applyNumberFormat="1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167" fontId="22" fillId="2" borderId="21" xfId="0" applyNumberFormat="1" applyFont="1" applyFill="1" applyBorder="1" applyAlignment="1">
      <alignment horizontal="center" vertical="center" wrapText="1"/>
    </xf>
    <xf numFmtId="3" fontId="22" fillId="2" borderId="23" xfId="0" applyNumberFormat="1" applyFont="1" applyFill="1" applyBorder="1" applyAlignment="1">
      <alignment horizontal="center" vertical="center" wrapText="1"/>
    </xf>
    <xf numFmtId="3" fontId="22" fillId="2" borderId="13" xfId="0" applyNumberFormat="1" applyFont="1" applyFill="1" applyBorder="1" applyAlignment="1">
      <alignment horizontal="center" vertical="center"/>
    </xf>
    <xf numFmtId="3" fontId="22" fillId="2" borderId="2" xfId="0" applyNumberFormat="1" applyFont="1" applyFill="1" applyBorder="1" applyAlignment="1">
      <alignment horizontal="center" vertical="center" wrapText="1"/>
    </xf>
    <xf numFmtId="168" fontId="22" fillId="2" borderId="38" xfId="0" applyNumberFormat="1" applyFont="1" applyFill="1" applyBorder="1" applyAlignment="1">
      <alignment horizontal="center" vertical="center"/>
    </xf>
    <xf numFmtId="167" fontId="22" fillId="2" borderId="3" xfId="0" applyNumberFormat="1" applyFont="1" applyFill="1" applyBorder="1" applyAlignment="1">
      <alignment horizontal="center" vertical="center" wrapText="1"/>
    </xf>
    <xf numFmtId="167" fontId="22" fillId="2" borderId="39" xfId="0" applyNumberFormat="1" applyFont="1" applyFill="1" applyBorder="1" applyAlignment="1">
      <alignment horizontal="center" vertical="center" wrapText="1"/>
    </xf>
    <xf numFmtId="167" fontId="22" fillId="2" borderId="45" xfId="0" applyNumberFormat="1" applyFont="1" applyFill="1" applyBorder="1" applyAlignment="1">
      <alignment horizontal="center" vertical="center" wrapText="1"/>
    </xf>
    <xf numFmtId="1" fontId="25" fillId="2" borderId="25" xfId="47" applyNumberFormat="1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3" fontId="25" fillId="2" borderId="1" xfId="47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justify" vertical="center" wrapText="1"/>
    </xf>
    <xf numFmtId="0" fontId="22" fillId="2" borderId="29" xfId="0" applyFont="1" applyFill="1" applyBorder="1" applyAlignment="1">
      <alignment horizontal="justify" vertical="center" wrapText="1"/>
    </xf>
    <xf numFmtId="0" fontId="22" fillId="2" borderId="30" xfId="0" applyFont="1" applyFill="1" applyBorder="1" applyAlignment="1">
      <alignment horizontal="justify" vertical="center" wrapText="1"/>
    </xf>
    <xf numFmtId="0" fontId="22" fillId="2" borderId="28" xfId="0" applyFont="1" applyFill="1" applyBorder="1" applyAlignment="1">
      <alignment vertical="center" wrapText="1"/>
    </xf>
    <xf numFmtId="0" fontId="22" fillId="2" borderId="29" xfId="0" applyFont="1" applyFill="1" applyBorder="1" applyAlignment="1">
      <alignment vertical="center" wrapText="1"/>
    </xf>
    <xf numFmtId="0" fontId="22" fillId="2" borderId="30" xfId="0" applyFont="1" applyFill="1" applyBorder="1" applyAlignment="1">
      <alignment vertical="center" wrapText="1"/>
    </xf>
    <xf numFmtId="49" fontId="22" fillId="2" borderId="22" xfId="0" applyNumberFormat="1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left" vertical="center" wrapText="1"/>
    </xf>
    <xf numFmtId="0" fontId="22" fillId="2" borderId="58" xfId="0" applyFont="1" applyFill="1" applyBorder="1" applyAlignment="1">
      <alignment horizontal="left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left" vertical="center" wrapText="1"/>
    </xf>
    <xf numFmtId="0" fontId="22" fillId="2" borderId="60" xfId="0" applyFont="1" applyFill="1" applyBorder="1" applyAlignment="1">
      <alignment horizontal="left" vertical="center" wrapText="1"/>
    </xf>
    <xf numFmtId="0" fontId="22" fillId="2" borderId="61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left" vertical="center" wrapText="1"/>
    </xf>
    <xf numFmtId="0" fontId="22" fillId="2" borderId="40" xfId="0" applyFont="1" applyFill="1" applyBorder="1" applyAlignment="1">
      <alignment horizontal="left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left" vertical="center" wrapText="1"/>
    </xf>
    <xf numFmtId="0" fontId="22" fillId="2" borderId="47" xfId="0" applyFont="1" applyFill="1" applyBorder="1" applyAlignment="1">
      <alignment horizontal="left" vertical="center" wrapText="1"/>
    </xf>
    <xf numFmtId="49" fontId="22" fillId="2" borderId="46" xfId="0" applyNumberFormat="1" applyFont="1" applyFill="1" applyBorder="1" applyAlignment="1">
      <alignment horizontal="center" vertical="center" wrapText="1"/>
    </xf>
    <xf numFmtId="49" fontId="22" fillId="2" borderId="47" xfId="0" applyNumberFormat="1" applyFont="1" applyFill="1" applyBorder="1" applyAlignment="1">
      <alignment horizontal="center" vertical="center" wrapText="1"/>
    </xf>
    <xf numFmtId="49" fontId="22" fillId="2" borderId="5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/>
    </xf>
    <xf numFmtId="4" fontId="22" fillId="2" borderId="0" xfId="0" applyNumberFormat="1" applyFont="1" applyFill="1" applyAlignment="1">
      <alignment horizontal="center" vertical="center" wrapTex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54" xfId="0" applyFont="1" applyFill="1" applyBorder="1" applyAlignment="1">
      <alignment horizontal="left" vertical="center" wrapText="1"/>
    </xf>
    <xf numFmtId="0" fontId="22" fillId="2" borderId="55" xfId="0" applyFont="1" applyFill="1" applyBorder="1" applyAlignment="1">
      <alignment horizontal="left" vertical="center" wrapText="1"/>
    </xf>
    <xf numFmtId="0" fontId="22" fillId="2" borderId="53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49" fontId="22" fillId="2" borderId="18" xfId="0" applyNumberFormat="1" applyFont="1" applyFill="1" applyBorder="1" applyAlignment="1">
      <alignment horizontal="center" vertical="center" wrapText="1"/>
    </xf>
    <xf numFmtId="0" fontId="22" fillId="2" borderId="42" xfId="0" applyFont="1" applyFill="1" applyBorder="1" applyAlignment="1">
      <alignment horizontal="left" vertical="center" wrapText="1"/>
    </xf>
    <xf numFmtId="168" fontId="22" fillId="2" borderId="50" xfId="0" applyNumberFormat="1" applyFont="1" applyFill="1" applyBorder="1" applyAlignment="1">
      <alignment horizontal="left" vertical="center"/>
    </xf>
    <xf numFmtId="168" fontId="22" fillId="2" borderId="51" xfId="0" applyNumberFormat="1" applyFont="1" applyFill="1" applyBorder="1" applyAlignment="1">
      <alignment horizontal="left" vertical="center"/>
    </xf>
    <xf numFmtId="168" fontId="22" fillId="2" borderId="56" xfId="0" applyNumberFormat="1" applyFont="1" applyFill="1" applyBorder="1" applyAlignment="1">
      <alignment horizontal="left" vertical="center"/>
    </xf>
    <xf numFmtId="168" fontId="22" fillId="2" borderId="52" xfId="0" applyNumberFormat="1" applyFont="1" applyFill="1" applyBorder="1" applyAlignment="1">
      <alignment horizontal="left" vertical="center"/>
    </xf>
    <xf numFmtId="49" fontId="22" fillId="2" borderId="21" xfId="0" applyNumberFormat="1" applyFont="1" applyFill="1" applyBorder="1" applyAlignment="1">
      <alignment horizontal="center" vertical="center" wrapText="1"/>
    </xf>
    <xf numFmtId="49" fontId="22" fillId="2" borderId="20" xfId="0" applyNumberFormat="1" applyFont="1" applyFill="1" applyBorder="1" applyAlignment="1">
      <alignment horizontal="center" vertical="center" wrapText="1"/>
    </xf>
    <xf numFmtId="0" fontId="22" fillId="2" borderId="0" xfId="0" quotePrefix="1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22" fillId="2" borderId="0" xfId="0" applyFont="1" applyFill="1" applyBorder="1" applyAlignment="1">
      <alignment horizontal="center" vertical="center" wrapText="1"/>
    </xf>
    <xf numFmtId="168" fontId="22" fillId="2" borderId="63" xfId="0" applyNumberFormat="1" applyFont="1" applyFill="1" applyBorder="1" applyAlignment="1">
      <alignment horizontal="center" vertical="center" wrapText="1"/>
    </xf>
    <xf numFmtId="168" fontId="22" fillId="2" borderId="47" xfId="0" applyNumberFormat="1" applyFont="1" applyFill="1" applyBorder="1" applyAlignment="1">
      <alignment horizontal="center" vertical="center" wrapText="1"/>
    </xf>
    <xf numFmtId="168" fontId="22" fillId="2" borderId="58" xfId="0" applyNumberFormat="1" applyFont="1" applyFill="1" applyBorder="1" applyAlignment="1">
      <alignment horizontal="center" vertical="center" wrapText="1"/>
    </xf>
    <xf numFmtId="49" fontId="24" fillId="2" borderId="63" xfId="0" applyNumberFormat="1" applyFont="1" applyFill="1" applyBorder="1" applyAlignment="1">
      <alignment horizontal="center" vertical="center" wrapText="1"/>
    </xf>
    <xf numFmtId="49" fontId="24" fillId="2" borderId="47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49" fontId="22" fillId="2" borderId="32" xfId="0" applyNumberFormat="1" applyFont="1" applyFill="1" applyBorder="1" applyAlignment="1">
      <alignment horizontal="center" vertical="center"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2" borderId="44" xfId="0" applyNumberFormat="1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4" fillId="2" borderId="4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</cellXfs>
  <cellStyles count="6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2 3" xfId="50"/>
    <cellStyle name="Обычный 2 4" xfId="55"/>
    <cellStyle name="Обычный 2 7" xfId="56"/>
    <cellStyle name="Обычный 3" xfId="38"/>
    <cellStyle name="Обычный 3 2" xfId="39"/>
    <cellStyle name="Обычный 3 3" xfId="57"/>
    <cellStyle name="Обычный 4" xfId="40"/>
    <cellStyle name="Обычный 8" xfId="51"/>
    <cellStyle name="Плохой 2" xfId="41"/>
    <cellStyle name="Пояснение 2" xfId="42"/>
    <cellStyle name="Примечание 2" xfId="43"/>
    <cellStyle name="Процентный 2" xfId="52"/>
    <cellStyle name="Связанная ячейка 2" xfId="44"/>
    <cellStyle name="Текст предупреждения 2" xfId="45"/>
    <cellStyle name="Финансовый [0] 2" xfId="54"/>
    <cellStyle name="Финансовый [0] 3" xfId="53"/>
    <cellStyle name="Финансовый 2" xfId="46"/>
    <cellStyle name="Финансовый 2 2" xfId="47"/>
    <cellStyle name="Финансовый 2 3" xfId="48"/>
    <cellStyle name="Финансовый 3" xfId="58"/>
    <cellStyle name="Финансовый 3 2" xfId="59"/>
    <cellStyle name="Хороший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tabSelected="1" topLeftCell="A55" zoomScale="80" zoomScaleNormal="80" workbookViewId="0">
      <selection activeCell="C57" sqref="C57"/>
    </sheetView>
  </sheetViews>
  <sheetFormatPr defaultColWidth="9.140625" defaultRowHeight="15.75" x14ac:dyDescent="0.25"/>
  <cols>
    <col min="1" max="1" width="7.140625" style="2" customWidth="1"/>
    <col min="2" max="2" width="53.7109375" style="2" customWidth="1"/>
    <col min="3" max="3" width="46.85546875" style="2" customWidth="1"/>
    <col min="4" max="4" width="8.85546875" style="2" bestFit="1" customWidth="1"/>
    <col min="5" max="5" width="11.7109375" style="2" customWidth="1"/>
    <col min="6" max="6" width="13" style="2" customWidth="1"/>
    <col min="7" max="11" width="11.7109375" style="2" customWidth="1"/>
    <col min="12" max="12" width="14.85546875" style="2" customWidth="1"/>
    <col min="13" max="13" width="9.28515625" style="2" bestFit="1" customWidth="1"/>
    <col min="14" max="14" width="12.85546875" style="2" bestFit="1" customWidth="1"/>
    <col min="15" max="16384" width="9.140625" style="2"/>
  </cols>
  <sheetData>
    <row r="1" spans="1:15" x14ac:dyDescent="0.25">
      <c r="A1" s="1"/>
      <c r="H1" s="215" t="s">
        <v>36</v>
      </c>
      <c r="I1" s="215"/>
      <c r="J1" s="215"/>
      <c r="K1" s="215"/>
    </row>
    <row r="2" spans="1:15" x14ac:dyDescent="0.25">
      <c r="A2" s="1"/>
      <c r="H2" s="215" t="s">
        <v>3</v>
      </c>
      <c r="I2" s="215"/>
      <c r="J2" s="215"/>
      <c r="K2" s="215"/>
    </row>
    <row r="3" spans="1:15" x14ac:dyDescent="0.25">
      <c r="A3" s="1"/>
      <c r="H3" s="215" t="s">
        <v>4</v>
      </c>
      <c r="I3" s="215"/>
      <c r="J3" s="215"/>
      <c r="K3" s="215"/>
    </row>
    <row r="4" spans="1:15" x14ac:dyDescent="0.25">
      <c r="A4" s="1"/>
      <c r="H4" s="215" t="s">
        <v>5</v>
      </c>
      <c r="I4" s="215"/>
      <c r="J4" s="215"/>
      <c r="K4" s="215"/>
    </row>
    <row r="5" spans="1:15" x14ac:dyDescent="0.25">
      <c r="A5" s="1"/>
      <c r="H5" s="215" t="s">
        <v>6</v>
      </c>
      <c r="I5" s="215"/>
      <c r="J5" s="215"/>
      <c r="K5" s="215"/>
    </row>
    <row r="6" spans="1:15" x14ac:dyDescent="0.25">
      <c r="A6" s="3"/>
    </row>
    <row r="7" spans="1:15" ht="37.5" customHeight="1" x14ac:dyDescent="0.25">
      <c r="A7" s="216" t="s">
        <v>35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</row>
    <row r="8" spans="1:15" ht="16.5" thickBot="1" x14ac:dyDescent="0.3">
      <c r="A8" s="4"/>
    </row>
    <row r="9" spans="1:15" ht="30.75" customHeight="1" x14ac:dyDescent="0.25">
      <c r="A9" s="217" t="s">
        <v>34</v>
      </c>
      <c r="B9" s="223" t="s">
        <v>0</v>
      </c>
      <c r="C9" s="225" t="s">
        <v>33</v>
      </c>
      <c r="D9" s="227" t="s">
        <v>32</v>
      </c>
      <c r="E9" s="219" t="s">
        <v>31</v>
      </c>
      <c r="F9" s="221" t="s">
        <v>30</v>
      </c>
      <c r="G9" s="222"/>
      <c r="H9" s="222"/>
      <c r="I9" s="222"/>
      <c r="J9" s="222"/>
      <c r="K9" s="219"/>
    </row>
    <row r="10" spans="1:15" ht="24.75" customHeight="1" x14ac:dyDescent="0.25">
      <c r="A10" s="218"/>
      <c r="B10" s="224"/>
      <c r="C10" s="226"/>
      <c r="D10" s="228"/>
      <c r="E10" s="220"/>
      <c r="F10" s="5" t="s">
        <v>133</v>
      </c>
      <c r="G10" s="6" t="s">
        <v>194</v>
      </c>
      <c r="H10" s="6" t="s">
        <v>167</v>
      </c>
      <c r="I10" s="6" t="s">
        <v>168</v>
      </c>
      <c r="J10" s="6" t="s">
        <v>169</v>
      </c>
      <c r="K10" s="168" t="s">
        <v>170</v>
      </c>
    </row>
    <row r="11" spans="1:15" ht="19.5" customHeight="1" thickBot="1" x14ac:dyDescent="0.3">
      <c r="A11" s="7">
        <v>1</v>
      </c>
      <c r="B11" s="8">
        <v>2</v>
      </c>
      <c r="C11" s="9">
        <v>3</v>
      </c>
      <c r="D11" s="10">
        <v>4</v>
      </c>
      <c r="E11" s="11">
        <v>5</v>
      </c>
      <c r="F11" s="12">
        <v>6</v>
      </c>
      <c r="G11" s="13">
        <v>7</v>
      </c>
      <c r="H11" s="13">
        <v>8</v>
      </c>
      <c r="I11" s="13">
        <v>9</v>
      </c>
      <c r="J11" s="13">
        <v>10</v>
      </c>
      <c r="K11" s="14">
        <v>11</v>
      </c>
    </row>
    <row r="12" spans="1:15" ht="26.25" customHeight="1" thickBot="1" x14ac:dyDescent="0.3">
      <c r="A12" s="191" t="s">
        <v>7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3"/>
    </row>
    <row r="13" spans="1:15" ht="27.6" customHeight="1" thickBot="1" x14ac:dyDescent="0.3">
      <c r="A13" s="194" t="s">
        <v>88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6"/>
    </row>
    <row r="14" spans="1:15" ht="135.75" customHeight="1" x14ac:dyDescent="0.25">
      <c r="A14" s="157" t="s">
        <v>29</v>
      </c>
      <c r="B14" s="15" t="s">
        <v>146</v>
      </c>
      <c r="C14" s="171" t="s">
        <v>28</v>
      </c>
      <c r="D14" s="175" t="s">
        <v>9</v>
      </c>
      <c r="E14" s="167">
        <v>11</v>
      </c>
      <c r="F14" s="175">
        <v>26</v>
      </c>
      <c r="G14" s="170">
        <v>30</v>
      </c>
      <c r="H14" s="170">
        <f>3+15</f>
        <v>18</v>
      </c>
      <c r="I14" s="170">
        <v>15</v>
      </c>
      <c r="J14" s="170">
        <v>13</v>
      </c>
      <c r="K14" s="167">
        <v>14</v>
      </c>
      <c r="L14" s="22"/>
    </row>
    <row r="15" spans="1:15" ht="57.75" customHeight="1" x14ac:dyDescent="0.25">
      <c r="A15" s="200" t="s">
        <v>89</v>
      </c>
      <c r="B15" s="198" t="s">
        <v>147</v>
      </c>
      <c r="C15" s="16" t="s">
        <v>162</v>
      </c>
      <c r="D15" s="17" t="s">
        <v>47</v>
      </c>
      <c r="E15" s="168" t="s">
        <v>8</v>
      </c>
      <c r="F15" s="145">
        <v>35055</v>
      </c>
      <c r="G15" s="19">
        <v>13184</v>
      </c>
      <c r="H15" s="19">
        <v>13184</v>
      </c>
      <c r="I15" s="19">
        <v>13184</v>
      </c>
      <c r="J15" s="20">
        <f>2074+10100</f>
        <v>12174</v>
      </c>
      <c r="K15" s="21">
        <f>2074+9250</f>
        <v>11324</v>
      </c>
      <c r="L15" s="22"/>
      <c r="O15" s="150"/>
    </row>
    <row r="16" spans="1:15" ht="48" customHeight="1" x14ac:dyDescent="0.25">
      <c r="A16" s="201"/>
      <c r="B16" s="199"/>
      <c r="C16" s="16" t="s">
        <v>184</v>
      </c>
      <c r="D16" s="17" t="s">
        <v>9</v>
      </c>
      <c r="E16" s="168" t="s">
        <v>8</v>
      </c>
      <c r="F16" s="18">
        <v>3</v>
      </c>
      <c r="G16" s="19" t="s">
        <v>8</v>
      </c>
      <c r="H16" s="19" t="s">
        <v>8</v>
      </c>
      <c r="I16" s="19" t="s">
        <v>8</v>
      </c>
      <c r="J16" s="19" t="s">
        <v>8</v>
      </c>
      <c r="K16" s="23" t="s">
        <v>8</v>
      </c>
      <c r="L16" s="22"/>
    </row>
    <row r="17" spans="1:14" ht="46.5" customHeight="1" x14ac:dyDescent="0.25">
      <c r="A17" s="166" t="s">
        <v>27</v>
      </c>
      <c r="B17" s="24" t="s">
        <v>174</v>
      </c>
      <c r="C17" s="172" t="s">
        <v>175</v>
      </c>
      <c r="D17" s="176" t="s">
        <v>9</v>
      </c>
      <c r="E17" s="168">
        <v>2</v>
      </c>
      <c r="F17" s="176">
        <v>4</v>
      </c>
      <c r="G17" s="6">
        <v>9</v>
      </c>
      <c r="H17" s="6">
        <v>4</v>
      </c>
      <c r="I17" s="6">
        <v>16</v>
      </c>
      <c r="J17" s="6">
        <v>15</v>
      </c>
      <c r="K17" s="168">
        <v>13</v>
      </c>
    </row>
    <row r="18" spans="1:14" ht="54.6" customHeight="1" x14ac:dyDescent="0.25">
      <c r="A18" s="166" t="s">
        <v>26</v>
      </c>
      <c r="B18" s="24" t="s">
        <v>132</v>
      </c>
      <c r="C18" s="172" t="s">
        <v>90</v>
      </c>
      <c r="D18" s="176" t="s">
        <v>9</v>
      </c>
      <c r="E18" s="168" t="s">
        <v>8</v>
      </c>
      <c r="F18" s="176">
        <v>14</v>
      </c>
      <c r="G18" s="6">
        <v>8</v>
      </c>
      <c r="H18" s="6">
        <v>10</v>
      </c>
      <c r="I18" s="6">
        <v>10</v>
      </c>
      <c r="J18" s="6">
        <f>9+45</f>
        <v>54</v>
      </c>
      <c r="K18" s="168">
        <f>9+42</f>
        <v>51</v>
      </c>
      <c r="M18" s="22"/>
      <c r="N18" s="22"/>
    </row>
    <row r="19" spans="1:14" ht="37.5" customHeight="1" x14ac:dyDescent="0.25">
      <c r="A19" s="207" t="s">
        <v>25</v>
      </c>
      <c r="B19" s="205" t="s">
        <v>91</v>
      </c>
      <c r="C19" s="172" t="s">
        <v>163</v>
      </c>
      <c r="D19" s="176" t="s">
        <v>9</v>
      </c>
      <c r="E19" s="168" t="s">
        <v>8</v>
      </c>
      <c r="F19" s="176">
        <v>166</v>
      </c>
      <c r="G19" s="6">
        <v>55</v>
      </c>
      <c r="H19" s="6">
        <v>54</v>
      </c>
      <c r="I19" s="6">
        <v>54</v>
      </c>
      <c r="J19" s="6">
        <v>100</v>
      </c>
      <c r="K19" s="168">
        <v>100</v>
      </c>
    </row>
    <row r="20" spans="1:14" ht="28.5" customHeight="1" x14ac:dyDescent="0.25">
      <c r="A20" s="208"/>
      <c r="B20" s="206"/>
      <c r="C20" s="172" t="s">
        <v>190</v>
      </c>
      <c r="D20" s="176" t="s">
        <v>9</v>
      </c>
      <c r="E20" s="168" t="s">
        <v>8</v>
      </c>
      <c r="F20" s="145">
        <v>448</v>
      </c>
      <c r="G20" s="6">
        <v>548</v>
      </c>
      <c r="H20" s="6">
        <v>548</v>
      </c>
      <c r="I20" s="6">
        <v>548</v>
      </c>
      <c r="J20" s="6">
        <v>115</v>
      </c>
      <c r="K20" s="168">
        <v>115</v>
      </c>
      <c r="L20" s="22"/>
    </row>
    <row r="21" spans="1:14" ht="58.5" customHeight="1" x14ac:dyDescent="0.25">
      <c r="A21" s="25" t="s">
        <v>1</v>
      </c>
      <c r="B21" s="24" t="s">
        <v>106</v>
      </c>
      <c r="C21" s="172" t="s">
        <v>114</v>
      </c>
      <c r="D21" s="176" t="s">
        <v>9</v>
      </c>
      <c r="E21" s="168" t="s">
        <v>8</v>
      </c>
      <c r="F21" s="176">
        <v>3</v>
      </c>
      <c r="G21" s="6">
        <v>5</v>
      </c>
      <c r="H21" s="6">
        <v>7</v>
      </c>
      <c r="I21" s="6">
        <v>8</v>
      </c>
      <c r="J21" s="6">
        <v>10</v>
      </c>
      <c r="K21" s="168">
        <v>7</v>
      </c>
    </row>
    <row r="22" spans="1:14" ht="59.45" customHeight="1" x14ac:dyDescent="0.25">
      <c r="A22" s="207" t="s">
        <v>92</v>
      </c>
      <c r="B22" s="205" t="s">
        <v>134</v>
      </c>
      <c r="C22" s="172" t="s">
        <v>135</v>
      </c>
      <c r="D22" s="176" t="s">
        <v>14</v>
      </c>
      <c r="E22" s="168" t="s">
        <v>8</v>
      </c>
      <c r="F22" s="176">
        <v>100</v>
      </c>
      <c r="G22" s="6">
        <v>100</v>
      </c>
      <c r="H22" s="6">
        <v>100</v>
      </c>
      <c r="I22" s="6">
        <v>100</v>
      </c>
      <c r="J22" s="6">
        <v>100</v>
      </c>
      <c r="K22" s="168">
        <v>100</v>
      </c>
    </row>
    <row r="23" spans="1:14" ht="59.45" customHeight="1" thickBot="1" x14ac:dyDescent="0.3">
      <c r="A23" s="209"/>
      <c r="B23" s="210"/>
      <c r="C23" s="26" t="s">
        <v>140</v>
      </c>
      <c r="D23" s="161" t="s">
        <v>136</v>
      </c>
      <c r="E23" s="27" t="s">
        <v>60</v>
      </c>
      <c r="F23" s="28">
        <v>124</v>
      </c>
      <c r="G23" s="29">
        <v>176</v>
      </c>
      <c r="H23" s="29" t="s">
        <v>8</v>
      </c>
      <c r="I23" s="29" t="s">
        <v>8</v>
      </c>
      <c r="J23" s="29" t="s">
        <v>8</v>
      </c>
      <c r="K23" s="30" t="s">
        <v>8</v>
      </c>
    </row>
    <row r="24" spans="1:14" ht="25.5" customHeight="1" thickBot="1" x14ac:dyDescent="0.3">
      <c r="A24" s="194" t="s">
        <v>108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4" ht="52.5" customHeight="1" x14ac:dyDescent="0.25">
      <c r="A25" s="165" t="s">
        <v>24</v>
      </c>
      <c r="B25" s="31" t="s">
        <v>107</v>
      </c>
      <c r="C25" s="173" t="s">
        <v>94</v>
      </c>
      <c r="D25" s="175" t="s">
        <v>9</v>
      </c>
      <c r="E25" s="167">
        <v>3</v>
      </c>
      <c r="F25" s="175">
        <v>2</v>
      </c>
      <c r="G25" s="170">
        <v>4</v>
      </c>
      <c r="H25" s="170">
        <v>4</v>
      </c>
      <c r="I25" s="170">
        <v>2</v>
      </c>
      <c r="J25" s="170">
        <v>2</v>
      </c>
      <c r="K25" s="167">
        <v>2</v>
      </c>
      <c r="L25" s="22"/>
    </row>
    <row r="26" spans="1:14" ht="50.25" customHeight="1" x14ac:dyDescent="0.25">
      <c r="A26" s="144" t="s">
        <v>93</v>
      </c>
      <c r="B26" s="155" t="s">
        <v>164</v>
      </c>
      <c r="C26" s="32" t="s">
        <v>115</v>
      </c>
      <c r="D26" s="17" t="s">
        <v>51</v>
      </c>
      <c r="E26" s="33">
        <v>8</v>
      </c>
      <c r="F26" s="176">
        <v>23</v>
      </c>
      <c r="G26" s="35">
        <v>20</v>
      </c>
      <c r="H26" s="35">
        <v>12</v>
      </c>
      <c r="I26" s="35">
        <f>1+7</f>
        <v>8</v>
      </c>
      <c r="J26" s="35">
        <f>1+7</f>
        <v>8</v>
      </c>
      <c r="K26" s="33">
        <f>1+7</f>
        <v>8</v>
      </c>
    </row>
    <row r="27" spans="1:14" ht="34.15" customHeight="1" x14ac:dyDescent="0.25">
      <c r="A27" s="212" t="s">
        <v>95</v>
      </c>
      <c r="B27" s="198" t="s">
        <v>104</v>
      </c>
      <c r="C27" s="174" t="s">
        <v>85</v>
      </c>
      <c r="D27" s="17" t="s">
        <v>51</v>
      </c>
      <c r="E27" s="36">
        <v>48</v>
      </c>
      <c r="F27" s="114">
        <v>33</v>
      </c>
      <c r="G27" s="37">
        <v>21</v>
      </c>
      <c r="H27" s="37">
        <f>45+2</f>
        <v>47</v>
      </c>
      <c r="I27" s="37">
        <v>47</v>
      </c>
      <c r="J27" s="37">
        <v>47</v>
      </c>
      <c r="K27" s="36">
        <v>47</v>
      </c>
      <c r="L27" s="38"/>
      <c r="M27" s="22"/>
    </row>
    <row r="28" spans="1:14" ht="29.25" customHeight="1" x14ac:dyDescent="0.25">
      <c r="A28" s="213"/>
      <c r="B28" s="211"/>
      <c r="C28" s="174" t="s">
        <v>86</v>
      </c>
      <c r="D28" s="17" t="s">
        <v>51</v>
      </c>
      <c r="E28" s="36">
        <v>300</v>
      </c>
      <c r="F28" s="114">
        <v>252</v>
      </c>
      <c r="G28" s="37">
        <v>252</v>
      </c>
      <c r="H28" s="37">
        <v>252</v>
      </c>
      <c r="I28" s="37">
        <v>252</v>
      </c>
      <c r="J28" s="37">
        <v>252</v>
      </c>
      <c r="K28" s="36">
        <v>252</v>
      </c>
    </row>
    <row r="29" spans="1:14" ht="36.75" customHeight="1" x14ac:dyDescent="0.25">
      <c r="A29" s="213"/>
      <c r="B29" s="211"/>
      <c r="C29" s="174" t="s">
        <v>87</v>
      </c>
      <c r="D29" s="17" t="s">
        <v>51</v>
      </c>
      <c r="E29" s="33">
        <v>580</v>
      </c>
      <c r="F29" s="176">
        <v>600</v>
      </c>
      <c r="G29" s="35">
        <v>477</v>
      </c>
      <c r="H29" s="35">
        <v>477</v>
      </c>
      <c r="I29" s="35">
        <v>400</v>
      </c>
      <c r="J29" s="35">
        <v>400</v>
      </c>
      <c r="K29" s="33">
        <v>400</v>
      </c>
    </row>
    <row r="30" spans="1:14" ht="39.75" customHeight="1" x14ac:dyDescent="0.25">
      <c r="A30" s="214"/>
      <c r="B30" s="199"/>
      <c r="C30" s="174" t="s">
        <v>200</v>
      </c>
      <c r="D30" s="17" t="s">
        <v>9</v>
      </c>
      <c r="E30" s="33" t="s">
        <v>8</v>
      </c>
      <c r="F30" s="176" t="s">
        <v>8</v>
      </c>
      <c r="G30" s="35">
        <v>10</v>
      </c>
      <c r="H30" s="35">
        <v>10</v>
      </c>
      <c r="I30" s="35">
        <v>10</v>
      </c>
      <c r="J30" s="35">
        <v>10</v>
      </c>
      <c r="K30" s="33">
        <v>10</v>
      </c>
    </row>
    <row r="31" spans="1:14" ht="31.5" customHeight="1" x14ac:dyDescent="0.25">
      <c r="A31" s="253" t="s">
        <v>96</v>
      </c>
      <c r="B31" s="198" t="s">
        <v>157</v>
      </c>
      <c r="C31" s="174" t="s">
        <v>52</v>
      </c>
      <c r="D31" s="17" t="s">
        <v>47</v>
      </c>
      <c r="E31" s="39">
        <v>12746</v>
      </c>
      <c r="F31" s="87">
        <v>10040</v>
      </c>
      <c r="G31" s="40">
        <v>7514</v>
      </c>
      <c r="H31" s="40">
        <v>7514</v>
      </c>
      <c r="I31" s="40">
        <v>7514</v>
      </c>
      <c r="J31" s="40">
        <v>9757</v>
      </c>
      <c r="K31" s="39">
        <v>9757</v>
      </c>
    </row>
    <row r="32" spans="1:14" ht="40.15" customHeight="1" x14ac:dyDescent="0.25">
      <c r="A32" s="254"/>
      <c r="B32" s="211"/>
      <c r="C32" s="41" t="s">
        <v>98</v>
      </c>
      <c r="D32" s="17" t="s">
        <v>51</v>
      </c>
      <c r="E32" s="39">
        <v>4936</v>
      </c>
      <c r="F32" s="87">
        <v>6517</v>
      </c>
      <c r="G32" s="40">
        <v>7101</v>
      </c>
      <c r="H32" s="40">
        <v>7101</v>
      </c>
      <c r="I32" s="40">
        <v>7101</v>
      </c>
      <c r="J32" s="40">
        <v>6450</v>
      </c>
      <c r="K32" s="39">
        <v>6450</v>
      </c>
      <c r="L32" s="42"/>
    </row>
    <row r="33" spans="1:25" ht="39.6" customHeight="1" thickBot="1" x14ac:dyDescent="0.3">
      <c r="A33" s="255"/>
      <c r="B33" s="256"/>
      <c r="C33" s="43" t="s">
        <v>141</v>
      </c>
      <c r="D33" s="44" t="s">
        <v>137</v>
      </c>
      <c r="E33" s="45" t="s">
        <v>60</v>
      </c>
      <c r="F33" s="186">
        <v>4</v>
      </c>
      <c r="G33" s="46">
        <v>5</v>
      </c>
      <c r="H33" s="46">
        <v>5</v>
      </c>
      <c r="I33" s="46">
        <v>5</v>
      </c>
      <c r="J33" s="46" t="s">
        <v>60</v>
      </c>
      <c r="K33" s="45" t="s">
        <v>60</v>
      </c>
      <c r="L33" s="47"/>
    </row>
    <row r="34" spans="1:25" ht="27.75" customHeight="1" thickBot="1" x14ac:dyDescent="0.3">
      <c r="A34" s="194" t="s">
        <v>109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6"/>
    </row>
    <row r="35" spans="1:25" ht="58.9" customHeight="1" x14ac:dyDescent="0.25">
      <c r="A35" s="171" t="s">
        <v>23</v>
      </c>
      <c r="B35" s="48" t="s">
        <v>105</v>
      </c>
      <c r="C35" s="171" t="s">
        <v>22</v>
      </c>
      <c r="D35" s="169" t="s">
        <v>14</v>
      </c>
      <c r="E35" s="49" t="s">
        <v>8</v>
      </c>
      <c r="F35" s="175" t="s">
        <v>8</v>
      </c>
      <c r="G35" s="170">
        <v>100</v>
      </c>
      <c r="H35" s="170">
        <v>100</v>
      </c>
      <c r="I35" s="170">
        <v>100</v>
      </c>
      <c r="J35" s="170" t="s">
        <v>8</v>
      </c>
      <c r="K35" s="167" t="s">
        <v>8</v>
      </c>
    </row>
    <row r="36" spans="1:25" ht="107.25" customHeight="1" x14ac:dyDescent="0.25">
      <c r="A36" s="50" t="s">
        <v>21</v>
      </c>
      <c r="B36" s="51" t="s">
        <v>171</v>
      </c>
      <c r="C36" s="172" t="s">
        <v>117</v>
      </c>
      <c r="D36" s="5" t="s">
        <v>14</v>
      </c>
      <c r="E36" s="52" t="s">
        <v>8</v>
      </c>
      <c r="F36" s="176">
        <v>100</v>
      </c>
      <c r="G36" s="6">
        <v>100</v>
      </c>
      <c r="H36" s="6">
        <v>100</v>
      </c>
      <c r="I36" s="6">
        <v>100</v>
      </c>
      <c r="J36" s="6" t="s">
        <v>8</v>
      </c>
      <c r="K36" s="168" t="s">
        <v>8</v>
      </c>
    </row>
    <row r="37" spans="1:25" ht="58.15" customHeight="1" x14ac:dyDescent="0.25">
      <c r="A37" s="172" t="s">
        <v>20</v>
      </c>
      <c r="B37" s="51" t="s">
        <v>2</v>
      </c>
      <c r="C37" s="172" t="s">
        <v>18</v>
      </c>
      <c r="D37" s="5" t="s">
        <v>9</v>
      </c>
      <c r="E37" s="52">
        <v>5</v>
      </c>
      <c r="F37" s="176">
        <v>5</v>
      </c>
      <c r="G37" s="6">
        <v>5</v>
      </c>
      <c r="H37" s="6">
        <v>5</v>
      </c>
      <c r="I37" s="6">
        <v>5</v>
      </c>
      <c r="J37" s="6">
        <v>5</v>
      </c>
      <c r="K37" s="168">
        <v>5</v>
      </c>
    </row>
    <row r="38" spans="1:25" ht="57.6" customHeight="1" x14ac:dyDescent="0.25">
      <c r="A38" s="172" t="s">
        <v>19</v>
      </c>
      <c r="B38" s="51" t="s">
        <v>16</v>
      </c>
      <c r="C38" s="172" t="s">
        <v>15</v>
      </c>
      <c r="D38" s="5" t="s">
        <v>14</v>
      </c>
      <c r="E38" s="52" t="s">
        <v>8</v>
      </c>
      <c r="F38" s="176">
        <v>100</v>
      </c>
      <c r="G38" s="6">
        <v>100</v>
      </c>
      <c r="H38" s="6">
        <v>100</v>
      </c>
      <c r="I38" s="6">
        <v>100</v>
      </c>
      <c r="J38" s="6">
        <v>100</v>
      </c>
      <c r="K38" s="168">
        <v>100</v>
      </c>
    </row>
    <row r="39" spans="1:25" ht="60.75" customHeight="1" x14ac:dyDescent="0.25">
      <c r="A39" s="172" t="s">
        <v>17</v>
      </c>
      <c r="B39" s="51" t="s">
        <v>195</v>
      </c>
      <c r="C39" s="172" t="s">
        <v>196</v>
      </c>
      <c r="D39" s="5" t="s">
        <v>14</v>
      </c>
      <c r="E39" s="52" t="s">
        <v>8</v>
      </c>
      <c r="F39" s="176">
        <v>100</v>
      </c>
      <c r="G39" s="6">
        <v>100</v>
      </c>
      <c r="H39" s="6" t="s">
        <v>8</v>
      </c>
      <c r="I39" s="6" t="s">
        <v>8</v>
      </c>
      <c r="J39" s="6" t="s">
        <v>8</v>
      </c>
      <c r="K39" s="168" t="s">
        <v>8</v>
      </c>
    </row>
    <row r="40" spans="1:25" ht="48.6" customHeight="1" x14ac:dyDescent="0.25">
      <c r="A40" s="53" t="s">
        <v>185</v>
      </c>
      <c r="B40" s="54" t="s">
        <v>100</v>
      </c>
      <c r="C40" s="55" t="s">
        <v>59</v>
      </c>
      <c r="D40" s="56" t="s">
        <v>9</v>
      </c>
      <c r="E40" s="57" t="s">
        <v>60</v>
      </c>
      <c r="F40" s="151">
        <v>10</v>
      </c>
      <c r="G40" s="58">
        <v>10</v>
      </c>
      <c r="H40" s="58">
        <v>10</v>
      </c>
      <c r="I40" s="58">
        <v>10</v>
      </c>
      <c r="J40" s="58">
        <v>7</v>
      </c>
      <c r="K40" s="59">
        <v>7</v>
      </c>
      <c r="L40" s="210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</row>
    <row r="41" spans="1:25" ht="99" customHeight="1" thickBot="1" x14ac:dyDescent="0.3">
      <c r="A41" s="60" t="s">
        <v>160</v>
      </c>
      <c r="B41" s="61" t="s">
        <v>189</v>
      </c>
      <c r="C41" s="62" t="s">
        <v>161</v>
      </c>
      <c r="D41" s="63" t="s">
        <v>14</v>
      </c>
      <c r="E41" s="64" t="s">
        <v>8</v>
      </c>
      <c r="F41" s="44">
        <v>100</v>
      </c>
      <c r="G41" s="65" t="s">
        <v>8</v>
      </c>
      <c r="H41" s="65" t="s">
        <v>8</v>
      </c>
      <c r="I41" s="65" t="s">
        <v>8</v>
      </c>
      <c r="J41" s="65" t="s">
        <v>8</v>
      </c>
      <c r="K41" s="66" t="s">
        <v>8</v>
      </c>
      <c r="L41" s="67"/>
    </row>
    <row r="42" spans="1:25" ht="33" customHeight="1" thickBot="1" x14ac:dyDescent="0.3">
      <c r="A42" s="191" t="s">
        <v>110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25" ht="82.5" customHeight="1" x14ac:dyDescent="0.25">
      <c r="A43" s="157" t="s">
        <v>13</v>
      </c>
      <c r="B43" s="31" t="s">
        <v>186</v>
      </c>
      <c r="C43" s="171" t="s">
        <v>12</v>
      </c>
      <c r="D43" s="68" t="s">
        <v>9</v>
      </c>
      <c r="E43" s="69">
        <v>9</v>
      </c>
      <c r="F43" s="175">
        <v>13</v>
      </c>
      <c r="G43" s="170" t="s">
        <v>8</v>
      </c>
      <c r="H43" s="187" t="s">
        <v>8</v>
      </c>
      <c r="I43" s="170" t="s">
        <v>8</v>
      </c>
      <c r="J43" s="170" t="s">
        <v>8</v>
      </c>
      <c r="K43" s="167" t="s">
        <v>8</v>
      </c>
    </row>
    <row r="44" spans="1:25" ht="66" customHeight="1" thickBot="1" x14ac:dyDescent="0.3">
      <c r="A44" s="156" t="s">
        <v>11</v>
      </c>
      <c r="B44" s="70" t="s">
        <v>111</v>
      </c>
      <c r="C44" s="26" t="s">
        <v>10</v>
      </c>
      <c r="D44" s="71" t="s">
        <v>9</v>
      </c>
      <c r="E44" s="72" t="s">
        <v>8</v>
      </c>
      <c r="F44" s="28">
        <v>5</v>
      </c>
      <c r="G44" s="29" t="s">
        <v>8</v>
      </c>
      <c r="H44" s="188" t="s">
        <v>8</v>
      </c>
      <c r="I44" s="29" t="s">
        <v>8</v>
      </c>
      <c r="J44" s="29" t="s">
        <v>8</v>
      </c>
      <c r="K44" s="30" t="s">
        <v>8</v>
      </c>
    </row>
    <row r="45" spans="1:25" ht="30.75" customHeight="1" thickBot="1" x14ac:dyDescent="0.3">
      <c r="A45" s="194" t="s">
        <v>112</v>
      </c>
      <c r="B45" s="195"/>
      <c r="C45" s="195"/>
      <c r="D45" s="195"/>
      <c r="E45" s="195"/>
      <c r="F45" s="195"/>
      <c r="G45" s="195"/>
      <c r="H45" s="195"/>
      <c r="I45" s="195"/>
      <c r="J45" s="195"/>
      <c r="K45" s="196"/>
    </row>
    <row r="46" spans="1:25" ht="40.5" customHeight="1" x14ac:dyDescent="0.25">
      <c r="A46" s="197" t="s">
        <v>176</v>
      </c>
      <c r="B46" s="202" t="s">
        <v>183</v>
      </c>
      <c r="C46" s="73" t="s">
        <v>43</v>
      </c>
      <c r="D46" s="141" t="s">
        <v>44</v>
      </c>
      <c r="E46" s="142">
        <v>1225671</v>
      </c>
      <c r="F46" s="146">
        <v>1283806</v>
      </c>
      <c r="G46" s="74">
        <v>1276819</v>
      </c>
      <c r="H46" s="74">
        <v>1276819</v>
      </c>
      <c r="I46" s="74">
        <v>1276819</v>
      </c>
      <c r="J46" s="74">
        <f>916235+412986</f>
        <v>1329221</v>
      </c>
      <c r="K46" s="75">
        <f>916235+412986</f>
        <v>1329221</v>
      </c>
      <c r="L46" s="22"/>
    </row>
    <row r="47" spans="1:25" ht="34.5" customHeight="1" x14ac:dyDescent="0.25">
      <c r="A47" s="197"/>
      <c r="B47" s="203"/>
      <c r="C47" s="76" t="s">
        <v>45</v>
      </c>
      <c r="D47" s="77" t="s">
        <v>44</v>
      </c>
      <c r="E47" s="78">
        <v>7726814.2000000002</v>
      </c>
      <c r="F47" s="87">
        <v>5182218</v>
      </c>
      <c r="G47" s="79">
        <v>5144999</v>
      </c>
      <c r="H47" s="79">
        <v>5144999</v>
      </c>
      <c r="I47" s="79">
        <v>5144999</v>
      </c>
      <c r="J47" s="79">
        <f>4053338+1452641</f>
        <v>5505979</v>
      </c>
      <c r="K47" s="80">
        <f>4053338+1452641</f>
        <v>5505979</v>
      </c>
      <c r="L47" s="22"/>
    </row>
    <row r="48" spans="1:25" ht="34.9" customHeight="1" x14ac:dyDescent="0.25">
      <c r="A48" s="197"/>
      <c r="B48" s="203"/>
      <c r="C48" s="81" t="s">
        <v>46</v>
      </c>
      <c r="D48" s="34" t="s">
        <v>47</v>
      </c>
      <c r="E48" s="82">
        <v>1344173.7</v>
      </c>
      <c r="F48" s="87">
        <v>1396549</v>
      </c>
      <c r="G48" s="79">
        <v>1388950</v>
      </c>
      <c r="H48" s="79">
        <v>1388950</v>
      </c>
      <c r="I48" s="79">
        <v>1388950</v>
      </c>
      <c r="J48" s="79">
        <v>1354504.7</v>
      </c>
      <c r="K48" s="80">
        <v>1354504.7</v>
      </c>
    </row>
    <row r="49" spans="1:16" ht="34.9" customHeight="1" x14ac:dyDescent="0.25">
      <c r="A49" s="197"/>
      <c r="B49" s="203"/>
      <c r="C49" s="81" t="s">
        <v>48</v>
      </c>
      <c r="D49" s="77" t="s">
        <v>49</v>
      </c>
      <c r="E49" s="78">
        <v>2299.1</v>
      </c>
      <c r="F49" s="147">
        <v>2302</v>
      </c>
      <c r="G49" s="79">
        <v>2302</v>
      </c>
      <c r="H49" s="79">
        <v>2302</v>
      </c>
      <c r="I49" s="79">
        <v>2302</v>
      </c>
      <c r="J49" s="79">
        <v>2299</v>
      </c>
      <c r="K49" s="80">
        <v>2299</v>
      </c>
    </row>
    <row r="50" spans="1:16" ht="34.9" customHeight="1" x14ac:dyDescent="0.25">
      <c r="A50" s="197"/>
      <c r="B50" s="203"/>
      <c r="C50" s="81" t="s">
        <v>50</v>
      </c>
      <c r="D50" s="77" t="s">
        <v>51</v>
      </c>
      <c r="E50" s="83">
        <v>834</v>
      </c>
      <c r="F50" s="148">
        <v>844</v>
      </c>
      <c r="G50" s="84">
        <v>844</v>
      </c>
      <c r="H50" s="84">
        <v>844</v>
      </c>
      <c r="I50" s="84">
        <v>844</v>
      </c>
      <c r="J50" s="84">
        <f>140+694</f>
        <v>834</v>
      </c>
      <c r="K50" s="85">
        <f>140+694</f>
        <v>834</v>
      </c>
    </row>
    <row r="51" spans="1:16" ht="34.9" customHeight="1" x14ac:dyDescent="0.25">
      <c r="A51" s="197"/>
      <c r="B51" s="203"/>
      <c r="C51" s="76" t="s">
        <v>53</v>
      </c>
      <c r="D51" s="86" t="s">
        <v>47</v>
      </c>
      <c r="E51" s="78">
        <v>163167.29999999999</v>
      </c>
      <c r="F51" s="87">
        <v>163926</v>
      </c>
      <c r="G51" s="79">
        <v>149271</v>
      </c>
      <c r="H51" s="79">
        <v>149271</v>
      </c>
      <c r="I51" s="79">
        <v>149271</v>
      </c>
      <c r="J51" s="79">
        <f>168628+17266</f>
        <v>185894</v>
      </c>
      <c r="K51" s="80">
        <f>168628+17266</f>
        <v>185894</v>
      </c>
    </row>
    <row r="52" spans="1:16" ht="34.9" customHeight="1" x14ac:dyDescent="0.25">
      <c r="A52" s="197"/>
      <c r="B52" s="203"/>
      <c r="C52" s="76" t="s">
        <v>54</v>
      </c>
      <c r="D52" s="77" t="s">
        <v>47</v>
      </c>
      <c r="E52" s="82">
        <v>4350</v>
      </c>
      <c r="F52" s="87">
        <v>4300</v>
      </c>
      <c r="G52" s="79">
        <v>4300</v>
      </c>
      <c r="H52" s="79">
        <v>4300</v>
      </c>
      <c r="I52" s="79">
        <v>4300</v>
      </c>
      <c r="J52" s="79">
        <v>4300</v>
      </c>
      <c r="K52" s="80">
        <v>4300</v>
      </c>
    </row>
    <row r="53" spans="1:16" ht="46.5" customHeight="1" x14ac:dyDescent="0.25">
      <c r="A53" s="197"/>
      <c r="B53" s="204"/>
      <c r="C53" s="76" t="s">
        <v>99</v>
      </c>
      <c r="D53" s="34" t="s">
        <v>49</v>
      </c>
      <c r="E53" s="83">
        <v>103366</v>
      </c>
      <c r="F53" s="87">
        <v>103546</v>
      </c>
      <c r="G53" s="79">
        <v>103496</v>
      </c>
      <c r="H53" s="79">
        <v>103496</v>
      </c>
      <c r="I53" s="79">
        <v>103496</v>
      </c>
      <c r="J53" s="79">
        <f>32411+70955</f>
        <v>103366</v>
      </c>
      <c r="K53" s="80">
        <f>32411+70955</f>
        <v>103366</v>
      </c>
      <c r="L53" s="22"/>
      <c r="M53" s="38"/>
    </row>
    <row r="54" spans="1:16" ht="34.9" customHeight="1" x14ac:dyDescent="0.25">
      <c r="A54" s="88" t="s">
        <v>101</v>
      </c>
      <c r="B54" s="160" t="s">
        <v>182</v>
      </c>
      <c r="C54" s="89" t="s">
        <v>181</v>
      </c>
      <c r="D54" s="90" t="s">
        <v>47</v>
      </c>
      <c r="E54" s="91" t="s">
        <v>8</v>
      </c>
      <c r="F54" s="149" t="s">
        <v>191</v>
      </c>
      <c r="G54" s="189" t="s">
        <v>8</v>
      </c>
      <c r="H54" s="189" t="s">
        <v>8</v>
      </c>
      <c r="I54" s="92" t="s">
        <v>8</v>
      </c>
      <c r="J54" s="92" t="s">
        <v>8</v>
      </c>
      <c r="K54" s="93" t="s">
        <v>8</v>
      </c>
      <c r="L54" s="22"/>
    </row>
    <row r="55" spans="1:16" ht="48.75" customHeight="1" x14ac:dyDescent="0.25">
      <c r="A55" s="242" t="s">
        <v>103</v>
      </c>
      <c r="B55" s="230" t="s">
        <v>118</v>
      </c>
      <c r="C55" s="177" t="s">
        <v>119</v>
      </c>
      <c r="D55" s="90" t="s">
        <v>47</v>
      </c>
      <c r="E55" s="94" t="s">
        <v>8</v>
      </c>
      <c r="F55" s="98">
        <v>1026132</v>
      </c>
      <c r="G55" s="95">
        <v>1055776</v>
      </c>
      <c r="H55" s="95">
        <v>1055776</v>
      </c>
      <c r="I55" s="95">
        <v>1055776</v>
      </c>
      <c r="J55" s="95">
        <f>317051+115472+572838</f>
        <v>1005361</v>
      </c>
      <c r="K55" s="96">
        <f>317051+115472+572838</f>
        <v>1005361</v>
      </c>
      <c r="L55" s="258"/>
      <c r="M55" s="259"/>
      <c r="N55" s="259"/>
      <c r="O55" s="259"/>
      <c r="P55" s="259"/>
    </row>
    <row r="56" spans="1:16" ht="38.450000000000003" customHeight="1" x14ac:dyDescent="0.25">
      <c r="A56" s="243"/>
      <c r="B56" s="232"/>
      <c r="C56" s="177" t="s">
        <v>139</v>
      </c>
      <c r="D56" s="90" t="s">
        <v>9</v>
      </c>
      <c r="E56" s="94" t="s">
        <v>60</v>
      </c>
      <c r="F56" s="98">
        <v>2</v>
      </c>
      <c r="G56" s="95" t="s">
        <v>60</v>
      </c>
      <c r="H56" s="95" t="s">
        <v>60</v>
      </c>
      <c r="I56" s="95" t="s">
        <v>60</v>
      </c>
      <c r="J56" s="95" t="s">
        <v>60</v>
      </c>
      <c r="K56" s="96" t="s">
        <v>60</v>
      </c>
      <c r="L56" s="97"/>
    </row>
    <row r="57" spans="1:16" ht="30" customHeight="1" x14ac:dyDescent="0.25">
      <c r="A57" s="233" t="s">
        <v>120</v>
      </c>
      <c r="B57" s="230" t="s">
        <v>159</v>
      </c>
      <c r="C57" s="76" t="s">
        <v>63</v>
      </c>
      <c r="D57" s="77" t="s">
        <v>56</v>
      </c>
      <c r="E57" s="99">
        <v>7029.6</v>
      </c>
      <c r="F57" s="87">
        <v>8002</v>
      </c>
      <c r="G57" s="100">
        <v>12412</v>
      </c>
      <c r="H57" s="100">
        <v>11959</v>
      </c>
      <c r="I57" s="100">
        <v>11959</v>
      </c>
      <c r="J57" s="100">
        <v>7152</v>
      </c>
      <c r="K57" s="101">
        <v>7152</v>
      </c>
      <c r="L57" s="38"/>
    </row>
    <row r="58" spans="1:16" ht="46.15" customHeight="1" x14ac:dyDescent="0.25">
      <c r="A58" s="234"/>
      <c r="B58" s="231"/>
      <c r="C58" s="76" t="s">
        <v>148</v>
      </c>
      <c r="D58" s="34" t="s">
        <v>149</v>
      </c>
      <c r="E58" s="102" t="s">
        <v>150</v>
      </c>
      <c r="F58" s="103">
        <v>41</v>
      </c>
      <c r="G58" s="40">
        <v>41</v>
      </c>
      <c r="H58" s="40">
        <v>41</v>
      </c>
      <c r="I58" s="40">
        <v>41</v>
      </c>
      <c r="J58" s="40">
        <v>36</v>
      </c>
      <c r="K58" s="39">
        <v>36</v>
      </c>
      <c r="L58" s="38"/>
    </row>
    <row r="59" spans="1:16" ht="32.25" customHeight="1" x14ac:dyDescent="0.25">
      <c r="A59" s="235"/>
      <c r="B59" s="232"/>
      <c r="C59" s="76" t="s">
        <v>102</v>
      </c>
      <c r="D59" s="77" t="s">
        <v>51</v>
      </c>
      <c r="E59" s="104">
        <v>25</v>
      </c>
      <c r="F59" s="87">
        <v>67</v>
      </c>
      <c r="G59" s="105">
        <v>43</v>
      </c>
      <c r="H59" s="105">
        <v>43</v>
      </c>
      <c r="I59" s="105">
        <v>43</v>
      </c>
      <c r="J59" s="105">
        <v>10</v>
      </c>
      <c r="K59" s="106">
        <v>10</v>
      </c>
    </row>
    <row r="60" spans="1:16" ht="33" customHeight="1" x14ac:dyDescent="0.25">
      <c r="A60" s="161" t="s">
        <v>113</v>
      </c>
      <c r="B60" s="159" t="s">
        <v>156</v>
      </c>
      <c r="C60" s="76" t="s">
        <v>64</v>
      </c>
      <c r="D60" s="77" t="s">
        <v>65</v>
      </c>
      <c r="E60" s="102">
        <v>279</v>
      </c>
      <c r="F60" s="87">
        <v>1481</v>
      </c>
      <c r="G60" s="79">
        <v>600</v>
      </c>
      <c r="H60" s="79">
        <v>600</v>
      </c>
      <c r="I60" s="79">
        <v>600</v>
      </c>
      <c r="J60" s="107">
        <v>1630</v>
      </c>
      <c r="K60" s="108">
        <v>1630</v>
      </c>
    </row>
    <row r="61" spans="1:16" ht="56.25" customHeight="1" x14ac:dyDescent="0.25">
      <c r="A61" s="233" t="s">
        <v>177</v>
      </c>
      <c r="B61" s="237" t="s">
        <v>155</v>
      </c>
      <c r="C61" s="172" t="s">
        <v>158</v>
      </c>
      <c r="D61" s="5" t="s">
        <v>9</v>
      </c>
      <c r="E61" s="52" t="s">
        <v>8</v>
      </c>
      <c r="F61" s="176">
        <v>16</v>
      </c>
      <c r="G61" s="190" t="s">
        <v>8</v>
      </c>
      <c r="H61" s="6" t="s">
        <v>8</v>
      </c>
      <c r="I61" s="6" t="s">
        <v>8</v>
      </c>
      <c r="J61" s="6" t="s">
        <v>8</v>
      </c>
      <c r="K61" s="168" t="s">
        <v>8</v>
      </c>
    </row>
    <row r="62" spans="1:16" ht="63" customHeight="1" x14ac:dyDescent="0.25">
      <c r="A62" s="235"/>
      <c r="B62" s="237"/>
      <c r="C62" s="172" t="s">
        <v>138</v>
      </c>
      <c r="D62" s="5" t="s">
        <v>9</v>
      </c>
      <c r="E62" s="52" t="s">
        <v>60</v>
      </c>
      <c r="F62" s="176">
        <v>126</v>
      </c>
      <c r="G62" s="6" t="s">
        <v>60</v>
      </c>
      <c r="H62" s="6" t="s">
        <v>60</v>
      </c>
      <c r="I62" s="6" t="s">
        <v>60</v>
      </c>
      <c r="J62" s="6" t="s">
        <v>60</v>
      </c>
      <c r="K62" s="168" t="s">
        <v>60</v>
      </c>
    </row>
    <row r="63" spans="1:16" ht="58.5" customHeight="1" x14ac:dyDescent="0.25">
      <c r="A63" s="162" t="s">
        <v>178</v>
      </c>
      <c r="B63" s="163" t="s">
        <v>37</v>
      </c>
      <c r="C63" s="76" t="s">
        <v>55</v>
      </c>
      <c r="D63" s="34" t="s">
        <v>56</v>
      </c>
      <c r="E63" s="83">
        <v>2370</v>
      </c>
      <c r="F63" s="87">
        <v>18571.73</v>
      </c>
      <c r="G63" s="79">
        <v>7212</v>
      </c>
      <c r="H63" s="79">
        <v>6772</v>
      </c>
      <c r="I63" s="79">
        <v>6918</v>
      </c>
      <c r="J63" s="79">
        <f>10000+2580</f>
        <v>12580</v>
      </c>
      <c r="K63" s="80">
        <f>10000+2580</f>
        <v>12580</v>
      </c>
      <c r="L63" s="38"/>
      <c r="M63" s="137"/>
      <c r="N63" s="22"/>
    </row>
    <row r="64" spans="1:16" ht="43.15" customHeight="1" x14ac:dyDescent="0.25">
      <c r="A64" s="236" t="s">
        <v>123</v>
      </c>
      <c r="B64" s="237" t="s">
        <v>38</v>
      </c>
      <c r="C64" s="76" t="s">
        <v>61</v>
      </c>
      <c r="D64" s="86" t="s">
        <v>47</v>
      </c>
      <c r="E64" s="109">
        <v>242110</v>
      </c>
      <c r="F64" s="18">
        <v>242110</v>
      </c>
      <c r="G64" s="19">
        <v>260987</v>
      </c>
      <c r="H64" s="19">
        <v>260987</v>
      </c>
      <c r="I64" s="19">
        <v>260987</v>
      </c>
      <c r="J64" s="19">
        <v>242110</v>
      </c>
      <c r="K64" s="23">
        <v>242110</v>
      </c>
      <c r="L64" s="137"/>
    </row>
    <row r="65" spans="1:19" ht="43.15" customHeight="1" x14ac:dyDescent="0.25">
      <c r="A65" s="236"/>
      <c r="B65" s="237"/>
      <c r="C65" s="76" t="s">
        <v>62</v>
      </c>
      <c r="D65" s="86" t="s">
        <v>47</v>
      </c>
      <c r="E65" s="109">
        <v>377395</v>
      </c>
      <c r="F65" s="18">
        <v>377395</v>
      </c>
      <c r="G65" s="19">
        <v>377395</v>
      </c>
      <c r="H65" s="19">
        <v>377395</v>
      </c>
      <c r="I65" s="19">
        <v>377395</v>
      </c>
      <c r="J65" s="19">
        <v>377395</v>
      </c>
      <c r="K65" s="23">
        <v>377395</v>
      </c>
      <c r="L65" s="137"/>
    </row>
    <row r="66" spans="1:19" ht="43.15" customHeight="1" x14ac:dyDescent="0.25">
      <c r="A66" s="236"/>
      <c r="B66" s="237"/>
      <c r="C66" s="76" t="s">
        <v>122</v>
      </c>
      <c r="D66" s="86" t="s">
        <v>47</v>
      </c>
      <c r="E66" s="110">
        <v>2000865</v>
      </c>
      <c r="F66" s="162" t="s">
        <v>192</v>
      </c>
      <c r="G66" s="20">
        <v>2930109</v>
      </c>
      <c r="H66" s="20">
        <v>2930109</v>
      </c>
      <c r="I66" s="20">
        <v>2930109</v>
      </c>
      <c r="J66" s="20">
        <v>2685338</v>
      </c>
      <c r="K66" s="21">
        <v>2685338</v>
      </c>
      <c r="L66" s="137"/>
    </row>
    <row r="67" spans="1:19" ht="43.15" customHeight="1" x14ac:dyDescent="0.25">
      <c r="A67" s="236"/>
      <c r="B67" s="237"/>
      <c r="C67" s="76" t="s">
        <v>121</v>
      </c>
      <c r="D67" s="86" t="s">
        <v>47</v>
      </c>
      <c r="E67" s="109">
        <v>150000</v>
      </c>
      <c r="F67" s="162" t="s">
        <v>193</v>
      </c>
      <c r="G67" s="19">
        <v>710000</v>
      </c>
      <c r="H67" s="19">
        <v>710000</v>
      </c>
      <c r="I67" s="20">
        <v>710000</v>
      </c>
      <c r="J67" s="19">
        <v>195000</v>
      </c>
      <c r="K67" s="23">
        <v>195000</v>
      </c>
      <c r="L67" s="138"/>
      <c r="M67" s="139"/>
      <c r="N67" s="139"/>
    </row>
    <row r="68" spans="1:19" ht="43.5" customHeight="1" x14ac:dyDescent="0.25">
      <c r="A68" s="242" t="s">
        <v>116</v>
      </c>
      <c r="B68" s="230" t="s">
        <v>151</v>
      </c>
      <c r="C68" s="16" t="s">
        <v>152</v>
      </c>
      <c r="D68" s="111" t="s">
        <v>9</v>
      </c>
      <c r="E68" s="112">
        <v>50</v>
      </c>
      <c r="F68" s="113">
        <v>75</v>
      </c>
      <c r="G68" s="37">
        <v>65</v>
      </c>
      <c r="H68" s="37">
        <v>65</v>
      </c>
      <c r="I68" s="37">
        <v>65</v>
      </c>
      <c r="J68" s="37">
        <v>65</v>
      </c>
      <c r="K68" s="36">
        <v>65</v>
      </c>
      <c r="L68" s="210"/>
      <c r="M68" s="257"/>
      <c r="N68" s="257"/>
      <c r="O68" s="257"/>
      <c r="P68" s="257"/>
      <c r="Q68" s="257"/>
    </row>
    <row r="69" spans="1:19" ht="39.6" customHeight="1" x14ac:dyDescent="0.25">
      <c r="A69" s="243"/>
      <c r="B69" s="232"/>
      <c r="C69" s="172" t="s">
        <v>117</v>
      </c>
      <c r="D69" s="111" t="s">
        <v>14</v>
      </c>
      <c r="E69" s="112" t="s">
        <v>60</v>
      </c>
      <c r="F69" s="114">
        <v>100</v>
      </c>
      <c r="G69" s="37">
        <v>100</v>
      </c>
      <c r="H69" s="37">
        <v>100</v>
      </c>
      <c r="I69" s="37">
        <v>100</v>
      </c>
      <c r="J69" s="37">
        <v>100</v>
      </c>
      <c r="K69" s="36">
        <v>100</v>
      </c>
      <c r="L69" s="140"/>
      <c r="M69" s="139"/>
      <c r="N69" s="139"/>
    </row>
    <row r="70" spans="1:19" ht="49.15" customHeight="1" x14ac:dyDescent="0.25">
      <c r="A70" s="242" t="s">
        <v>125</v>
      </c>
      <c r="B70" s="230" t="s">
        <v>187</v>
      </c>
      <c r="C70" s="172" t="s">
        <v>97</v>
      </c>
      <c r="D70" s="34" t="s">
        <v>9</v>
      </c>
      <c r="E70" s="115" t="s">
        <v>57</v>
      </c>
      <c r="F70" s="116" t="s">
        <v>153</v>
      </c>
      <c r="G70" s="117" t="s">
        <v>201</v>
      </c>
      <c r="H70" s="117" t="s">
        <v>201</v>
      </c>
      <c r="I70" s="117" t="s">
        <v>201</v>
      </c>
      <c r="J70" s="117" t="s">
        <v>58</v>
      </c>
      <c r="K70" s="118" t="s">
        <v>58</v>
      </c>
      <c r="L70" s="209"/>
      <c r="M70" s="246"/>
      <c r="N70" s="246"/>
      <c r="O70" s="246"/>
      <c r="P70" s="246"/>
      <c r="Q70" s="246"/>
      <c r="R70" s="246"/>
      <c r="S70" s="246"/>
    </row>
    <row r="71" spans="1:19" ht="49.15" customHeight="1" x14ac:dyDescent="0.25">
      <c r="A71" s="243"/>
      <c r="B71" s="232"/>
      <c r="C71" s="172" t="s">
        <v>154</v>
      </c>
      <c r="D71" s="34" t="s">
        <v>9</v>
      </c>
      <c r="E71" s="115" t="s">
        <v>8</v>
      </c>
      <c r="F71" s="116" t="s">
        <v>145</v>
      </c>
      <c r="G71" s="117" t="s">
        <v>202</v>
      </c>
      <c r="H71" s="117" t="s">
        <v>8</v>
      </c>
      <c r="I71" s="117" t="s">
        <v>8</v>
      </c>
      <c r="J71" s="117" t="s">
        <v>8</v>
      </c>
      <c r="K71" s="118" t="s">
        <v>8</v>
      </c>
      <c r="L71" s="143"/>
    </row>
    <row r="72" spans="1:19" ht="34.15" customHeight="1" x14ac:dyDescent="0.25">
      <c r="A72" s="236" t="s">
        <v>179</v>
      </c>
      <c r="B72" s="237" t="s">
        <v>124</v>
      </c>
      <c r="C72" s="16" t="s">
        <v>66</v>
      </c>
      <c r="D72" s="111" t="s">
        <v>9</v>
      </c>
      <c r="E72" s="112">
        <v>26</v>
      </c>
      <c r="F72" s="176">
        <v>8</v>
      </c>
      <c r="G72" s="35">
        <v>2</v>
      </c>
      <c r="H72" s="35" t="s">
        <v>150</v>
      </c>
      <c r="I72" s="35">
        <v>65</v>
      </c>
      <c r="J72" s="35">
        <v>62</v>
      </c>
      <c r="K72" s="33" t="s">
        <v>60</v>
      </c>
      <c r="L72" s="143"/>
      <c r="M72" s="152"/>
      <c r="N72" s="152"/>
    </row>
    <row r="73" spans="1:19" ht="34.15" customHeight="1" x14ac:dyDescent="0.25">
      <c r="A73" s="236"/>
      <c r="B73" s="237"/>
      <c r="C73" s="16" t="s">
        <v>67</v>
      </c>
      <c r="D73" s="111" t="s">
        <v>14</v>
      </c>
      <c r="E73" s="112">
        <v>14</v>
      </c>
      <c r="F73" s="17">
        <v>71.400000000000006</v>
      </c>
      <c r="G73" s="37">
        <v>100</v>
      </c>
      <c r="H73" s="35" t="s">
        <v>60</v>
      </c>
      <c r="I73" s="35" t="s">
        <v>60</v>
      </c>
      <c r="J73" s="35" t="s">
        <v>60</v>
      </c>
      <c r="K73" s="33" t="s">
        <v>60</v>
      </c>
    </row>
    <row r="74" spans="1:19" ht="34.15" customHeight="1" x14ac:dyDescent="0.25">
      <c r="A74" s="236"/>
      <c r="B74" s="237"/>
      <c r="C74" s="16" t="s">
        <v>68</v>
      </c>
      <c r="D74" s="111" t="s">
        <v>69</v>
      </c>
      <c r="E74" s="112" t="s">
        <v>60</v>
      </c>
      <c r="F74" s="17">
        <v>52.6</v>
      </c>
      <c r="G74" s="119">
        <v>81</v>
      </c>
      <c r="H74" s="37">
        <v>100</v>
      </c>
      <c r="I74" s="35" t="s">
        <v>60</v>
      </c>
      <c r="J74" s="35" t="s">
        <v>60</v>
      </c>
      <c r="K74" s="33" t="s">
        <v>60</v>
      </c>
    </row>
    <row r="75" spans="1:19" ht="34.15" customHeight="1" x14ac:dyDescent="0.25">
      <c r="A75" s="236"/>
      <c r="B75" s="237"/>
      <c r="C75" s="16" t="s">
        <v>70</v>
      </c>
      <c r="D75" s="111" t="s">
        <v>9</v>
      </c>
      <c r="E75" s="112" t="s">
        <v>60</v>
      </c>
      <c r="F75" s="17">
        <v>2</v>
      </c>
      <c r="G75" s="37" t="s">
        <v>8</v>
      </c>
      <c r="H75" s="35" t="s">
        <v>150</v>
      </c>
      <c r="I75" s="35">
        <v>3</v>
      </c>
      <c r="J75" s="35">
        <v>1</v>
      </c>
      <c r="K75" s="33" t="s">
        <v>60</v>
      </c>
    </row>
    <row r="76" spans="1:19" ht="60" customHeight="1" thickBot="1" x14ac:dyDescent="0.3">
      <c r="A76" s="164" t="s">
        <v>180</v>
      </c>
      <c r="B76" s="159" t="s">
        <v>166</v>
      </c>
      <c r="C76" s="26" t="s">
        <v>143</v>
      </c>
      <c r="D76" s="63" t="s">
        <v>142</v>
      </c>
      <c r="E76" s="64" t="s">
        <v>60</v>
      </c>
      <c r="F76" s="44">
        <v>100</v>
      </c>
      <c r="G76" s="120">
        <v>100</v>
      </c>
      <c r="H76" s="65">
        <v>100</v>
      </c>
      <c r="I76" s="65">
        <v>100</v>
      </c>
      <c r="J76" s="65" t="s">
        <v>60</v>
      </c>
      <c r="K76" s="66" t="s">
        <v>60</v>
      </c>
    </row>
    <row r="77" spans="1:19" ht="31.5" customHeight="1" thickBot="1" x14ac:dyDescent="0.3">
      <c r="A77" s="238" t="s">
        <v>197</v>
      </c>
      <c r="B77" s="239"/>
      <c r="C77" s="239"/>
      <c r="D77" s="240"/>
      <c r="E77" s="240"/>
      <c r="F77" s="239"/>
      <c r="G77" s="239"/>
      <c r="H77" s="239"/>
      <c r="I77" s="239"/>
      <c r="J77" s="239"/>
      <c r="K77" s="241"/>
    </row>
    <row r="78" spans="1:19" ht="38.450000000000003" customHeight="1" x14ac:dyDescent="0.25">
      <c r="A78" s="250" t="s">
        <v>126</v>
      </c>
      <c r="B78" s="247" t="s">
        <v>127</v>
      </c>
      <c r="C78" s="182" t="s">
        <v>71</v>
      </c>
      <c r="D78" s="121" t="s">
        <v>47</v>
      </c>
      <c r="E78" s="122">
        <v>160872.79999999999</v>
      </c>
      <c r="F78" s="123">
        <f t="shared" ref="F78:K78" si="0">159954.3+888.5+30</f>
        <v>160872.79999999999</v>
      </c>
      <c r="G78" s="124">
        <v>160842.79999999999</v>
      </c>
      <c r="H78" s="124">
        <v>160842.79999999999</v>
      </c>
      <c r="I78" s="124">
        <v>160842.79999999999</v>
      </c>
      <c r="J78" s="124">
        <f t="shared" si="0"/>
        <v>160872.79999999999</v>
      </c>
      <c r="K78" s="122">
        <f t="shared" si="0"/>
        <v>160872.79999999999</v>
      </c>
    </row>
    <row r="79" spans="1:19" ht="28.5" customHeight="1" x14ac:dyDescent="0.25">
      <c r="A79" s="251"/>
      <c r="B79" s="248"/>
      <c r="C79" s="41" t="s">
        <v>63</v>
      </c>
      <c r="D79" s="125" t="s">
        <v>56</v>
      </c>
      <c r="E79" s="21">
        <v>21381.8</v>
      </c>
      <c r="F79" s="126">
        <v>39342</v>
      </c>
      <c r="G79" s="20">
        <v>23996</v>
      </c>
      <c r="H79" s="20">
        <v>22811</v>
      </c>
      <c r="I79" s="19">
        <v>23724</v>
      </c>
      <c r="J79" s="19">
        <f>13575.5+14131.8</f>
        <v>27707.3</v>
      </c>
      <c r="K79" s="23">
        <f>13575.5+14131.8</f>
        <v>27707.3</v>
      </c>
    </row>
    <row r="80" spans="1:19" ht="38.450000000000003" customHeight="1" x14ac:dyDescent="0.25">
      <c r="A80" s="251"/>
      <c r="B80" s="248"/>
      <c r="C80" s="41" t="s">
        <v>72</v>
      </c>
      <c r="D80" s="127" t="s">
        <v>73</v>
      </c>
      <c r="E80" s="21">
        <v>7000</v>
      </c>
      <c r="F80" s="126">
        <v>2135.5500000000002</v>
      </c>
      <c r="G80" s="20">
        <v>1150</v>
      </c>
      <c r="H80" s="20">
        <v>1150</v>
      </c>
      <c r="I80" s="20">
        <v>1150</v>
      </c>
      <c r="J80" s="20">
        <f>198+152</f>
        <v>350</v>
      </c>
      <c r="K80" s="21">
        <f>198+152</f>
        <v>350</v>
      </c>
    </row>
    <row r="81" spans="1:12" ht="38.450000000000003" customHeight="1" x14ac:dyDescent="0.25">
      <c r="A81" s="251"/>
      <c r="B81" s="248"/>
      <c r="C81" s="41" t="s">
        <v>74</v>
      </c>
      <c r="D81" s="127" t="s">
        <v>51</v>
      </c>
      <c r="E81" s="21" t="s">
        <v>60</v>
      </c>
      <c r="F81" s="126">
        <v>20</v>
      </c>
      <c r="G81" s="20">
        <v>20</v>
      </c>
      <c r="H81" s="20">
        <v>20</v>
      </c>
      <c r="I81" s="20">
        <v>20</v>
      </c>
      <c r="J81" s="20">
        <v>2</v>
      </c>
      <c r="K81" s="21">
        <v>2</v>
      </c>
    </row>
    <row r="82" spans="1:12" ht="38.450000000000003" customHeight="1" x14ac:dyDescent="0.25">
      <c r="A82" s="251"/>
      <c r="B82" s="248"/>
      <c r="C82" s="41" t="s">
        <v>75</v>
      </c>
      <c r="D82" s="125" t="s">
        <v>56</v>
      </c>
      <c r="E82" s="21">
        <v>7259.9</v>
      </c>
      <c r="F82" s="126">
        <v>16646</v>
      </c>
      <c r="G82" s="20">
        <v>10350</v>
      </c>
      <c r="H82" s="20">
        <v>10350</v>
      </c>
      <c r="I82" s="19">
        <v>10350</v>
      </c>
      <c r="J82" s="19">
        <f>6042+658</f>
        <v>6700</v>
      </c>
      <c r="K82" s="23">
        <f>6042+658</f>
        <v>6700</v>
      </c>
    </row>
    <row r="83" spans="1:12" ht="29.25" customHeight="1" x14ac:dyDescent="0.25">
      <c r="A83" s="251"/>
      <c r="B83" s="248"/>
      <c r="C83" s="41" t="s">
        <v>76</v>
      </c>
      <c r="D83" s="127" t="s">
        <v>44</v>
      </c>
      <c r="E83" s="21">
        <v>220600</v>
      </c>
      <c r="F83" s="126">
        <v>282643</v>
      </c>
      <c r="G83" s="20">
        <v>282643</v>
      </c>
      <c r="H83" s="20">
        <v>282643</v>
      </c>
      <c r="I83" s="20">
        <v>282643</v>
      </c>
      <c r="J83" s="20">
        <f>83102+177703</f>
        <v>260805</v>
      </c>
      <c r="K83" s="21">
        <f>83102+177703</f>
        <v>260805</v>
      </c>
    </row>
    <row r="84" spans="1:12" ht="23.25" customHeight="1" x14ac:dyDescent="0.25">
      <c r="A84" s="251"/>
      <c r="B84" s="248"/>
      <c r="C84" s="41" t="s">
        <v>77</v>
      </c>
      <c r="D84" s="125" t="s">
        <v>56</v>
      </c>
      <c r="E84" s="21">
        <v>2682</v>
      </c>
      <c r="F84" s="126">
        <v>2850</v>
      </c>
      <c r="G84" s="20">
        <v>2499</v>
      </c>
      <c r="H84" s="20">
        <v>2499</v>
      </c>
      <c r="I84" s="20">
        <v>2499</v>
      </c>
      <c r="J84" s="20">
        <v>2850</v>
      </c>
      <c r="K84" s="21">
        <v>2850</v>
      </c>
    </row>
    <row r="85" spans="1:12" ht="38.450000000000003" customHeight="1" x14ac:dyDescent="0.25">
      <c r="A85" s="251"/>
      <c r="B85" s="248"/>
      <c r="C85" s="41" t="s">
        <v>78</v>
      </c>
      <c r="D85" s="125" t="s">
        <v>47</v>
      </c>
      <c r="E85" s="23">
        <v>1831000</v>
      </c>
      <c r="F85" s="126">
        <v>1840000</v>
      </c>
      <c r="G85" s="20">
        <v>1840000</v>
      </c>
      <c r="H85" s="20">
        <v>1840000</v>
      </c>
      <c r="I85" s="19">
        <v>1840000</v>
      </c>
      <c r="J85" s="19">
        <v>1831000</v>
      </c>
      <c r="K85" s="23">
        <v>1831000</v>
      </c>
    </row>
    <row r="86" spans="1:12" ht="38.450000000000003" customHeight="1" x14ac:dyDescent="0.25">
      <c r="A86" s="251"/>
      <c r="B86" s="248"/>
      <c r="C86" s="183" t="s">
        <v>79</v>
      </c>
      <c r="D86" s="128" t="s">
        <v>47</v>
      </c>
      <c r="E86" s="21">
        <v>1840000</v>
      </c>
      <c r="F86" s="126">
        <v>1840000</v>
      </c>
      <c r="G86" s="20">
        <v>1840000</v>
      </c>
      <c r="H86" s="20">
        <v>1840000</v>
      </c>
      <c r="I86" s="20">
        <v>1840000</v>
      </c>
      <c r="J86" s="20">
        <v>1840000</v>
      </c>
      <c r="K86" s="21">
        <v>1840000</v>
      </c>
    </row>
    <row r="87" spans="1:12" ht="38.450000000000003" customHeight="1" x14ac:dyDescent="0.25">
      <c r="A87" s="251"/>
      <c r="B87" s="248"/>
      <c r="C87" s="183" t="s">
        <v>188</v>
      </c>
      <c r="D87" s="128" t="s">
        <v>165</v>
      </c>
      <c r="E87" s="21" t="s">
        <v>8</v>
      </c>
      <c r="F87" s="126">
        <v>1</v>
      </c>
      <c r="G87" s="20" t="s">
        <v>8</v>
      </c>
      <c r="H87" s="20" t="s">
        <v>8</v>
      </c>
      <c r="I87" s="20" t="s">
        <v>8</v>
      </c>
      <c r="J87" s="20" t="s">
        <v>8</v>
      </c>
      <c r="K87" s="21" t="s">
        <v>8</v>
      </c>
    </row>
    <row r="88" spans="1:12" ht="38.450000000000003" customHeight="1" x14ac:dyDescent="0.25">
      <c r="A88" s="251"/>
      <c r="B88" s="248"/>
      <c r="C88" s="183" t="s">
        <v>203</v>
      </c>
      <c r="D88" s="128" t="s">
        <v>204</v>
      </c>
      <c r="E88" s="21" t="s">
        <v>8</v>
      </c>
      <c r="F88" s="126" t="s">
        <v>8</v>
      </c>
      <c r="G88" s="20">
        <v>288</v>
      </c>
      <c r="H88" s="20">
        <v>299</v>
      </c>
      <c r="I88" s="20">
        <v>299</v>
      </c>
      <c r="J88" s="20" t="s">
        <v>8</v>
      </c>
      <c r="K88" s="21" t="s">
        <v>8</v>
      </c>
      <c r="L88" s="22"/>
    </row>
    <row r="89" spans="1:12" ht="38.450000000000003" customHeight="1" x14ac:dyDescent="0.25">
      <c r="A89" s="252"/>
      <c r="B89" s="249"/>
      <c r="C89" s="183" t="s">
        <v>205</v>
      </c>
      <c r="D89" s="128" t="s">
        <v>51</v>
      </c>
      <c r="E89" s="21" t="s">
        <v>8</v>
      </c>
      <c r="F89" s="126" t="s">
        <v>8</v>
      </c>
      <c r="G89" s="20">
        <v>12</v>
      </c>
      <c r="H89" s="20">
        <v>13</v>
      </c>
      <c r="I89" s="20" t="s">
        <v>8</v>
      </c>
      <c r="J89" s="20" t="s">
        <v>8</v>
      </c>
      <c r="K89" s="21" t="s">
        <v>8</v>
      </c>
      <c r="L89" s="22"/>
    </row>
    <row r="90" spans="1:12" ht="43.15" customHeight="1" x14ac:dyDescent="0.25">
      <c r="A90" s="129" t="s">
        <v>128</v>
      </c>
      <c r="B90" s="158" t="s">
        <v>39</v>
      </c>
      <c r="C90" s="183" t="s">
        <v>80</v>
      </c>
      <c r="D90" s="128" t="s">
        <v>47</v>
      </c>
      <c r="E90" s="21">
        <v>232.8</v>
      </c>
      <c r="F90" s="126">
        <v>610</v>
      </c>
      <c r="G90" s="19">
        <v>692</v>
      </c>
      <c r="H90" s="19" t="s">
        <v>60</v>
      </c>
      <c r="I90" s="19" t="s">
        <v>8</v>
      </c>
      <c r="J90" s="20">
        <v>4948</v>
      </c>
      <c r="K90" s="21" t="s">
        <v>60</v>
      </c>
    </row>
    <row r="91" spans="1:12" ht="43.15" customHeight="1" x14ac:dyDescent="0.25">
      <c r="A91" s="129" t="s">
        <v>129</v>
      </c>
      <c r="B91" s="158" t="s">
        <v>40</v>
      </c>
      <c r="C91" s="183" t="s">
        <v>81</v>
      </c>
      <c r="D91" s="128" t="s">
        <v>47</v>
      </c>
      <c r="E91" s="21" t="s">
        <v>8</v>
      </c>
      <c r="F91" s="126">
        <v>694079</v>
      </c>
      <c r="G91" s="20">
        <v>948057</v>
      </c>
      <c r="H91" s="20">
        <v>25122</v>
      </c>
      <c r="I91" s="20" t="s">
        <v>8</v>
      </c>
      <c r="J91" s="20" t="s">
        <v>8</v>
      </c>
      <c r="K91" s="21" t="s">
        <v>60</v>
      </c>
    </row>
    <row r="92" spans="1:12" ht="48.6" customHeight="1" x14ac:dyDescent="0.25">
      <c r="A92" s="129" t="s">
        <v>130</v>
      </c>
      <c r="B92" s="158" t="s">
        <v>41</v>
      </c>
      <c r="C92" s="183" t="s">
        <v>82</v>
      </c>
      <c r="D92" s="128" t="s">
        <v>14</v>
      </c>
      <c r="E92" s="130">
        <v>99.5</v>
      </c>
      <c r="F92" s="111">
        <v>99.5</v>
      </c>
      <c r="G92" s="131">
        <v>99.5</v>
      </c>
      <c r="H92" s="131">
        <v>99.5</v>
      </c>
      <c r="I92" s="131">
        <v>99.5</v>
      </c>
      <c r="J92" s="131">
        <v>99.5</v>
      </c>
      <c r="K92" s="130">
        <v>99.5</v>
      </c>
      <c r="L92" s="38"/>
    </row>
    <row r="93" spans="1:12" ht="41.45" customHeight="1" x14ac:dyDescent="0.25">
      <c r="A93" s="154" t="s">
        <v>131</v>
      </c>
      <c r="B93" s="155" t="s">
        <v>42</v>
      </c>
      <c r="C93" s="184" t="s">
        <v>83</v>
      </c>
      <c r="D93" s="178" t="s">
        <v>84</v>
      </c>
      <c r="E93" s="179" t="s">
        <v>60</v>
      </c>
      <c r="F93" s="180">
        <v>2198</v>
      </c>
      <c r="G93" s="181">
        <v>1426</v>
      </c>
      <c r="H93" s="181">
        <v>1309</v>
      </c>
      <c r="I93" s="181">
        <v>1309</v>
      </c>
      <c r="J93" s="181">
        <v>2267</v>
      </c>
      <c r="K93" s="179">
        <v>2267</v>
      </c>
    </row>
    <row r="94" spans="1:12" ht="41.45" customHeight="1" thickBot="1" x14ac:dyDescent="0.3">
      <c r="A94" s="132" t="s">
        <v>198</v>
      </c>
      <c r="B94" s="133" t="s">
        <v>199</v>
      </c>
      <c r="C94" s="185" t="s">
        <v>206</v>
      </c>
      <c r="D94" s="134" t="s">
        <v>9</v>
      </c>
      <c r="E94" s="135" t="s">
        <v>8</v>
      </c>
      <c r="F94" s="153" t="s">
        <v>8</v>
      </c>
      <c r="G94" s="136">
        <v>370</v>
      </c>
      <c r="H94" s="136">
        <v>361</v>
      </c>
      <c r="I94" s="136">
        <v>355</v>
      </c>
      <c r="J94" s="136" t="s">
        <v>8</v>
      </c>
      <c r="K94" s="135" t="s">
        <v>8</v>
      </c>
    </row>
    <row r="96" spans="1:12" x14ac:dyDescent="0.25">
      <c r="A96" s="244" t="s">
        <v>173</v>
      </c>
      <c r="B96" s="245"/>
    </row>
    <row r="97" spans="1:11" ht="52.5" customHeight="1" x14ac:dyDescent="0.25">
      <c r="A97" s="229" t="s">
        <v>172</v>
      </c>
      <c r="B97" s="229"/>
      <c r="C97" s="229"/>
      <c r="D97" s="229"/>
      <c r="E97" s="229"/>
      <c r="F97" s="229"/>
      <c r="G97" s="229"/>
      <c r="H97" s="229"/>
      <c r="I97" s="229"/>
      <c r="J97" s="229"/>
      <c r="K97" s="229"/>
    </row>
    <row r="101" spans="1:11" x14ac:dyDescent="0.25">
      <c r="C101" s="2" t="s">
        <v>144</v>
      </c>
    </row>
  </sheetData>
  <mergeCells count="53">
    <mergeCell ref="L70:S70"/>
    <mergeCell ref="B78:B89"/>
    <mergeCell ref="A78:A89"/>
    <mergeCell ref="A31:A33"/>
    <mergeCell ref="B31:B33"/>
    <mergeCell ref="L68:Q68"/>
    <mergeCell ref="L55:P55"/>
    <mergeCell ref="L40:Y40"/>
    <mergeCell ref="A55:A56"/>
    <mergeCell ref="B55:B56"/>
    <mergeCell ref="A97:K97"/>
    <mergeCell ref="B57:B59"/>
    <mergeCell ref="A57:A59"/>
    <mergeCell ref="A64:A67"/>
    <mergeCell ref="B64:B67"/>
    <mergeCell ref="A77:K77"/>
    <mergeCell ref="A72:A75"/>
    <mergeCell ref="B72:B75"/>
    <mergeCell ref="B70:B71"/>
    <mergeCell ref="A70:A71"/>
    <mergeCell ref="A96:B96"/>
    <mergeCell ref="A61:A62"/>
    <mergeCell ref="A68:A69"/>
    <mergeCell ref="B68:B69"/>
    <mergeCell ref="B61:B62"/>
    <mergeCell ref="A7:K7"/>
    <mergeCell ref="A9:A10"/>
    <mergeCell ref="E9:E10"/>
    <mergeCell ref="F9:K9"/>
    <mergeCell ref="B9:B10"/>
    <mergeCell ref="C9:C10"/>
    <mergeCell ref="D9:D10"/>
    <mergeCell ref="H1:K1"/>
    <mergeCell ref="H2:K2"/>
    <mergeCell ref="H3:K3"/>
    <mergeCell ref="H4:K4"/>
    <mergeCell ref="H5:K5"/>
    <mergeCell ref="A12:K12"/>
    <mergeCell ref="A13:K13"/>
    <mergeCell ref="A46:A53"/>
    <mergeCell ref="A45:K45"/>
    <mergeCell ref="B15:B16"/>
    <mergeCell ref="A15:A16"/>
    <mergeCell ref="A42:K42"/>
    <mergeCell ref="A24:K24"/>
    <mergeCell ref="A34:K34"/>
    <mergeCell ref="B46:B53"/>
    <mergeCell ref="B19:B20"/>
    <mergeCell ref="A19:A20"/>
    <mergeCell ref="A22:A23"/>
    <mergeCell ref="B22:B23"/>
    <mergeCell ref="B27:B30"/>
    <mergeCell ref="A27:A30"/>
  </mergeCells>
  <printOptions horizontalCentered="1"/>
  <pageMargins left="0.23622047244094491" right="0.47244094488188981" top="0.98425196850393704" bottom="0.39370078740157483" header="0.31496062992125984" footer="0.31496062992125984"/>
  <pageSetup paperSize="9" scale="66" firstPageNumber="21" orientation="landscape" useFirstPageNumber="1" r:id="rId1"/>
  <headerFooter differentFirst="1">
    <oddHeader>&amp;C&amp;10&amp;P</oddHeader>
    <firstHeader>&amp;C&amp;P&amp;R&amp;"Times New Roman,обычный"Приложение 2 
к постановлению администрации
 городского округа Тольятти
от____________№_________</firstHeader>
  </headerFooter>
  <rowBreaks count="3" manualBreakCount="3">
    <brk id="20" max="10" man="1"/>
    <brk id="36" max="10" man="1"/>
    <brk id="4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 </vt:lpstr>
      <vt:lpstr>'Приложение 2 '!Заголовки_для_печати</vt:lpstr>
      <vt:lpstr>'Приложение 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2026-02-18T14:39:31Z</cp:lastPrinted>
  <dcterms:created xsi:type="dcterms:W3CDTF">2016-09-27T05:07:00Z</dcterms:created>
  <dcterms:modified xsi:type="dcterms:W3CDTF">2026-02-19T06:53:06Z</dcterms:modified>
</cp:coreProperties>
</file>