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735" yWindow="60" windowWidth="13110" windowHeight="9570" tabRatio="575"/>
  </bookViews>
  <sheets>
    <sheet name="Приложение 2 " sheetId="9" r:id="rId1"/>
  </sheets>
  <definedNames>
    <definedName name="_xlnm.Print_Titles" localSheetId="0">'Приложение 2 '!$11:$11</definedName>
    <definedName name="_xlnm.Print_Area" localSheetId="0">'Приложение 2 '!$A$1:$K$93</definedName>
  </definedNames>
  <calcPr calcId="145621"/>
</workbook>
</file>

<file path=xl/calcChain.xml><?xml version="1.0" encoding="utf-8"?>
<calcChain xmlns="http://schemas.openxmlformats.org/spreadsheetml/2006/main">
  <c r="F16" i="9" l="1"/>
  <c r="H28" i="9" l="1"/>
  <c r="H15" i="9"/>
  <c r="G15" i="9"/>
  <c r="H14" i="9" l="1"/>
  <c r="G14" i="9"/>
  <c r="I18" i="9" l="1"/>
  <c r="K18" i="9"/>
  <c r="J18" i="9"/>
  <c r="H18" i="9"/>
  <c r="I62" i="9" l="1"/>
  <c r="J62" i="9"/>
  <c r="K62" i="9"/>
  <c r="G51" i="9" l="1"/>
  <c r="G50" i="9"/>
  <c r="H50" i="9"/>
  <c r="I50" i="9"/>
  <c r="J50" i="9"/>
  <c r="K50" i="9"/>
  <c r="F50" i="9"/>
  <c r="F49" i="9"/>
  <c r="G47" i="9"/>
  <c r="H47" i="9"/>
  <c r="I47" i="9"/>
  <c r="J47" i="9"/>
  <c r="K47" i="9"/>
  <c r="I54" i="9"/>
  <c r="J54" i="9"/>
  <c r="K54" i="9"/>
  <c r="K15" i="9"/>
  <c r="J15" i="9"/>
  <c r="I15" i="9"/>
  <c r="H51" i="9" l="1"/>
  <c r="I51" i="9"/>
  <c r="J51" i="9"/>
  <c r="K51" i="9"/>
  <c r="I46" i="9"/>
  <c r="J46" i="9"/>
  <c r="K46" i="9"/>
  <c r="G53" i="9" l="1"/>
  <c r="H53" i="9"/>
  <c r="I53" i="9"/>
  <c r="J53" i="9"/>
  <c r="K53" i="9"/>
  <c r="I26" i="9" l="1"/>
  <c r="J26" i="9"/>
  <c r="K26" i="9"/>
  <c r="G28" i="9" l="1"/>
  <c r="F28" i="9"/>
  <c r="K82" i="9"/>
  <c r="J82" i="9"/>
  <c r="I82" i="9"/>
  <c r="K81" i="9"/>
  <c r="J81" i="9"/>
  <c r="I81" i="9"/>
  <c r="K79" i="9"/>
  <c r="J79" i="9"/>
  <c r="I79" i="9"/>
  <c r="K78" i="9"/>
  <c r="J78" i="9"/>
  <c r="I78" i="9"/>
  <c r="K77" i="9"/>
  <c r="J77" i="9"/>
  <c r="I77" i="9"/>
  <c r="H77" i="9"/>
  <c r="G77" i="9"/>
  <c r="F77" i="9"/>
</calcChain>
</file>

<file path=xl/sharedStrings.xml><?xml version="1.0" encoding="utf-8"?>
<sst xmlns="http://schemas.openxmlformats.org/spreadsheetml/2006/main" count="363" uniqueCount="193">
  <si>
    <t>Наименование целей, задач и мероприятий муниципальной программы</t>
  </si>
  <si>
    <t>1.6.</t>
  </si>
  <si>
    <t>Обязательное или обязательное и добровольное страхование гражданской ответственности владельца опасного объекта гидротехнических сооружений</t>
  </si>
  <si>
    <t>к Муниципальной программе</t>
  </si>
  <si>
    <t>"Благоустройство территории</t>
  </si>
  <si>
    <t>городского округа Тольятти</t>
  </si>
  <si>
    <t>на 2025 - 2030 годы"</t>
  </si>
  <si>
    <t>Цель: Обеспечение соответствия городских общественных пространств высоким стандартам качества городской среды и качества досуга жителей</t>
  </si>
  <si>
    <t>-</t>
  </si>
  <si>
    <t>ед.</t>
  </si>
  <si>
    <t>Количество реализованных инициативных проектов по благоустройству территорий городского округа Тольятти</t>
  </si>
  <si>
    <t>4.2.</t>
  </si>
  <si>
    <t>Количество реализованных общественных проектов по благоустройству территорий городского округа Тольятти</t>
  </si>
  <si>
    <t>4.1.</t>
  </si>
  <si>
    <t>%</t>
  </si>
  <si>
    <t>Доля выполненных работ от общего объема работ по ремонту объектов гидротехнических сооружений</t>
  </si>
  <si>
    <t>Ремонт объектов гидротехнических сооружений</t>
  </si>
  <si>
    <t>Содержание системы поверхностного водоотвода объектов гидротехнических сооружений</t>
  </si>
  <si>
    <t>3.5.</t>
  </si>
  <si>
    <t>Количество застрахованных гидротехнических сооружений</t>
  </si>
  <si>
    <t>3.4.</t>
  </si>
  <si>
    <t>3.3.</t>
  </si>
  <si>
    <t>3.2.</t>
  </si>
  <si>
    <t>Доля выполненных работ от общего объема проектных работ и изысканий, запланированных в текущем году</t>
  </si>
  <si>
    <t>3.1.</t>
  </si>
  <si>
    <t>2.1.</t>
  </si>
  <si>
    <t>1.5.</t>
  </si>
  <si>
    <t>1.4.</t>
  </si>
  <si>
    <t>1.3.</t>
  </si>
  <si>
    <t>Количество подготовленных проектов</t>
  </si>
  <si>
    <t>1.1.</t>
  </si>
  <si>
    <t>Значение показателей (индикаторов) по годам</t>
  </si>
  <si>
    <t>Базовое значение</t>
  </si>
  <si>
    <t>Ед. изм.</t>
  </si>
  <si>
    <t>Наименование показателей (индикаторов)</t>
  </si>
  <si>
    <t>№</t>
  </si>
  <si>
    <t>ПОКАЗАТЕЛИ (ИНДИКАТОРЫ) МУНИЦИПАЛЬНОЙ ПРОГРАММЫ "БЛАГОУСТРОЙСТВО ТЕРРИТОРИИ ГОРОДСКОГО ОКРУГА ТОЛЬЯТТИ НА 2025 - 2030 ГОДЫ"</t>
  </si>
  <si>
    <t>Приложение № 2</t>
  </si>
  <si>
    <t>Валка и обрезка аварийно опасных и сухостойных деревьев</t>
  </si>
  <si>
    <t>Акарицидная обработка и дератизация территорий общего пользования</t>
  </si>
  <si>
    <t xml:space="preserve">Ремонт покрытий проездов и пешеходных дорожек, ремонт автомобильных дорог </t>
  </si>
  <si>
    <t>Инвентаризация захоронений</t>
  </si>
  <si>
    <t>Содержание МКУ "Ритуал"</t>
  </si>
  <si>
    <t xml:space="preserve">Перевозка трупов и трупного материала автомобильным транспортом с экипажем в морг </t>
  </si>
  <si>
    <t xml:space="preserve">Площадь тротуаров </t>
  </si>
  <si>
    <t xml:space="preserve">м2            </t>
  </si>
  <si>
    <t>Площадь газонов</t>
  </si>
  <si>
    <t>Площадь автодорог</t>
  </si>
  <si>
    <t>м2</t>
  </si>
  <si>
    <t>Длина ливневой канализации</t>
  </si>
  <si>
    <t>п/м</t>
  </si>
  <si>
    <t>Очистка колодцев</t>
  </si>
  <si>
    <t>шт.</t>
  </si>
  <si>
    <t xml:space="preserve">Площадь цветников </t>
  </si>
  <si>
    <t xml:space="preserve">Площадь  катков и кортов </t>
  </si>
  <si>
    <t>Площадь отремонтированного асфальтобетонного покрытия</t>
  </si>
  <si>
    <t xml:space="preserve">Объем удаленных аварийно опасных, сухостойных и упавших деревьев </t>
  </si>
  <si>
    <t>м3</t>
  </si>
  <si>
    <t>14</t>
  </si>
  <si>
    <t xml:space="preserve">16 </t>
  </si>
  <si>
    <t>Количество объектов, содержащихся в надлежащем состоянии</t>
  </si>
  <si>
    <t xml:space="preserve"> -</t>
  </si>
  <si>
    <t>Площадь обрабатываемых территорий пляжей</t>
  </si>
  <si>
    <t>Площадь обрабатываемых территорий парков</t>
  </si>
  <si>
    <t>Объем принятых ТКО</t>
  </si>
  <si>
    <t>Количество отработанных машино-часов</t>
  </si>
  <si>
    <t>маш-час</t>
  </si>
  <si>
    <t>Количество приобретаемой техники и оборудования</t>
  </si>
  <si>
    <t>Уровень исполнения обязательств по лизингу 1 с нарастающим итогом</t>
  </si>
  <si>
    <t>Уровень исполнения обязательств по лизингу 2 с нарастающим итогом</t>
  </si>
  <si>
    <t xml:space="preserve"> %</t>
  </si>
  <si>
    <t>Количество отремонтированных зданий</t>
  </si>
  <si>
    <t>Площадь территории содержания</t>
  </si>
  <si>
    <t>Объем удаленных аварийно опасных, сухостойных и упавших деревьев</t>
  </si>
  <si>
    <t xml:space="preserve">м3              </t>
  </si>
  <si>
    <t>Количество удаленных пней деревьев</t>
  </si>
  <si>
    <t>Объем ликвидированных несанкционированных свалок</t>
  </si>
  <si>
    <t xml:space="preserve">Площадь зеленых насаждений </t>
  </si>
  <si>
    <t>Объем подаваемой воды</t>
  </si>
  <si>
    <t xml:space="preserve">Площадь обрабатываемой территории, подлежащей акарицидной обработке </t>
  </si>
  <si>
    <t>Площадь обрабатываемой территории , подлежащей дератизации</t>
  </si>
  <si>
    <t>Площадь покрытий проездов и пешеходных дорожек</t>
  </si>
  <si>
    <t>Площадь инвентаризируемой территории</t>
  </si>
  <si>
    <t>Уровень исполнения бюджетной сметы расходов учреждения</t>
  </si>
  <si>
    <t>Количество трупного материала, трупов</t>
  </si>
  <si>
    <t xml:space="preserve">ед.   </t>
  </si>
  <si>
    <t>Количество празднично оформленных объектов</t>
  </si>
  <si>
    <t xml:space="preserve">Количество флагов </t>
  </si>
  <si>
    <t xml:space="preserve">Количество установленных барьерных ограждений </t>
  </si>
  <si>
    <t>Задача 1:  Обеспечение комплексного благоустройства внутриквартальных территорий</t>
  </si>
  <si>
    <t xml:space="preserve">1.2. </t>
  </si>
  <si>
    <t>Количество объектов, на территории которых установлены детские и спортивные площадки</t>
  </si>
  <si>
    <t>Ремонт и установка МАФ</t>
  </si>
  <si>
    <t>1.7.</t>
  </si>
  <si>
    <t>2.2.</t>
  </si>
  <si>
    <t>Количество благоустроенных объектов, в том числе частично</t>
  </si>
  <si>
    <t>2.3.</t>
  </si>
  <si>
    <t>2.4.</t>
  </si>
  <si>
    <t>Количество общественных туалетов подлежащих содержанию</t>
  </si>
  <si>
    <t>Количество деревьев  и кустарников, подлежащих уходу</t>
  </si>
  <si>
    <t>Длина живой изгороди, подлежащей уходу</t>
  </si>
  <si>
    <t>Содержание территорий объектов гидротехнических сооружений, пляжей и прибрежных территорий</t>
  </si>
  <si>
    <t>5.2.</t>
  </si>
  <si>
    <t>Количество освобожденных муниципальных помещений</t>
  </si>
  <si>
    <t>5.3.</t>
  </si>
  <si>
    <t xml:space="preserve">5.1 </t>
  </si>
  <si>
    <t>Праздничное оформление городских территорий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</si>
  <si>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</t>
  </si>
  <si>
    <t xml:space="preserve">Восстановление и устройство хоккейных кортов и катков </t>
  </si>
  <si>
    <t>Благоустройство территорий общего пользования</t>
  </si>
  <si>
    <t>Задача 2: Сохранение и улучшение эксплуатационных характеристик общественных пространств</t>
  </si>
  <si>
    <t>Задача 3: Создание условий для массового отдыха на береговых зонах водных объектов</t>
  </si>
  <si>
    <t>Задача 4: Вовлечение населения в благоустройство городской среды</t>
  </si>
  <si>
    <t xml:space="preserve">Реализация инициативных проектов, направленных на благоустройство городских территорий </t>
  </si>
  <si>
    <t xml:space="preserve">Задача 5: Эксплуатация объектов благоустройства городских территорий </t>
  </si>
  <si>
    <t>5.5.</t>
  </si>
  <si>
    <t xml:space="preserve">Количество объектов, на территории которых восстановлены корты, катки </t>
  </si>
  <si>
    <t>Количество отремонтированных объектов</t>
  </si>
  <si>
    <t>5.9.</t>
  </si>
  <si>
    <t xml:space="preserve">Доля выполненных работ от общего объема запланированных работ </t>
  </si>
  <si>
    <t xml:space="preserve">Содержание мест отдыха </t>
  </si>
  <si>
    <t>Площадь содержания скверов, парков и площадок  семейного отдыха</t>
  </si>
  <si>
    <t>5.4.</t>
  </si>
  <si>
    <t xml:space="preserve">5.6. </t>
  </si>
  <si>
    <t>5.7.</t>
  </si>
  <si>
    <t>Площадь обрабатываемых территорий общего пользования при дератизации</t>
  </si>
  <si>
    <t>Площадь территорий общего пользования, на которых проведена акарицидная обработка</t>
  </si>
  <si>
    <t>5.8.</t>
  </si>
  <si>
    <t>Материально-техническое обеспечение эксплуатации объектов благоустройства</t>
  </si>
  <si>
    <t>5.10.</t>
  </si>
  <si>
    <t>Задача 6: Содержание мест погребения (мест захоронения) городского округа Тольятти</t>
  </si>
  <si>
    <t>6.1.</t>
  </si>
  <si>
    <t xml:space="preserve">Содержание муниципальных кладбищ     </t>
  </si>
  <si>
    <t>6.2.</t>
  </si>
  <si>
    <t>6.3.</t>
  </si>
  <si>
    <t>6.4.</t>
  </si>
  <si>
    <t>6.5.</t>
  </si>
  <si>
    <t>Восстановление и устройство детских и спортивных площадок</t>
  </si>
  <si>
    <t>2025г.</t>
  </si>
  <si>
    <t>Благоустройство придомовых территорий многоквартирных домов</t>
  </si>
  <si>
    <t>Доля выполненных работ (по объектам) в общем количестве запланированных работ по благоустройству придомовых территорий</t>
  </si>
  <si>
    <t xml:space="preserve">ед. </t>
  </si>
  <si>
    <t>объект</t>
  </si>
  <si>
    <t xml:space="preserve">  </t>
  </si>
  <si>
    <t>Количество приобретенных мусоросборников, предназначенных для складирования ТКО</t>
  </si>
  <si>
    <t>5.11</t>
  </si>
  <si>
    <t xml:space="preserve">Количество приобретенных стационарных пунктов охраны порядка </t>
  </si>
  <si>
    <t>Количество благоустроенных придомовых территорий</t>
  </si>
  <si>
    <t>Количество объектов, на территории которых выполнено озеленение</t>
  </si>
  <si>
    <t xml:space="preserve">% </t>
  </si>
  <si>
    <t>Доля предоставленных  доплат и компенсационных выплат, от запланированного объема финансирования</t>
  </si>
  <si>
    <t xml:space="preserve">    </t>
  </si>
  <si>
    <t xml:space="preserve"> 2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</si>
  <si>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изыскания, разработка заявки на участие концепции развития общественной территории в границах исторического поселения г.о. Тольятти во Всероссийском конкурсе лучших проектов создания комфортной городской среды</t>
  </si>
  <si>
    <t>Ремонт, восстановление и устройство покрытий тротуаров, проездов, площадок для временной парковки автомашин, лестничных спусков</t>
  </si>
  <si>
    <t xml:space="preserve">Количесво отремонтированных МАФ </t>
  </si>
  <si>
    <t xml:space="preserve">Количество контейнерных площадок, содержащихся в надлежащем состоянии                               </t>
  </si>
  <si>
    <t xml:space="preserve">шт. </t>
  </si>
  <si>
    <t xml:space="preserve"> - </t>
  </si>
  <si>
    <t xml:space="preserve">Освобождение земельных участков и благоустройство после сноса (демонтаж сооружений), в том числе от незаконно размещенных нестационарных сооружений </t>
  </si>
  <si>
    <t xml:space="preserve">Количество освобожденных земельных участков </t>
  </si>
  <si>
    <t xml:space="preserve">17 </t>
  </si>
  <si>
    <t xml:space="preserve">Количество отремонтированных, приобретенных и установленных общественных туалетов </t>
  </si>
  <si>
    <t>Устройство и ремонт контейнерных площадок, приобретение мусоросборников, предназначенных для складирования ТКО 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</si>
  <si>
    <t>Доля выполненных работ от общего объема работ по ремонту объектов гидротехнических сооружений, запланированных в текущем году</t>
  </si>
  <si>
    <t xml:space="preserve">Транспортные услуги по вывозу смета, отходов </t>
  </si>
  <si>
    <t xml:space="preserve">Озеленение, цветочное оформление территорий </t>
  </si>
  <si>
    <t>Количество устроенных и отремонтированных контейнерных площадок</t>
  </si>
  <si>
    <r>
      <rPr>
        <sz val="12"/>
        <rFont val="Times New Roman"/>
        <family val="1"/>
        <charset val="204"/>
      </rPr>
      <t>3.6</t>
    </r>
    <r>
      <rPr>
        <sz val="11"/>
        <rFont val="Times New Roman"/>
        <family val="1"/>
        <charset val="204"/>
      </rPr>
      <t xml:space="preserve"> </t>
    </r>
  </si>
  <si>
    <r>
      <t>Приобретение, установка, ремонт и содержание туалетов</t>
    </r>
    <r>
      <rPr>
        <i/>
        <sz val="12"/>
        <rFont val="Times New Roman"/>
        <family val="1"/>
        <charset val="204"/>
      </rPr>
      <t xml:space="preserve"> </t>
    </r>
  </si>
  <si>
    <t>Обращение с твердыми коммунальными отходами, содержание контейнерных площадок</t>
  </si>
  <si>
    <t>Проектирование и реконструкция объектов гидротехнических сооружений</t>
  </si>
  <si>
    <t>3.7</t>
  </si>
  <si>
    <t>Количество объектов на территории которых выполнен ремонт лестничных спусков</t>
  </si>
  <si>
    <r>
      <t xml:space="preserve">Реализация общественных проектов, направленных на благоустройство городских территорий                                                  </t>
    </r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(государственная программа Самарской области "Народный бюджет Самарской области")</t>
    </r>
  </si>
  <si>
    <t>Доля выполненных работ от общего объема работ, запланированного в текущем году</t>
  </si>
  <si>
    <t>Площадь отремонтированных покрытий тротуаров, проездов, площадок для временной парковки автомашин</t>
  </si>
  <si>
    <t xml:space="preserve">Количество МАФ, установленных на внутриквартальных территориях </t>
  </si>
  <si>
    <t xml:space="preserve">Ремонт, восстановление и содержание памятных мест, объектов, направленных на сохранение исторической памяти </t>
  </si>
  <si>
    <t>шт</t>
  </si>
  <si>
    <t>Количество объектов находящихся в технически исправном состоянии</t>
  </si>
  <si>
    <t xml:space="preserve">Комплексное содержание городских территорий </t>
  </si>
  <si>
    <t>Доплаты и компенсационные выплаты матерям</t>
  </si>
  <si>
    <t>2026г.&lt;*&gt;</t>
  </si>
  <si>
    <t>2027г.&lt;*&gt;</t>
  </si>
  <si>
    <t>2028г.&lt;*&gt;</t>
  </si>
  <si>
    <t>2029г.&lt;*&gt;</t>
  </si>
  <si>
    <t>2030г.&lt;*&gt;</t>
  </si>
  <si>
    <t>Преддекларационные обследования, разработка деклараций безопасности гидротехнических сооружений с государственной экспертизой, обследование и мониторинг технического состояния, комплексные обследования объектов гидротехнических сооружений</t>
  </si>
  <si>
    <t>&lt;*&gt; Значения показателей (индикаторов) приведены ориентировочно, при уточнении объемов финансирования и утверждении адресных перечней будут внесены соответствующие изменения в Программу.</t>
  </si>
  <si>
    <t>---------------------------------------------</t>
  </si>
  <si>
    <t>Обеспечение внутриквартальным освещением</t>
  </si>
  <si>
    <t>Количество объектов, на территории которых выполнены работы по обеспечению освещением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</si>
</sst>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_р_._-;\-* #,##0_р_._-;_-* &quot;-&quot;_р_._-;_-@_-"/>
    <numFmt numFmtId="165" formatCode="_-* #,##0.00_р_._-;\-* #,##0.00_р_._-;_-* &quot;-&quot;??_р_._-;_-@_-"/>
    <numFmt numFmtId="166" formatCode="&quot;Да&quot;;&quot;Да&quot;;&quot;Нет&quot;"/>
    <numFmt numFmtId="167" formatCode="#,##0.0"/>
    <numFmt numFmtId="168" formatCode="0.000"/>
    <numFmt numFmtId="169" formatCode="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0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4" fillId="8" borderId="4" applyNumberFormat="0" applyAlignment="0" applyProtection="0"/>
    <xf numFmtId="0" fontId="5" fillId="21" borderId="5" applyNumberFormat="0" applyAlignment="0" applyProtection="0"/>
    <xf numFmtId="0" fontId="6" fillId="21" borderId="4" applyNumberFormat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22" borderId="10" applyNumberFormat="0" applyAlignment="0" applyProtection="0"/>
    <xf numFmtId="0" fontId="12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4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11" applyNumberFormat="0" applyFont="0" applyAlignment="0" applyProtection="0"/>
    <xf numFmtId="0" fontId="17" fillId="0" borderId="12" applyNumberFormat="0" applyFill="0" applyAlignment="0" applyProtection="0"/>
    <xf numFmtId="0" fontId="18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0" fontId="19" fillId="5" borderId="0" applyNumberFormat="0" applyBorder="0" applyAlignment="0" applyProtection="0"/>
    <xf numFmtId="0" fontId="14" fillId="0" borderId="0"/>
    <xf numFmtId="0" fontId="20" fillId="0" borderId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20" fillId="0" borderId="0"/>
    <xf numFmtId="0" fontId="21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30">
    <xf numFmtId="0" fontId="0" fillId="0" borderId="0" xfId="0"/>
    <xf numFmtId="0" fontId="22" fillId="2" borderId="0" xfId="0" applyFont="1" applyFill="1"/>
    <xf numFmtId="0" fontId="22" fillId="2" borderId="3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vertical="center" wrapText="1"/>
    </xf>
    <xf numFmtId="167" fontId="22" fillId="2" borderId="36" xfId="0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/>
    </xf>
    <xf numFmtId="3" fontId="22" fillId="2" borderId="18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 wrapText="1"/>
    </xf>
    <xf numFmtId="3" fontId="22" fillId="2" borderId="1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0" fontId="22" fillId="2" borderId="24" xfId="0" applyFont="1" applyFill="1" applyBorder="1" applyAlignment="1">
      <alignment vertical="center" wrapText="1"/>
    </xf>
    <xf numFmtId="0" fontId="22" fillId="2" borderId="24" xfId="0" applyFont="1" applyFill="1" applyBorder="1" applyAlignment="1">
      <alignment horizontal="center" vertical="center"/>
    </xf>
    <xf numFmtId="0" fontId="22" fillId="2" borderId="37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" fontId="22" fillId="2" borderId="19" xfId="0" applyNumberFormat="1" applyFont="1" applyFill="1" applyBorder="1" applyAlignment="1">
      <alignment horizontal="center" vertical="center"/>
    </xf>
    <xf numFmtId="1" fontId="22" fillId="2" borderId="34" xfId="0" applyNumberFormat="1" applyFont="1" applyFill="1" applyBorder="1" applyAlignment="1">
      <alignment horizontal="center" vertical="center"/>
    </xf>
    <xf numFmtId="1" fontId="22" fillId="2" borderId="1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3" fontId="22" fillId="2" borderId="19" xfId="47" applyNumberFormat="1" applyFont="1" applyFill="1" applyBorder="1" applyAlignment="1">
      <alignment horizontal="center" vertical="center"/>
    </xf>
    <xf numFmtId="3" fontId="22" fillId="2" borderId="34" xfId="47" applyNumberFormat="1" applyFont="1" applyFill="1" applyBorder="1" applyAlignment="1">
      <alignment horizontal="center" vertical="center"/>
    </xf>
    <xf numFmtId="3" fontId="22" fillId="2" borderId="1" xfId="47" applyNumberFormat="1" applyFont="1" applyFill="1" applyBorder="1" applyAlignment="1">
      <alignment horizontal="center" vertical="center"/>
    </xf>
    <xf numFmtId="168" fontId="22" fillId="2" borderId="3" xfId="0" applyNumberFormat="1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/>
    </xf>
    <xf numFmtId="1" fontId="22" fillId="2" borderId="27" xfId="47" applyNumberFormat="1" applyFont="1" applyFill="1" applyBorder="1" applyAlignment="1">
      <alignment horizontal="center" vertical="center"/>
    </xf>
    <xf numFmtId="1" fontId="22" fillId="2" borderId="43" xfId="47" applyNumberFormat="1" applyFont="1" applyFill="1" applyBorder="1" applyAlignment="1">
      <alignment horizontal="center" vertical="center"/>
    </xf>
    <xf numFmtId="1" fontId="22" fillId="2" borderId="26" xfId="47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2" fillId="2" borderId="37" xfId="0" applyFont="1" applyFill="1" applyBorder="1" applyAlignment="1">
      <alignment horizontal="left" vertical="center" wrapText="1"/>
    </xf>
    <xf numFmtId="167" fontId="22" fillId="2" borderId="25" xfId="0" applyNumberFormat="1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53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168" fontId="22" fillId="2" borderId="35" xfId="0" applyNumberFormat="1" applyFont="1" applyFill="1" applyBorder="1" applyAlignment="1">
      <alignment horizontal="center" vertical="center" wrapText="1"/>
    </xf>
    <xf numFmtId="168" fontId="22" fillId="2" borderId="14" xfId="0" applyNumberFormat="1" applyFont="1" applyFill="1" applyBorder="1" applyAlignment="1">
      <alignment horizontal="center" vertical="center" wrapText="1"/>
    </xf>
    <xf numFmtId="3" fontId="22" fillId="2" borderId="53" xfId="47" applyNumberFormat="1" applyFont="1" applyFill="1" applyBorder="1" applyAlignment="1">
      <alignment horizontal="center" vertical="center" wrapText="1"/>
    </xf>
    <xf numFmtId="3" fontId="22" fillId="2" borderId="15" xfId="47" applyNumberFormat="1" applyFont="1" applyFill="1" applyBorder="1" applyAlignment="1">
      <alignment horizontal="center" vertical="center" wrapText="1"/>
    </xf>
    <xf numFmtId="3" fontId="22" fillId="2" borderId="16" xfId="47" applyNumberFormat="1" applyFont="1" applyFill="1" applyBorder="1" applyAlignment="1">
      <alignment horizontal="center" vertical="center" wrapText="1"/>
    </xf>
    <xf numFmtId="3" fontId="22" fillId="2" borderId="17" xfId="47" applyNumberFormat="1" applyFont="1" applyFill="1" applyBorder="1" applyAlignment="1">
      <alignment horizontal="center" vertical="center" wrapText="1"/>
    </xf>
    <xf numFmtId="168" fontId="22" fillId="2" borderId="36" xfId="0" applyNumberFormat="1" applyFont="1" applyFill="1" applyBorder="1" applyAlignment="1">
      <alignment horizontal="center" vertical="center" wrapText="1"/>
    </xf>
    <xf numFmtId="168" fontId="22" fillId="2" borderId="34" xfId="0" applyNumberFormat="1" applyFont="1" applyFill="1" applyBorder="1" applyAlignment="1">
      <alignment horizontal="center" vertical="center" wrapText="1"/>
    </xf>
    <xf numFmtId="169" fontId="22" fillId="2" borderId="42" xfId="47" applyNumberFormat="1" applyFont="1" applyFill="1" applyBorder="1" applyAlignment="1">
      <alignment horizontal="center" vertical="center" wrapText="1"/>
    </xf>
    <xf numFmtId="3" fontId="22" fillId="2" borderId="18" xfId="47" applyNumberFormat="1" applyFont="1" applyFill="1" applyBorder="1" applyAlignment="1">
      <alignment horizontal="center" vertical="center" wrapText="1"/>
    </xf>
    <xf numFmtId="3" fontId="22" fillId="2" borderId="1" xfId="47" applyNumberFormat="1" applyFont="1" applyFill="1" applyBorder="1" applyAlignment="1">
      <alignment horizontal="center" vertical="center" wrapText="1"/>
    </xf>
    <xf numFmtId="3" fontId="22" fillId="2" borderId="19" xfId="47" applyNumberFormat="1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/>
    </xf>
    <xf numFmtId="3" fontId="22" fillId="2" borderId="42" xfId="47" applyNumberFormat="1" applyFont="1" applyFill="1" applyBorder="1" applyAlignment="1">
      <alignment horizontal="center" vertical="center" wrapText="1"/>
    </xf>
    <xf numFmtId="1" fontId="22" fillId="2" borderId="42" xfId="47" applyNumberFormat="1" applyFont="1" applyFill="1" applyBorder="1" applyAlignment="1">
      <alignment horizontal="center" vertical="center" wrapText="1"/>
    </xf>
    <xf numFmtId="1" fontId="22" fillId="2" borderId="18" xfId="47" applyNumberFormat="1" applyFont="1" applyFill="1" applyBorder="1" applyAlignment="1">
      <alignment horizontal="center" vertical="center" wrapText="1"/>
    </xf>
    <xf numFmtId="1" fontId="22" fillId="2" borderId="1" xfId="47" applyNumberFormat="1" applyFont="1" applyFill="1" applyBorder="1" applyAlignment="1">
      <alignment horizontal="center" vertical="center" wrapText="1"/>
    </xf>
    <xf numFmtId="1" fontId="22" fillId="2" borderId="19" xfId="47" applyNumberFormat="1" applyFont="1" applyFill="1" applyBorder="1" applyAlignment="1">
      <alignment horizontal="center" vertical="center" wrapText="1"/>
    </xf>
    <xf numFmtId="168" fontId="22" fillId="2" borderId="34" xfId="0" applyNumberFormat="1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 wrapText="1" readingOrder="1"/>
    </xf>
    <xf numFmtId="3" fontId="22" fillId="2" borderId="21" xfId="0" applyNumberFormat="1" applyFont="1" applyFill="1" applyBorder="1" applyAlignment="1">
      <alignment horizontal="center" vertical="center" wrapText="1" readingOrder="1"/>
    </xf>
    <xf numFmtId="3" fontId="22" fillId="2" borderId="2" xfId="0" applyNumberFormat="1" applyFont="1" applyFill="1" applyBorder="1" applyAlignment="1">
      <alignment horizontal="center" vertical="center" wrapText="1" readingOrder="1"/>
    </xf>
    <xf numFmtId="3" fontId="22" fillId="2" borderId="23" xfId="0" applyNumberFormat="1" applyFont="1" applyFill="1" applyBorder="1" applyAlignment="1">
      <alignment horizontal="center" vertical="center" wrapText="1" readingOrder="1"/>
    </xf>
    <xf numFmtId="0" fontId="23" fillId="2" borderId="0" xfId="0" applyFont="1" applyFill="1" applyAlignment="1">
      <alignment vertical="center" wrapText="1"/>
    </xf>
    <xf numFmtId="169" fontId="22" fillId="2" borderId="42" xfId="47" applyNumberFormat="1" applyFont="1" applyFill="1" applyBorder="1" applyAlignment="1">
      <alignment horizontal="center" vertical="center" wrapText="1" readingOrder="1"/>
    </xf>
    <xf numFmtId="3" fontId="22" fillId="2" borderId="1" xfId="47" applyNumberFormat="1" applyFont="1" applyFill="1" applyBorder="1" applyAlignment="1">
      <alignment horizontal="center" vertical="center" wrapText="1" readingOrder="1"/>
    </xf>
    <xf numFmtId="3" fontId="22" fillId="2" borderId="19" xfId="47" applyNumberFormat="1" applyFont="1" applyFill="1" applyBorder="1" applyAlignment="1">
      <alignment horizontal="center" vertical="center" wrapText="1" readingOrder="1"/>
    </xf>
    <xf numFmtId="1" fontId="22" fillId="2" borderId="42" xfId="0" applyNumberFormat="1" applyFont="1" applyFill="1" applyBorder="1" applyAlignment="1">
      <alignment horizontal="center" vertical="center" wrapText="1" readingOrder="1"/>
    </xf>
    <xf numFmtId="3" fontId="22" fillId="2" borderId="18" xfId="47" applyNumberFormat="1" applyFont="1" applyFill="1" applyBorder="1" applyAlignment="1">
      <alignment horizontal="center" vertical="center"/>
    </xf>
    <xf numFmtId="1" fontId="22" fillId="2" borderId="42" xfId="47" applyNumberFormat="1" applyFont="1" applyFill="1" applyBorder="1" applyAlignment="1">
      <alignment horizontal="center" vertical="center" readingOrder="1"/>
    </xf>
    <xf numFmtId="3" fontId="22" fillId="2" borderId="1" xfId="47" applyNumberFormat="1" applyFont="1" applyFill="1" applyBorder="1" applyAlignment="1">
      <alignment horizontal="center" vertical="center" readingOrder="1"/>
    </xf>
    <xf numFmtId="3" fontId="22" fillId="2" borderId="19" xfId="47" applyNumberFormat="1" applyFont="1" applyFill="1" applyBorder="1" applyAlignment="1">
      <alignment horizontal="center" vertical="center" readingOrder="1"/>
    </xf>
    <xf numFmtId="3" fontId="22" fillId="2" borderId="1" xfId="0" applyNumberFormat="1" applyFont="1" applyFill="1" applyBorder="1" applyAlignment="1">
      <alignment horizontal="center" vertical="center" wrapText="1" readingOrder="1"/>
    </xf>
    <xf numFmtId="3" fontId="22" fillId="2" borderId="19" xfId="0" applyNumberFormat="1" applyFont="1" applyFill="1" applyBorder="1" applyAlignment="1">
      <alignment horizontal="center" vertical="center" wrapText="1" readingOrder="1"/>
    </xf>
    <xf numFmtId="0" fontId="22" fillId="2" borderId="42" xfId="0" applyFont="1" applyFill="1" applyBorder="1" applyAlignment="1">
      <alignment horizontal="center" vertical="center" wrapText="1"/>
    </xf>
    <xf numFmtId="3" fontId="22" fillId="2" borderId="42" xfId="0" applyNumberFormat="1" applyFont="1" applyFill="1" applyBorder="1" applyAlignment="1">
      <alignment horizontal="center" vertical="center"/>
    </xf>
    <xf numFmtId="3" fontId="22" fillId="2" borderId="19" xfId="0" applyNumberFormat="1" applyFont="1" applyFill="1" applyBorder="1" applyAlignment="1">
      <alignment horizontal="center" vertical="center"/>
    </xf>
    <xf numFmtId="3" fontId="22" fillId="2" borderId="42" xfId="0" applyNumberFormat="1" applyFont="1" applyFill="1" applyBorder="1" applyAlignment="1">
      <alignment horizontal="center" vertical="center" wrapText="1"/>
    </xf>
    <xf numFmtId="3" fontId="22" fillId="2" borderId="18" xfId="0" applyNumberFormat="1" applyFont="1" applyFill="1" applyBorder="1" applyAlignment="1">
      <alignment horizontal="center" vertical="center" wrapText="1"/>
    </xf>
    <xf numFmtId="167" fontId="22" fillId="2" borderId="34" xfId="0" applyNumberFormat="1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/>
    </xf>
    <xf numFmtId="1" fontId="22" fillId="2" borderId="18" xfId="0" applyNumberFormat="1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 wrapText="1"/>
    </xf>
    <xf numFmtId="0" fontId="22" fillId="2" borderId="14" xfId="0" applyFont="1" applyFill="1" applyBorder="1" applyAlignment="1">
      <alignment vertical="center" wrapText="1"/>
    </xf>
    <xf numFmtId="49" fontId="22" fillId="2" borderId="42" xfId="0" applyNumberFormat="1" applyFont="1" applyFill="1" applyBorder="1" applyAlignment="1">
      <alignment horizontal="center" vertical="center" wrapText="1" readingOrder="1"/>
    </xf>
    <xf numFmtId="49" fontId="22" fillId="2" borderId="18" xfId="0" applyNumberFormat="1" applyFont="1" applyFill="1" applyBorder="1" applyAlignment="1">
      <alignment horizontal="center" vertical="center" wrapText="1" readingOrder="1"/>
    </xf>
    <xf numFmtId="49" fontId="22" fillId="2" borderId="1" xfId="0" applyNumberFormat="1" applyFont="1" applyFill="1" applyBorder="1" applyAlignment="1">
      <alignment horizontal="center" vertical="center" wrapText="1" readingOrder="1"/>
    </xf>
    <xf numFmtId="49" fontId="22" fillId="2" borderId="19" xfId="0" applyNumberFormat="1" applyFont="1" applyFill="1" applyBorder="1" applyAlignment="1">
      <alignment horizontal="center" vertical="center" wrapText="1" readingOrder="1"/>
    </xf>
    <xf numFmtId="0" fontId="22" fillId="2" borderId="0" xfId="0" applyFont="1" applyFill="1" applyAlignment="1">
      <alignment wrapText="1"/>
    </xf>
    <xf numFmtId="169" fontId="22" fillId="2" borderId="1" xfId="0" applyNumberFormat="1" applyFont="1" applyFill="1" applyBorder="1" applyAlignment="1">
      <alignment horizontal="center" vertical="center"/>
    </xf>
    <xf numFmtId="167" fontId="22" fillId="2" borderId="13" xfId="0" applyNumberFormat="1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/>
    </xf>
    <xf numFmtId="1" fontId="22" fillId="2" borderId="26" xfId="0" applyNumberFormat="1" applyFont="1" applyFill="1" applyBorder="1" applyAlignment="1">
      <alignment horizontal="center" vertical="center"/>
    </xf>
    <xf numFmtId="168" fontId="22" fillId="2" borderId="35" xfId="0" applyNumberFormat="1" applyFont="1" applyFill="1" applyBorder="1" applyAlignment="1">
      <alignment horizontal="center" vertical="center"/>
    </xf>
    <xf numFmtId="168" fontId="22" fillId="2" borderId="15" xfId="0" applyNumberFormat="1" applyFont="1" applyFill="1" applyBorder="1" applyAlignment="1">
      <alignment horizontal="center" vertical="center"/>
    </xf>
    <xf numFmtId="3" fontId="22" fillId="2" borderId="17" xfId="0" applyNumberFormat="1" applyFont="1" applyFill="1" applyBorder="1" applyAlignment="1">
      <alignment horizontal="center" vertical="center"/>
    </xf>
    <xf numFmtId="3" fontId="22" fillId="2" borderId="33" xfId="0" applyNumberFormat="1" applyFont="1" applyFill="1" applyBorder="1" applyAlignment="1">
      <alignment horizontal="center" vertical="center"/>
    </xf>
    <xf numFmtId="3" fontId="22" fillId="2" borderId="16" xfId="0" applyNumberFormat="1" applyFont="1" applyFill="1" applyBorder="1" applyAlignment="1">
      <alignment horizontal="center" vertical="center"/>
    </xf>
    <xf numFmtId="168" fontId="22" fillId="2" borderId="18" xfId="0" applyNumberFormat="1" applyFont="1" applyFill="1" applyBorder="1" applyAlignment="1">
      <alignment horizontal="center" vertical="center"/>
    </xf>
    <xf numFmtId="3" fontId="22" fillId="2" borderId="34" xfId="0" applyNumberFormat="1" applyFont="1" applyFill="1" applyBorder="1" applyAlignment="1">
      <alignment horizontal="center" vertical="center" wrapText="1"/>
    </xf>
    <xf numFmtId="168" fontId="22" fillId="2" borderId="18" xfId="0" applyNumberFormat="1" applyFont="1" applyFill="1" applyBorder="1" applyAlignment="1">
      <alignment horizontal="center" vertical="center" wrapText="1"/>
    </xf>
    <xf numFmtId="167" fontId="22" fillId="2" borderId="18" xfId="0" applyNumberFormat="1" applyFont="1" applyFill="1" applyBorder="1" applyAlignment="1">
      <alignment horizontal="center" vertical="center" wrapText="1"/>
    </xf>
    <xf numFmtId="49" fontId="22" fillId="2" borderId="49" xfId="0" applyNumberFormat="1" applyFont="1" applyFill="1" applyBorder="1" applyAlignment="1">
      <alignment horizontal="center" vertical="center" wrapText="1"/>
    </xf>
    <xf numFmtId="167" fontId="22" fillId="2" borderId="37" xfId="0" applyNumberFormat="1" applyFont="1" applyFill="1" applyBorder="1" applyAlignment="1">
      <alignment horizontal="center" vertical="center" wrapText="1"/>
    </xf>
    <xf numFmtId="3" fontId="22" fillId="2" borderId="27" xfId="0" applyNumberFormat="1" applyFont="1" applyFill="1" applyBorder="1" applyAlignment="1">
      <alignment horizontal="center" vertical="center" wrapText="1"/>
    </xf>
    <xf numFmtId="3" fontId="22" fillId="2" borderId="43" xfId="0" applyNumberFormat="1" applyFont="1" applyFill="1" applyBorder="1" applyAlignment="1">
      <alignment horizontal="center" vertical="center" wrapText="1"/>
    </xf>
    <xf numFmtId="3" fontId="22" fillId="2" borderId="26" xfId="0" applyNumberFormat="1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2" fontId="22" fillId="2" borderId="36" xfId="0" applyNumberFormat="1" applyFont="1" applyFill="1" applyBorder="1" applyAlignment="1">
      <alignment horizontal="center" vertical="center" wrapText="1"/>
    </xf>
    <xf numFmtId="49" fontId="24" fillId="2" borderId="46" xfId="0" applyNumberFormat="1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vertical="center" wrapText="1"/>
    </xf>
    <xf numFmtId="0" fontId="22" fillId="2" borderId="39" xfId="0" applyFont="1" applyFill="1" applyBorder="1" applyAlignment="1">
      <alignment horizontal="left" vertical="center" wrapText="1"/>
    </xf>
    <xf numFmtId="167" fontId="22" fillId="2" borderId="46" xfId="0" applyNumberFormat="1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justify" vertical="center"/>
    </xf>
    <xf numFmtId="0" fontId="26" fillId="2" borderId="0" xfId="0" applyFont="1" applyFill="1" applyAlignment="1">
      <alignment horizontal="center" vertical="center"/>
    </xf>
    <xf numFmtId="167" fontId="22" fillId="2" borderId="19" xfId="0" applyNumberFormat="1" applyFont="1" applyFill="1" applyBorder="1" applyAlignment="1">
      <alignment horizontal="center" vertical="center" wrapText="1"/>
    </xf>
    <xf numFmtId="167" fontId="22" fillId="2" borderId="1" xfId="0" applyNumberFormat="1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49" fontId="22" fillId="2" borderId="21" xfId="0" applyNumberFormat="1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left" vertical="center" wrapText="1"/>
    </xf>
    <xf numFmtId="0" fontId="22" fillId="2" borderId="42" xfId="0" applyFont="1" applyFill="1" applyBorder="1" applyAlignment="1">
      <alignment horizontal="left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left" vertical="center" wrapText="1"/>
    </xf>
    <xf numFmtId="49" fontId="22" fillId="2" borderId="18" xfId="0" applyNumberFormat="1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49" fontId="22" fillId="2" borderId="24" xfId="0" applyNumberFormat="1" applyFont="1" applyFill="1" applyBorder="1" applyAlignment="1">
      <alignment horizontal="center" vertical="center" wrapText="1"/>
    </xf>
    <xf numFmtId="49" fontId="24" fillId="2" borderId="37" xfId="0" applyNumberFormat="1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left" vertical="center" wrapText="1"/>
    </xf>
    <xf numFmtId="167" fontId="22" fillId="2" borderId="43" xfId="0" applyNumberFormat="1" applyFont="1" applyFill="1" applyBorder="1" applyAlignment="1">
      <alignment horizontal="center" vertical="center" wrapText="1"/>
    </xf>
    <xf numFmtId="0" fontId="22" fillId="2" borderId="62" xfId="0" applyFont="1" applyFill="1" applyBorder="1" applyAlignment="1">
      <alignment horizontal="center" vertical="center"/>
    </xf>
    <xf numFmtId="0" fontId="22" fillId="2" borderId="59" xfId="0" applyFont="1" applyFill="1" applyBorder="1" applyAlignment="1">
      <alignment horizontal="left" vertical="center" wrapText="1"/>
    </xf>
    <xf numFmtId="0" fontId="22" fillId="2" borderId="60" xfId="0" applyFont="1" applyFill="1" applyBorder="1" applyAlignment="1">
      <alignment horizontal="left" vertical="center" wrapText="1"/>
    </xf>
    <xf numFmtId="0" fontId="22" fillId="2" borderId="61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2" fillId="2" borderId="32" xfId="0" applyFont="1" applyFill="1" applyBorder="1" applyAlignment="1">
      <alignment horizontal="left" vertical="center" wrapText="1"/>
    </xf>
    <xf numFmtId="0" fontId="22" fillId="2" borderId="40" xfId="0" applyFont="1" applyFill="1" applyBorder="1" applyAlignment="1">
      <alignment horizontal="left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left" vertical="center" wrapText="1"/>
    </xf>
    <xf numFmtId="49" fontId="22" fillId="2" borderId="21" xfId="0" applyNumberFormat="1" applyFont="1" applyFill="1" applyBorder="1" applyAlignment="1">
      <alignment horizontal="center" vertical="center" wrapText="1"/>
    </xf>
    <xf numFmtId="49" fontId="22" fillId="2" borderId="20" xfId="0" applyNumberFormat="1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left" vertical="center" wrapText="1"/>
    </xf>
    <xf numFmtId="0" fontId="22" fillId="2" borderId="53" xfId="0" applyFont="1" applyFill="1" applyBorder="1" applyAlignment="1">
      <alignment horizontal="left" vertical="center" wrapText="1"/>
    </xf>
    <xf numFmtId="49" fontId="22" fillId="2" borderId="22" xfId="0" applyNumberFormat="1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vertical="center" wrapText="1"/>
    </xf>
    <xf numFmtId="0" fontId="22" fillId="2" borderId="29" xfId="0" applyFont="1" applyFill="1" applyBorder="1" applyAlignment="1">
      <alignment vertical="center" wrapText="1"/>
    </xf>
    <xf numFmtId="0" fontId="22" fillId="2" borderId="30" xfId="0" applyFont="1" applyFill="1" applyBorder="1" applyAlignment="1">
      <alignment vertical="center" wrapText="1"/>
    </xf>
    <xf numFmtId="49" fontId="23" fillId="2" borderId="31" xfId="0" applyNumberFormat="1" applyFont="1" applyFill="1" applyBorder="1" applyAlignment="1">
      <alignment horizontal="center" vertical="center" wrapText="1"/>
    </xf>
    <xf numFmtId="49" fontId="22" fillId="2" borderId="24" xfId="0" applyNumberFormat="1" applyFont="1" applyFill="1" applyBorder="1" applyAlignment="1">
      <alignment horizontal="center" vertical="center" wrapText="1"/>
    </xf>
    <xf numFmtId="168" fontId="22" fillId="2" borderId="35" xfId="0" applyNumberFormat="1" applyFont="1" applyFill="1" applyBorder="1" applyAlignment="1">
      <alignment horizontal="left" vertical="center" wrapText="1"/>
    </xf>
    <xf numFmtId="168" fontId="22" fillId="2" borderId="36" xfId="0" applyNumberFormat="1" applyFont="1" applyFill="1" applyBorder="1" applyAlignment="1">
      <alignment horizontal="left" vertical="center" wrapText="1"/>
    </xf>
    <xf numFmtId="0" fontId="22" fillId="2" borderId="55" xfId="0" applyFont="1" applyFill="1" applyBorder="1" applyAlignment="1">
      <alignment horizontal="left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49" fontId="22" fillId="2" borderId="18" xfId="0" applyNumberFormat="1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left" vertical="center" wrapText="1"/>
    </xf>
    <xf numFmtId="168" fontId="22" fillId="2" borderId="50" xfId="0" applyNumberFormat="1" applyFont="1" applyFill="1" applyBorder="1" applyAlignment="1">
      <alignment horizontal="left" vertical="center"/>
    </xf>
    <xf numFmtId="168" fontId="22" fillId="2" borderId="51" xfId="0" applyNumberFormat="1" applyFont="1" applyFill="1" applyBorder="1" applyAlignment="1">
      <alignment horizontal="left" vertical="center"/>
    </xf>
    <xf numFmtId="168" fontId="22" fillId="2" borderId="56" xfId="0" applyNumberFormat="1" applyFont="1" applyFill="1" applyBorder="1" applyAlignment="1">
      <alignment horizontal="left" vertical="center"/>
    </xf>
    <xf numFmtId="168" fontId="22" fillId="2" borderId="52" xfId="0" applyNumberFormat="1" applyFont="1" applyFill="1" applyBorder="1" applyAlignment="1">
      <alignment horizontal="left" vertical="center"/>
    </xf>
    <xf numFmtId="0" fontId="22" fillId="2" borderId="38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left" vertical="center" wrapText="1"/>
    </xf>
    <xf numFmtId="0" fontId="22" fillId="2" borderId="58" xfId="0" applyFont="1" applyFill="1" applyBorder="1" applyAlignment="1">
      <alignment horizontal="left" vertical="center" wrapText="1"/>
    </xf>
    <xf numFmtId="0" fontId="22" fillId="2" borderId="46" xfId="0" applyFont="1" applyFill="1" applyBorder="1" applyAlignment="1">
      <alignment horizontal="center" vertical="center" wrapText="1"/>
    </xf>
    <xf numFmtId="0" fontId="22" fillId="2" borderId="58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justify" vertical="center" wrapText="1"/>
    </xf>
    <xf numFmtId="0" fontId="22" fillId="2" borderId="29" xfId="0" applyFont="1" applyFill="1" applyBorder="1" applyAlignment="1">
      <alignment horizontal="justify" vertical="center" wrapText="1"/>
    </xf>
    <xf numFmtId="0" fontId="22" fillId="2" borderId="30" xfId="0" applyFont="1" applyFill="1" applyBorder="1" applyAlignment="1">
      <alignment horizontal="justify" vertical="center" wrapText="1"/>
    </xf>
    <xf numFmtId="49" fontId="22" fillId="2" borderId="32" xfId="0" applyNumberFormat="1" applyFont="1" applyFill="1" applyBorder="1" applyAlignment="1">
      <alignment horizontal="center" vertical="center" wrapText="1"/>
    </xf>
    <xf numFmtId="49" fontId="22" fillId="2" borderId="41" xfId="0" applyNumberFormat="1" applyFont="1" applyFill="1" applyBorder="1" applyAlignment="1">
      <alignment horizontal="center" vertical="center" wrapText="1"/>
    </xf>
    <xf numFmtId="49" fontId="22" fillId="2" borderId="40" xfId="0" applyNumberFormat="1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left" vertical="center" wrapText="1"/>
    </xf>
    <xf numFmtId="49" fontId="22" fillId="2" borderId="44" xfId="0" applyNumberFormat="1" applyFont="1" applyFill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left" vertical="center" wrapText="1"/>
    </xf>
    <xf numFmtId="0" fontId="22" fillId="2" borderId="48" xfId="0" applyFont="1" applyFill="1" applyBorder="1" applyAlignment="1">
      <alignment horizontal="left" vertical="center" wrapText="1"/>
    </xf>
    <xf numFmtId="49" fontId="22" fillId="2" borderId="46" xfId="0" applyNumberFormat="1" applyFont="1" applyFill="1" applyBorder="1" applyAlignment="1">
      <alignment horizontal="center" vertical="center" wrapText="1"/>
    </xf>
    <xf numFmtId="49" fontId="22" fillId="2" borderId="58" xfId="0" applyNumberFormat="1" applyFont="1" applyFill="1" applyBorder="1" applyAlignment="1">
      <alignment horizontal="center" vertical="center" wrapText="1"/>
    </xf>
    <xf numFmtId="0" fontId="22" fillId="2" borderId="0" xfId="0" quotePrefix="1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right"/>
    </xf>
    <xf numFmtId="4" fontId="22" fillId="2" borderId="0" xfId="0" applyNumberFormat="1" applyFont="1" applyFill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</cellXfs>
  <cellStyles count="6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2 3" xfId="50"/>
    <cellStyle name="Обычный 2 4" xfId="55"/>
    <cellStyle name="Обычный 2 7" xfId="56"/>
    <cellStyle name="Обычный 3" xfId="38"/>
    <cellStyle name="Обычный 3 2" xfId="39"/>
    <cellStyle name="Обычный 3 3" xfId="57"/>
    <cellStyle name="Обычный 4" xfId="40"/>
    <cellStyle name="Обычный 8" xfId="51"/>
    <cellStyle name="Плохой 2" xfId="41"/>
    <cellStyle name="Пояснение 2" xfId="42"/>
    <cellStyle name="Примечание 2" xfId="43"/>
    <cellStyle name="Процентный 2" xfId="52"/>
    <cellStyle name="Связанная ячейка 2" xfId="44"/>
    <cellStyle name="Текст предупреждения 2" xfId="45"/>
    <cellStyle name="Финансовый [0] 2" xfId="54"/>
    <cellStyle name="Финансовый [0] 3" xfId="53"/>
    <cellStyle name="Финансовый 2" xfId="46"/>
    <cellStyle name="Финансовый 2 2" xfId="47"/>
    <cellStyle name="Финансовый 2 3" xfId="48"/>
    <cellStyle name="Финансовый 3" xfId="58"/>
    <cellStyle name="Финансовый 3 2" xfId="59"/>
    <cellStyle name="Хороши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topLeftCell="A67" zoomScale="80" zoomScaleNormal="80" workbookViewId="0">
      <selection activeCell="F67" sqref="F67"/>
    </sheetView>
  </sheetViews>
  <sheetFormatPr defaultColWidth="9.140625" defaultRowHeight="15.75" x14ac:dyDescent="0.25"/>
  <cols>
    <col min="1" max="1" width="7.140625" style="1" customWidth="1"/>
    <col min="2" max="2" width="53.7109375" style="1" customWidth="1"/>
    <col min="3" max="3" width="46.85546875" style="1" customWidth="1"/>
    <col min="4" max="4" width="8.85546875" style="1" bestFit="1" customWidth="1"/>
    <col min="5" max="5" width="11.7109375" style="1" customWidth="1"/>
    <col min="6" max="6" width="13" style="1" customWidth="1"/>
    <col min="7" max="11" width="11.7109375" style="1" customWidth="1"/>
    <col min="12" max="12" width="20" style="1" customWidth="1"/>
    <col min="13" max="13" width="9.28515625" style="1" bestFit="1" customWidth="1"/>
    <col min="14" max="14" width="12.85546875" style="1" bestFit="1" customWidth="1"/>
    <col min="15" max="16384" width="9.140625" style="1"/>
  </cols>
  <sheetData>
    <row r="1" spans="1:12" x14ac:dyDescent="0.25">
      <c r="A1" s="135"/>
      <c r="H1" s="220" t="s">
        <v>37</v>
      </c>
      <c r="I1" s="220"/>
      <c r="J1" s="220"/>
      <c r="K1" s="220"/>
    </row>
    <row r="2" spans="1:12" x14ac:dyDescent="0.25">
      <c r="A2" s="135"/>
      <c r="H2" s="220" t="s">
        <v>3</v>
      </c>
      <c r="I2" s="220"/>
      <c r="J2" s="220"/>
      <c r="K2" s="220"/>
    </row>
    <row r="3" spans="1:12" x14ac:dyDescent="0.25">
      <c r="A3" s="135"/>
      <c r="H3" s="220" t="s">
        <v>4</v>
      </c>
      <c r="I3" s="220"/>
      <c r="J3" s="220"/>
      <c r="K3" s="220"/>
    </row>
    <row r="4" spans="1:12" x14ac:dyDescent="0.25">
      <c r="A4" s="135"/>
      <c r="H4" s="220" t="s">
        <v>5</v>
      </c>
      <c r="I4" s="220"/>
      <c r="J4" s="220"/>
      <c r="K4" s="220"/>
    </row>
    <row r="5" spans="1:12" x14ac:dyDescent="0.25">
      <c r="A5" s="135"/>
      <c r="H5" s="220" t="s">
        <v>6</v>
      </c>
      <c r="I5" s="220"/>
      <c r="J5" s="220"/>
      <c r="K5" s="220"/>
    </row>
    <row r="6" spans="1:12" x14ac:dyDescent="0.25">
      <c r="A6" s="136"/>
    </row>
    <row r="7" spans="1:12" ht="37.5" customHeight="1" x14ac:dyDescent="0.25">
      <c r="A7" s="221" t="s">
        <v>36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</row>
    <row r="8" spans="1:12" ht="16.5" thickBot="1" x14ac:dyDescent="0.3">
      <c r="A8" s="137"/>
    </row>
    <row r="9" spans="1:12" ht="35.25" customHeight="1" x14ac:dyDescent="0.25">
      <c r="A9" s="222" t="s">
        <v>35</v>
      </c>
      <c r="B9" s="228" t="s">
        <v>0</v>
      </c>
      <c r="C9" s="198" t="s">
        <v>34</v>
      </c>
      <c r="D9" s="218" t="s">
        <v>33</v>
      </c>
      <c r="E9" s="224" t="s">
        <v>32</v>
      </c>
      <c r="F9" s="226" t="s">
        <v>31</v>
      </c>
      <c r="G9" s="227"/>
      <c r="H9" s="227"/>
      <c r="I9" s="227"/>
      <c r="J9" s="227"/>
      <c r="K9" s="224"/>
    </row>
    <row r="10" spans="1:12" ht="24.75" customHeight="1" x14ac:dyDescent="0.25">
      <c r="A10" s="223"/>
      <c r="B10" s="229"/>
      <c r="C10" s="199"/>
      <c r="D10" s="219"/>
      <c r="E10" s="225"/>
      <c r="F10" s="2" t="s">
        <v>138</v>
      </c>
      <c r="G10" s="3" t="s">
        <v>183</v>
      </c>
      <c r="H10" s="3" t="s">
        <v>184</v>
      </c>
      <c r="I10" s="3" t="s">
        <v>185</v>
      </c>
      <c r="J10" s="3" t="s">
        <v>186</v>
      </c>
      <c r="K10" s="145" t="s">
        <v>187</v>
      </c>
    </row>
    <row r="11" spans="1:12" ht="16.5" thickBot="1" x14ac:dyDescent="0.3">
      <c r="A11" s="4">
        <v>1</v>
      </c>
      <c r="B11" s="5">
        <v>2</v>
      </c>
      <c r="C11" s="6">
        <v>3</v>
      </c>
      <c r="D11" s="7">
        <v>4</v>
      </c>
      <c r="E11" s="8">
        <v>5</v>
      </c>
      <c r="F11" s="9">
        <v>6</v>
      </c>
      <c r="G11" s="10">
        <v>7</v>
      </c>
      <c r="H11" s="10">
        <v>8</v>
      </c>
      <c r="I11" s="10">
        <v>9</v>
      </c>
      <c r="J11" s="10">
        <v>10</v>
      </c>
      <c r="K11" s="11">
        <v>11</v>
      </c>
    </row>
    <row r="12" spans="1:12" ht="26.25" customHeight="1" thickBot="1" x14ac:dyDescent="0.3">
      <c r="A12" s="204" t="s">
        <v>7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6"/>
    </row>
    <row r="13" spans="1:12" ht="27.6" customHeight="1" thickBot="1" x14ac:dyDescent="0.3">
      <c r="A13" s="181" t="s">
        <v>89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3"/>
    </row>
    <row r="14" spans="1:12" ht="140.25" customHeight="1" x14ac:dyDescent="0.25">
      <c r="A14" s="160" t="s">
        <v>30</v>
      </c>
      <c r="B14" s="12" t="s">
        <v>153</v>
      </c>
      <c r="C14" s="148" t="s">
        <v>29</v>
      </c>
      <c r="D14" s="140" t="s">
        <v>9</v>
      </c>
      <c r="E14" s="144">
        <v>11</v>
      </c>
      <c r="F14" s="140">
        <v>39</v>
      </c>
      <c r="G14" s="147">
        <f>11+32</f>
        <v>43</v>
      </c>
      <c r="H14" s="147">
        <f>3+15</f>
        <v>18</v>
      </c>
      <c r="I14" s="147">
        <v>15</v>
      </c>
      <c r="J14" s="147">
        <v>13</v>
      </c>
      <c r="K14" s="144">
        <v>14</v>
      </c>
    </row>
    <row r="15" spans="1:12" ht="71.25" customHeight="1" x14ac:dyDescent="0.25">
      <c r="A15" s="202" t="s">
        <v>90</v>
      </c>
      <c r="B15" s="200" t="s">
        <v>154</v>
      </c>
      <c r="C15" s="13" t="s">
        <v>176</v>
      </c>
      <c r="D15" s="14" t="s">
        <v>48</v>
      </c>
      <c r="E15" s="145" t="s">
        <v>8</v>
      </c>
      <c r="F15" s="15">
        <v>37040</v>
      </c>
      <c r="G15" s="16">
        <f>7615+17890</f>
        <v>25505</v>
      </c>
      <c r="H15" s="16">
        <f>7615+32827</f>
        <v>40442</v>
      </c>
      <c r="I15" s="16">
        <f>2074+11060</f>
        <v>13134</v>
      </c>
      <c r="J15" s="17">
        <f>2074+10100</f>
        <v>12174</v>
      </c>
      <c r="K15" s="18">
        <f>2074+9250</f>
        <v>11324</v>
      </c>
      <c r="L15" s="19"/>
    </row>
    <row r="16" spans="1:12" ht="71.25" customHeight="1" x14ac:dyDescent="0.25">
      <c r="A16" s="203"/>
      <c r="B16" s="201"/>
      <c r="C16" s="13" t="s">
        <v>173</v>
      </c>
      <c r="D16" s="14" t="s">
        <v>9</v>
      </c>
      <c r="E16" s="145" t="s">
        <v>8</v>
      </c>
      <c r="F16" s="15">
        <f>1</f>
        <v>1</v>
      </c>
      <c r="G16" s="16" t="s">
        <v>8</v>
      </c>
      <c r="H16" s="16" t="s">
        <v>8</v>
      </c>
      <c r="I16" s="16" t="s">
        <v>8</v>
      </c>
      <c r="J16" s="16" t="s">
        <v>8</v>
      </c>
      <c r="K16" s="94" t="s">
        <v>8</v>
      </c>
      <c r="L16" s="19"/>
    </row>
    <row r="17" spans="1:14" ht="46.5" customHeight="1" x14ac:dyDescent="0.25">
      <c r="A17" s="143" t="s">
        <v>28</v>
      </c>
      <c r="B17" s="20" t="s">
        <v>191</v>
      </c>
      <c r="C17" s="149" t="s">
        <v>192</v>
      </c>
      <c r="D17" s="141" t="s">
        <v>9</v>
      </c>
      <c r="E17" s="145">
        <v>2</v>
      </c>
      <c r="F17" s="141">
        <v>4</v>
      </c>
      <c r="G17" s="3">
        <v>4</v>
      </c>
      <c r="H17" s="3">
        <v>4</v>
      </c>
      <c r="I17" s="3">
        <v>16</v>
      </c>
      <c r="J17" s="3">
        <v>15</v>
      </c>
      <c r="K17" s="145">
        <v>13</v>
      </c>
    </row>
    <row r="18" spans="1:14" ht="54.6" customHeight="1" x14ac:dyDescent="0.25">
      <c r="A18" s="143" t="s">
        <v>27</v>
      </c>
      <c r="B18" s="20" t="s">
        <v>137</v>
      </c>
      <c r="C18" s="149" t="s">
        <v>91</v>
      </c>
      <c r="D18" s="141" t="s">
        <v>9</v>
      </c>
      <c r="E18" s="145" t="s">
        <v>8</v>
      </c>
      <c r="F18" s="141">
        <v>16</v>
      </c>
      <c r="G18" s="3">
        <v>16</v>
      </c>
      <c r="H18" s="3">
        <f>9+45</f>
        <v>54</v>
      </c>
      <c r="I18" s="3">
        <f>43+9</f>
        <v>52</v>
      </c>
      <c r="J18" s="3">
        <f>9+45</f>
        <v>54</v>
      </c>
      <c r="K18" s="145">
        <f>9+42</f>
        <v>51</v>
      </c>
      <c r="M18" s="19"/>
      <c r="N18" s="19"/>
    </row>
    <row r="19" spans="1:14" ht="54.75" customHeight="1" x14ac:dyDescent="0.25">
      <c r="A19" s="172" t="s">
        <v>26</v>
      </c>
      <c r="B19" s="170" t="s">
        <v>92</v>
      </c>
      <c r="C19" s="149" t="s">
        <v>177</v>
      </c>
      <c r="D19" s="141" t="s">
        <v>9</v>
      </c>
      <c r="E19" s="145" t="s">
        <v>8</v>
      </c>
      <c r="F19" s="141">
        <v>155</v>
      </c>
      <c r="G19" s="3">
        <v>52</v>
      </c>
      <c r="H19" s="3">
        <v>54</v>
      </c>
      <c r="I19" s="3">
        <v>100</v>
      </c>
      <c r="J19" s="3">
        <v>100</v>
      </c>
      <c r="K19" s="145">
        <v>100</v>
      </c>
    </row>
    <row r="20" spans="1:14" ht="45" customHeight="1" x14ac:dyDescent="0.25">
      <c r="A20" s="173"/>
      <c r="B20" s="171"/>
      <c r="C20" s="149" t="s">
        <v>155</v>
      </c>
      <c r="D20" s="141" t="s">
        <v>9</v>
      </c>
      <c r="E20" s="145" t="s">
        <v>8</v>
      </c>
      <c r="F20" s="141">
        <v>548</v>
      </c>
      <c r="G20" s="3">
        <v>345</v>
      </c>
      <c r="H20" s="3">
        <v>345</v>
      </c>
      <c r="I20" s="3">
        <v>115</v>
      </c>
      <c r="J20" s="3">
        <v>115</v>
      </c>
      <c r="K20" s="145">
        <v>115</v>
      </c>
    </row>
    <row r="21" spans="1:14" ht="58.5" customHeight="1" x14ac:dyDescent="0.25">
      <c r="A21" s="21" t="s">
        <v>1</v>
      </c>
      <c r="B21" s="20" t="s">
        <v>108</v>
      </c>
      <c r="C21" s="149" t="s">
        <v>116</v>
      </c>
      <c r="D21" s="141" t="s">
        <v>9</v>
      </c>
      <c r="E21" s="145" t="s">
        <v>8</v>
      </c>
      <c r="F21" s="141">
        <v>3</v>
      </c>
      <c r="G21" s="3">
        <v>2</v>
      </c>
      <c r="H21" s="3">
        <v>1</v>
      </c>
      <c r="I21" s="3">
        <v>8</v>
      </c>
      <c r="J21" s="3">
        <v>10</v>
      </c>
      <c r="K21" s="145">
        <v>7</v>
      </c>
    </row>
    <row r="22" spans="1:14" ht="59.45" customHeight="1" x14ac:dyDescent="0.25">
      <c r="A22" s="172" t="s">
        <v>93</v>
      </c>
      <c r="B22" s="170" t="s">
        <v>139</v>
      </c>
      <c r="C22" s="149" t="s">
        <v>140</v>
      </c>
      <c r="D22" s="141" t="s">
        <v>14</v>
      </c>
      <c r="E22" s="145" t="s">
        <v>8</v>
      </c>
      <c r="F22" s="141">
        <v>100</v>
      </c>
      <c r="G22" s="3">
        <v>100</v>
      </c>
      <c r="H22" s="3">
        <v>100</v>
      </c>
      <c r="I22" s="3">
        <v>100</v>
      </c>
      <c r="J22" s="3">
        <v>100</v>
      </c>
      <c r="K22" s="145">
        <v>100</v>
      </c>
    </row>
    <row r="23" spans="1:14" ht="59.45" customHeight="1" thickBot="1" x14ac:dyDescent="0.3">
      <c r="A23" s="174"/>
      <c r="B23" s="175"/>
      <c r="C23" s="22" t="s">
        <v>147</v>
      </c>
      <c r="D23" s="150" t="s">
        <v>141</v>
      </c>
      <c r="E23" s="23" t="s">
        <v>61</v>
      </c>
      <c r="F23" s="24">
        <v>136</v>
      </c>
      <c r="G23" s="25" t="s">
        <v>8</v>
      </c>
      <c r="H23" s="25" t="s">
        <v>8</v>
      </c>
      <c r="I23" s="25" t="s">
        <v>8</v>
      </c>
      <c r="J23" s="25" t="s">
        <v>8</v>
      </c>
      <c r="K23" s="26" t="s">
        <v>8</v>
      </c>
    </row>
    <row r="24" spans="1:14" ht="35.25" customHeight="1" thickBot="1" x14ac:dyDescent="0.3">
      <c r="A24" s="181" t="s">
        <v>110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3"/>
    </row>
    <row r="25" spans="1:14" ht="62.45" customHeight="1" x14ac:dyDescent="0.25">
      <c r="A25" s="142" t="s">
        <v>25</v>
      </c>
      <c r="B25" s="27" t="s">
        <v>109</v>
      </c>
      <c r="C25" s="154" t="s">
        <v>95</v>
      </c>
      <c r="D25" s="140" t="s">
        <v>9</v>
      </c>
      <c r="E25" s="144">
        <v>3</v>
      </c>
      <c r="F25" s="146">
        <v>1</v>
      </c>
      <c r="G25" s="147" t="s">
        <v>8</v>
      </c>
      <c r="H25" s="147">
        <v>4</v>
      </c>
      <c r="I25" s="147">
        <v>2</v>
      </c>
      <c r="J25" s="147">
        <v>2</v>
      </c>
      <c r="K25" s="144">
        <v>2</v>
      </c>
    </row>
    <row r="26" spans="1:14" ht="34.5" customHeight="1" x14ac:dyDescent="0.25">
      <c r="A26" s="214" t="s">
        <v>94</v>
      </c>
      <c r="B26" s="200" t="s">
        <v>178</v>
      </c>
      <c r="C26" s="28" t="s">
        <v>117</v>
      </c>
      <c r="D26" s="14" t="s">
        <v>52</v>
      </c>
      <c r="E26" s="29">
        <v>8</v>
      </c>
      <c r="F26" s="30">
        <v>21</v>
      </c>
      <c r="G26" s="31">
        <v>11</v>
      </c>
      <c r="H26" s="31">
        <v>12</v>
      </c>
      <c r="I26" s="31">
        <f t="shared" ref="I26:K26" si="0">1+7</f>
        <v>8</v>
      </c>
      <c r="J26" s="31">
        <f t="shared" si="0"/>
        <v>8</v>
      </c>
      <c r="K26" s="29">
        <f t="shared" si="0"/>
        <v>8</v>
      </c>
    </row>
    <row r="27" spans="1:14" ht="36" customHeight="1" x14ac:dyDescent="0.25">
      <c r="A27" s="215"/>
      <c r="B27" s="201"/>
      <c r="C27" s="155" t="s">
        <v>180</v>
      </c>
      <c r="D27" s="14" t="s">
        <v>179</v>
      </c>
      <c r="E27" s="29" t="s">
        <v>8</v>
      </c>
      <c r="F27" s="30">
        <v>1</v>
      </c>
      <c r="G27" s="31" t="s">
        <v>8</v>
      </c>
      <c r="H27" s="31" t="s">
        <v>8</v>
      </c>
      <c r="I27" s="31" t="s">
        <v>8</v>
      </c>
      <c r="J27" s="31" t="s">
        <v>8</v>
      </c>
      <c r="K27" s="29" t="s">
        <v>8</v>
      </c>
    </row>
    <row r="28" spans="1:14" ht="34.15" customHeight="1" x14ac:dyDescent="0.25">
      <c r="A28" s="207" t="s">
        <v>96</v>
      </c>
      <c r="B28" s="210" t="s">
        <v>106</v>
      </c>
      <c r="C28" s="155" t="s">
        <v>86</v>
      </c>
      <c r="D28" s="14" t="s">
        <v>52</v>
      </c>
      <c r="E28" s="32">
        <v>48</v>
      </c>
      <c r="F28" s="33">
        <f>45+2</f>
        <v>47</v>
      </c>
      <c r="G28" s="34">
        <f>45+2</f>
        <v>47</v>
      </c>
      <c r="H28" s="34">
        <f>45+2</f>
        <v>47</v>
      </c>
      <c r="I28" s="34">
        <v>47</v>
      </c>
      <c r="J28" s="34">
        <v>47</v>
      </c>
      <c r="K28" s="32">
        <v>47</v>
      </c>
      <c r="L28" s="35"/>
    </row>
    <row r="29" spans="1:14" ht="34.15" customHeight="1" x14ac:dyDescent="0.25">
      <c r="A29" s="208"/>
      <c r="B29" s="210"/>
      <c r="C29" s="155" t="s">
        <v>87</v>
      </c>
      <c r="D29" s="14" t="s">
        <v>52</v>
      </c>
      <c r="E29" s="32">
        <v>300</v>
      </c>
      <c r="F29" s="33">
        <v>252</v>
      </c>
      <c r="G29" s="34">
        <v>252</v>
      </c>
      <c r="H29" s="34">
        <v>252</v>
      </c>
      <c r="I29" s="34">
        <v>252</v>
      </c>
      <c r="J29" s="34">
        <v>252</v>
      </c>
      <c r="K29" s="32">
        <v>252</v>
      </c>
    </row>
    <row r="30" spans="1:14" ht="36.75" customHeight="1" x14ac:dyDescent="0.25">
      <c r="A30" s="209"/>
      <c r="B30" s="210"/>
      <c r="C30" s="155" t="s">
        <v>88</v>
      </c>
      <c r="D30" s="14" t="s">
        <v>52</v>
      </c>
      <c r="E30" s="29">
        <v>580</v>
      </c>
      <c r="F30" s="30">
        <v>500</v>
      </c>
      <c r="G30" s="31">
        <v>477</v>
      </c>
      <c r="H30" s="31">
        <v>477</v>
      </c>
      <c r="I30" s="31">
        <v>400</v>
      </c>
      <c r="J30" s="31">
        <v>400</v>
      </c>
      <c r="K30" s="29">
        <v>400</v>
      </c>
    </row>
    <row r="31" spans="1:14" ht="31.5" customHeight="1" x14ac:dyDescent="0.25">
      <c r="A31" s="207" t="s">
        <v>97</v>
      </c>
      <c r="B31" s="200" t="s">
        <v>166</v>
      </c>
      <c r="C31" s="155" t="s">
        <v>53</v>
      </c>
      <c r="D31" s="14" t="s">
        <v>48</v>
      </c>
      <c r="E31" s="36">
        <v>12746</v>
      </c>
      <c r="F31" s="37">
        <v>10104</v>
      </c>
      <c r="G31" s="38">
        <v>9757</v>
      </c>
      <c r="H31" s="38">
        <v>9757</v>
      </c>
      <c r="I31" s="38">
        <v>9757</v>
      </c>
      <c r="J31" s="38">
        <v>9757</v>
      </c>
      <c r="K31" s="36">
        <v>9757</v>
      </c>
    </row>
    <row r="32" spans="1:14" ht="40.15" customHeight="1" x14ac:dyDescent="0.25">
      <c r="A32" s="208"/>
      <c r="B32" s="212"/>
      <c r="C32" s="39" t="s">
        <v>99</v>
      </c>
      <c r="D32" s="14" t="s">
        <v>52</v>
      </c>
      <c r="E32" s="36">
        <v>4936</v>
      </c>
      <c r="F32" s="37">
        <v>6563</v>
      </c>
      <c r="G32" s="38">
        <v>6789</v>
      </c>
      <c r="H32" s="38">
        <v>6789</v>
      </c>
      <c r="I32" s="38">
        <v>6450</v>
      </c>
      <c r="J32" s="38">
        <v>6450</v>
      </c>
      <c r="K32" s="36">
        <v>6450</v>
      </c>
      <c r="L32" s="40"/>
    </row>
    <row r="33" spans="1:12" ht="39.6" customHeight="1" thickBot="1" x14ac:dyDescent="0.3">
      <c r="A33" s="211"/>
      <c r="B33" s="213"/>
      <c r="C33" s="41" t="s">
        <v>148</v>
      </c>
      <c r="D33" s="42" t="s">
        <v>142</v>
      </c>
      <c r="E33" s="43" t="s">
        <v>61</v>
      </c>
      <c r="F33" s="44">
        <v>1</v>
      </c>
      <c r="G33" s="45">
        <v>1</v>
      </c>
      <c r="H33" s="45">
        <v>1</v>
      </c>
      <c r="I33" s="45" t="s">
        <v>61</v>
      </c>
      <c r="J33" s="45" t="s">
        <v>61</v>
      </c>
      <c r="K33" s="43" t="s">
        <v>61</v>
      </c>
      <c r="L33" s="46"/>
    </row>
    <row r="34" spans="1:12" ht="34.15" customHeight="1" thickBot="1" x14ac:dyDescent="0.3">
      <c r="A34" s="181" t="s">
        <v>111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3"/>
    </row>
    <row r="35" spans="1:12" ht="58.9" customHeight="1" x14ac:dyDescent="0.25">
      <c r="A35" s="148" t="s">
        <v>24</v>
      </c>
      <c r="B35" s="129" t="s">
        <v>107</v>
      </c>
      <c r="C35" s="148" t="s">
        <v>23</v>
      </c>
      <c r="D35" s="146" t="s">
        <v>14</v>
      </c>
      <c r="E35" s="133" t="s">
        <v>8</v>
      </c>
      <c r="F35" s="140">
        <v>100</v>
      </c>
      <c r="G35" s="147">
        <v>100</v>
      </c>
      <c r="H35" s="147">
        <v>100</v>
      </c>
      <c r="I35" s="147">
        <v>100</v>
      </c>
      <c r="J35" s="147" t="s">
        <v>8</v>
      </c>
      <c r="K35" s="144" t="s">
        <v>8</v>
      </c>
    </row>
    <row r="36" spans="1:12" ht="107.25" customHeight="1" x14ac:dyDescent="0.25">
      <c r="A36" s="127" t="s">
        <v>22</v>
      </c>
      <c r="B36" s="130" t="s">
        <v>188</v>
      </c>
      <c r="C36" s="149" t="s">
        <v>119</v>
      </c>
      <c r="D36" s="2" t="s">
        <v>14</v>
      </c>
      <c r="E36" s="92" t="s">
        <v>8</v>
      </c>
      <c r="F36" s="141">
        <v>100</v>
      </c>
      <c r="G36" s="3">
        <v>100</v>
      </c>
      <c r="H36" s="3">
        <v>100</v>
      </c>
      <c r="I36" s="3" t="s">
        <v>8</v>
      </c>
      <c r="J36" s="3" t="s">
        <v>8</v>
      </c>
      <c r="K36" s="145" t="s">
        <v>8</v>
      </c>
    </row>
    <row r="37" spans="1:12" ht="58.15" customHeight="1" x14ac:dyDescent="0.25">
      <c r="A37" s="149" t="s">
        <v>21</v>
      </c>
      <c r="B37" s="130" t="s">
        <v>2</v>
      </c>
      <c r="C37" s="149" t="s">
        <v>19</v>
      </c>
      <c r="D37" s="2" t="s">
        <v>9</v>
      </c>
      <c r="E37" s="92">
        <v>5</v>
      </c>
      <c r="F37" s="141">
        <v>5</v>
      </c>
      <c r="G37" s="3">
        <v>5</v>
      </c>
      <c r="H37" s="3">
        <v>5</v>
      </c>
      <c r="I37" s="3">
        <v>5</v>
      </c>
      <c r="J37" s="3">
        <v>5</v>
      </c>
      <c r="K37" s="145">
        <v>5</v>
      </c>
    </row>
    <row r="38" spans="1:12" ht="57.6" customHeight="1" x14ac:dyDescent="0.25">
      <c r="A38" s="149" t="s">
        <v>20</v>
      </c>
      <c r="B38" s="130" t="s">
        <v>17</v>
      </c>
      <c r="C38" s="149" t="s">
        <v>15</v>
      </c>
      <c r="D38" s="2" t="s">
        <v>14</v>
      </c>
      <c r="E38" s="92" t="s">
        <v>8</v>
      </c>
      <c r="F38" s="141">
        <v>100</v>
      </c>
      <c r="G38" s="3">
        <v>100</v>
      </c>
      <c r="H38" s="3">
        <v>100</v>
      </c>
      <c r="I38" s="3">
        <v>100</v>
      </c>
      <c r="J38" s="3">
        <v>100</v>
      </c>
      <c r="K38" s="145">
        <v>100</v>
      </c>
    </row>
    <row r="39" spans="1:12" ht="72" customHeight="1" x14ac:dyDescent="0.25">
      <c r="A39" s="149" t="s">
        <v>18</v>
      </c>
      <c r="B39" s="130" t="s">
        <v>16</v>
      </c>
      <c r="C39" s="149" t="s">
        <v>164</v>
      </c>
      <c r="D39" s="2" t="s">
        <v>14</v>
      </c>
      <c r="E39" s="92" t="s">
        <v>8</v>
      </c>
      <c r="F39" s="141">
        <v>100</v>
      </c>
      <c r="G39" s="3">
        <v>100</v>
      </c>
      <c r="H39" s="3">
        <v>100</v>
      </c>
      <c r="I39" s="3">
        <v>100</v>
      </c>
      <c r="J39" s="3" t="s">
        <v>8</v>
      </c>
      <c r="K39" s="145" t="s">
        <v>8</v>
      </c>
    </row>
    <row r="40" spans="1:12" ht="48.6" customHeight="1" x14ac:dyDescent="0.25">
      <c r="A40" s="128" t="s">
        <v>168</v>
      </c>
      <c r="B40" s="131" t="s">
        <v>101</v>
      </c>
      <c r="C40" s="132" t="s">
        <v>60</v>
      </c>
      <c r="D40" s="108" t="s">
        <v>9</v>
      </c>
      <c r="E40" s="109" t="s">
        <v>61</v>
      </c>
      <c r="F40" s="134">
        <v>9</v>
      </c>
      <c r="G40" s="126">
        <v>7</v>
      </c>
      <c r="H40" s="126">
        <v>7</v>
      </c>
      <c r="I40" s="126">
        <v>7</v>
      </c>
      <c r="J40" s="126">
        <v>7</v>
      </c>
      <c r="K40" s="125">
        <v>7</v>
      </c>
      <c r="L40" s="51"/>
    </row>
    <row r="41" spans="1:12" ht="48.6" customHeight="1" thickBot="1" x14ac:dyDescent="0.3">
      <c r="A41" s="162" t="s">
        <v>172</v>
      </c>
      <c r="B41" s="163" t="s">
        <v>171</v>
      </c>
      <c r="C41" s="121" t="s">
        <v>175</v>
      </c>
      <c r="D41" s="164" t="s">
        <v>14</v>
      </c>
      <c r="E41" s="165" t="s">
        <v>8</v>
      </c>
      <c r="F41" s="42">
        <v>100</v>
      </c>
      <c r="G41" s="50">
        <v>100</v>
      </c>
      <c r="H41" s="50" t="s">
        <v>8</v>
      </c>
      <c r="I41" s="50" t="s">
        <v>8</v>
      </c>
      <c r="J41" s="50" t="s">
        <v>8</v>
      </c>
      <c r="K41" s="49" t="s">
        <v>8</v>
      </c>
      <c r="L41" s="51"/>
    </row>
    <row r="42" spans="1:12" ht="33" customHeight="1" thickBot="1" x14ac:dyDescent="0.3">
      <c r="A42" s="204" t="s">
        <v>112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1:12" ht="97.9" customHeight="1" x14ac:dyDescent="0.25">
      <c r="A43" s="160" t="s">
        <v>13</v>
      </c>
      <c r="B43" s="27" t="s">
        <v>174</v>
      </c>
      <c r="C43" s="148" t="s">
        <v>12</v>
      </c>
      <c r="D43" s="52" t="s">
        <v>9</v>
      </c>
      <c r="E43" s="53">
        <v>9</v>
      </c>
      <c r="F43" s="140">
        <v>1</v>
      </c>
      <c r="G43" s="147" t="s">
        <v>8</v>
      </c>
      <c r="H43" s="147">
        <v>1</v>
      </c>
      <c r="I43" s="147" t="s">
        <v>8</v>
      </c>
      <c r="J43" s="147" t="s">
        <v>8</v>
      </c>
      <c r="K43" s="144" t="s">
        <v>8</v>
      </c>
    </row>
    <row r="44" spans="1:12" ht="66" customHeight="1" thickBot="1" x14ac:dyDescent="0.3">
      <c r="A44" s="159" t="s">
        <v>11</v>
      </c>
      <c r="B44" s="54" t="s">
        <v>113</v>
      </c>
      <c r="C44" s="22" t="s">
        <v>10</v>
      </c>
      <c r="D44" s="55" t="s">
        <v>9</v>
      </c>
      <c r="E44" s="56" t="s">
        <v>8</v>
      </c>
      <c r="F44" s="24">
        <v>2</v>
      </c>
      <c r="G44" s="25" t="s">
        <v>8</v>
      </c>
      <c r="H44" s="25">
        <v>1</v>
      </c>
      <c r="I44" s="25" t="s">
        <v>8</v>
      </c>
      <c r="J44" s="25" t="s">
        <v>8</v>
      </c>
      <c r="K44" s="26" t="s">
        <v>8</v>
      </c>
    </row>
    <row r="45" spans="1:12" ht="30.75" customHeight="1" thickBot="1" x14ac:dyDescent="0.3">
      <c r="A45" s="181" t="s">
        <v>114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3"/>
    </row>
    <row r="46" spans="1:12" ht="53.25" customHeight="1" x14ac:dyDescent="0.25">
      <c r="A46" s="180" t="s">
        <v>105</v>
      </c>
      <c r="B46" s="166" t="s">
        <v>181</v>
      </c>
      <c r="C46" s="57" t="s">
        <v>44</v>
      </c>
      <c r="D46" s="58" t="s">
        <v>45</v>
      </c>
      <c r="E46" s="59">
        <v>1225671</v>
      </c>
      <c r="F46" s="60">
        <v>1313106</v>
      </c>
      <c r="G46" s="61">
        <v>1322921</v>
      </c>
      <c r="H46" s="61">
        <v>1322921</v>
      </c>
      <c r="I46" s="61">
        <f t="shared" ref="I46:K46" si="1">916235+412986</f>
        <v>1329221</v>
      </c>
      <c r="J46" s="61">
        <f t="shared" si="1"/>
        <v>1329221</v>
      </c>
      <c r="K46" s="62">
        <f t="shared" si="1"/>
        <v>1329221</v>
      </c>
      <c r="L46" s="19"/>
    </row>
    <row r="47" spans="1:12" ht="34.5" customHeight="1" x14ac:dyDescent="0.25">
      <c r="A47" s="180"/>
      <c r="B47" s="167"/>
      <c r="C47" s="63" t="s">
        <v>46</v>
      </c>
      <c r="D47" s="64" t="s">
        <v>45</v>
      </c>
      <c r="E47" s="65">
        <v>7726814.2000000002</v>
      </c>
      <c r="F47" s="66">
        <v>5525465</v>
      </c>
      <c r="G47" s="67">
        <f t="shared" ref="G47:K47" si="2">4053338+1452641</f>
        <v>5505979</v>
      </c>
      <c r="H47" s="67">
        <f t="shared" si="2"/>
        <v>5505979</v>
      </c>
      <c r="I47" s="67">
        <f t="shared" si="2"/>
        <v>5505979</v>
      </c>
      <c r="J47" s="67">
        <f t="shared" si="2"/>
        <v>5505979</v>
      </c>
      <c r="K47" s="68">
        <f t="shared" si="2"/>
        <v>5505979</v>
      </c>
      <c r="L47" s="19"/>
    </row>
    <row r="48" spans="1:12" ht="34.9" customHeight="1" x14ac:dyDescent="0.25">
      <c r="A48" s="180"/>
      <c r="B48" s="167"/>
      <c r="C48" s="69" t="s">
        <v>47</v>
      </c>
      <c r="D48" s="30" t="s">
        <v>48</v>
      </c>
      <c r="E48" s="70">
        <v>1344173.7</v>
      </c>
      <c r="F48" s="66">
        <v>1355067</v>
      </c>
      <c r="G48" s="67">
        <v>1354504.7</v>
      </c>
      <c r="H48" s="67">
        <v>1354504.7</v>
      </c>
      <c r="I48" s="67">
        <v>1354504.7</v>
      </c>
      <c r="J48" s="67">
        <v>1354504.7</v>
      </c>
      <c r="K48" s="68">
        <v>1354504.7</v>
      </c>
    </row>
    <row r="49" spans="1:12" ht="34.9" customHeight="1" x14ac:dyDescent="0.25">
      <c r="A49" s="180"/>
      <c r="B49" s="167"/>
      <c r="C49" s="69" t="s">
        <v>49</v>
      </c>
      <c r="D49" s="64" t="s">
        <v>50</v>
      </c>
      <c r="E49" s="65">
        <v>2299.1</v>
      </c>
      <c r="F49" s="66">
        <f>1130+1169</f>
        <v>2299</v>
      </c>
      <c r="G49" s="67">
        <v>2299</v>
      </c>
      <c r="H49" s="67">
        <v>2299</v>
      </c>
      <c r="I49" s="67">
        <v>2299</v>
      </c>
      <c r="J49" s="67">
        <v>2299</v>
      </c>
      <c r="K49" s="68">
        <v>2299</v>
      </c>
    </row>
    <row r="50" spans="1:12" ht="34.9" customHeight="1" x14ac:dyDescent="0.25">
      <c r="A50" s="180"/>
      <c r="B50" s="167"/>
      <c r="C50" s="69" t="s">
        <v>51</v>
      </c>
      <c r="D50" s="64" t="s">
        <v>52</v>
      </c>
      <c r="E50" s="71">
        <v>834</v>
      </c>
      <c r="F50" s="72">
        <f>140+694</f>
        <v>834</v>
      </c>
      <c r="G50" s="73">
        <f t="shared" ref="G50:K50" si="3">140+694</f>
        <v>834</v>
      </c>
      <c r="H50" s="73">
        <f t="shared" si="3"/>
        <v>834</v>
      </c>
      <c r="I50" s="73">
        <f t="shared" si="3"/>
        <v>834</v>
      </c>
      <c r="J50" s="73">
        <f t="shared" si="3"/>
        <v>834</v>
      </c>
      <c r="K50" s="74">
        <f t="shared" si="3"/>
        <v>834</v>
      </c>
    </row>
    <row r="51" spans="1:12" ht="34.9" customHeight="1" x14ac:dyDescent="0.25">
      <c r="A51" s="180"/>
      <c r="B51" s="167"/>
      <c r="C51" s="63" t="s">
        <v>54</v>
      </c>
      <c r="D51" s="75" t="s">
        <v>48</v>
      </c>
      <c r="E51" s="65">
        <v>163167.29999999999</v>
      </c>
      <c r="F51" s="66">
        <v>185700</v>
      </c>
      <c r="G51" s="67">
        <f>168628+17266</f>
        <v>185894</v>
      </c>
      <c r="H51" s="67">
        <f t="shared" ref="H51:K51" si="4">168628+17266</f>
        <v>185894</v>
      </c>
      <c r="I51" s="67">
        <f t="shared" si="4"/>
        <v>185894</v>
      </c>
      <c r="J51" s="67">
        <f t="shared" si="4"/>
        <v>185894</v>
      </c>
      <c r="K51" s="68">
        <f t="shared" si="4"/>
        <v>185894</v>
      </c>
    </row>
    <row r="52" spans="1:12" ht="34.9" customHeight="1" x14ac:dyDescent="0.25">
      <c r="A52" s="180"/>
      <c r="B52" s="167"/>
      <c r="C52" s="63" t="s">
        <v>55</v>
      </c>
      <c r="D52" s="64" t="s">
        <v>48</v>
      </c>
      <c r="E52" s="70">
        <v>4350</v>
      </c>
      <c r="F52" s="66">
        <v>4300</v>
      </c>
      <c r="G52" s="67">
        <v>4300</v>
      </c>
      <c r="H52" s="67">
        <v>4300</v>
      </c>
      <c r="I52" s="67">
        <v>4300</v>
      </c>
      <c r="J52" s="67">
        <v>4300</v>
      </c>
      <c r="K52" s="68">
        <v>4300</v>
      </c>
    </row>
    <row r="53" spans="1:12" ht="34.9" customHeight="1" x14ac:dyDescent="0.25">
      <c r="A53" s="180"/>
      <c r="B53" s="168"/>
      <c r="C53" s="63" t="s">
        <v>100</v>
      </c>
      <c r="D53" s="30" t="s">
        <v>50</v>
      </c>
      <c r="E53" s="71">
        <v>103366</v>
      </c>
      <c r="F53" s="66">
        <v>103437</v>
      </c>
      <c r="G53" s="67">
        <f t="shared" ref="G53:K53" si="5">32411+70955</f>
        <v>103366</v>
      </c>
      <c r="H53" s="67">
        <f t="shared" si="5"/>
        <v>103366</v>
      </c>
      <c r="I53" s="67">
        <f t="shared" si="5"/>
        <v>103366</v>
      </c>
      <c r="J53" s="67">
        <f t="shared" si="5"/>
        <v>103366</v>
      </c>
      <c r="K53" s="68">
        <f t="shared" si="5"/>
        <v>103366</v>
      </c>
      <c r="L53" s="19"/>
    </row>
    <row r="54" spans="1:12" ht="38.450000000000003" customHeight="1" x14ac:dyDescent="0.25">
      <c r="A54" s="176" t="s">
        <v>102</v>
      </c>
      <c r="B54" s="178" t="s">
        <v>120</v>
      </c>
      <c r="C54" s="156" t="s">
        <v>121</v>
      </c>
      <c r="D54" s="76" t="s">
        <v>48</v>
      </c>
      <c r="E54" s="77" t="s">
        <v>8</v>
      </c>
      <c r="F54" s="78">
        <v>1008202</v>
      </c>
      <c r="G54" s="79">
        <v>1064710</v>
      </c>
      <c r="H54" s="79">
        <v>1064710</v>
      </c>
      <c r="I54" s="79">
        <f t="shared" ref="I54:K54" si="6">317051+115472+572838</f>
        <v>1005361</v>
      </c>
      <c r="J54" s="79">
        <f t="shared" si="6"/>
        <v>1005361</v>
      </c>
      <c r="K54" s="80">
        <f t="shared" si="6"/>
        <v>1005361</v>
      </c>
      <c r="L54" s="81"/>
    </row>
    <row r="55" spans="1:12" ht="38.450000000000003" customHeight="1" x14ac:dyDescent="0.25">
      <c r="A55" s="177"/>
      <c r="B55" s="179"/>
      <c r="C55" s="156" t="s">
        <v>146</v>
      </c>
      <c r="D55" s="76" t="s">
        <v>9</v>
      </c>
      <c r="E55" s="77" t="s">
        <v>61</v>
      </c>
      <c r="F55" s="78">
        <v>2</v>
      </c>
      <c r="G55" s="79" t="s">
        <v>61</v>
      </c>
      <c r="H55" s="79" t="s">
        <v>61</v>
      </c>
      <c r="I55" s="79" t="s">
        <v>61</v>
      </c>
      <c r="J55" s="79" t="s">
        <v>61</v>
      </c>
      <c r="K55" s="80" t="s">
        <v>61</v>
      </c>
      <c r="L55" s="81"/>
    </row>
    <row r="56" spans="1:12" ht="30" customHeight="1" x14ac:dyDescent="0.25">
      <c r="A56" s="189" t="s">
        <v>104</v>
      </c>
      <c r="B56" s="178" t="s">
        <v>170</v>
      </c>
      <c r="C56" s="63" t="s">
        <v>64</v>
      </c>
      <c r="D56" s="64" t="s">
        <v>57</v>
      </c>
      <c r="E56" s="82">
        <v>7029.6</v>
      </c>
      <c r="F56" s="66">
        <v>8209</v>
      </c>
      <c r="G56" s="83">
        <v>4771</v>
      </c>
      <c r="H56" s="83">
        <v>4961</v>
      </c>
      <c r="I56" s="83">
        <v>7152</v>
      </c>
      <c r="J56" s="83">
        <v>7152</v>
      </c>
      <c r="K56" s="84">
        <v>7152</v>
      </c>
      <c r="L56" s="35"/>
    </row>
    <row r="57" spans="1:12" ht="46.15" customHeight="1" x14ac:dyDescent="0.25">
      <c r="A57" s="190"/>
      <c r="B57" s="188"/>
      <c r="C57" s="63" t="s">
        <v>156</v>
      </c>
      <c r="D57" s="30" t="s">
        <v>157</v>
      </c>
      <c r="E57" s="85" t="s">
        <v>158</v>
      </c>
      <c r="F57" s="86">
        <v>34</v>
      </c>
      <c r="G57" s="38">
        <v>36</v>
      </c>
      <c r="H57" s="38">
        <v>36</v>
      </c>
      <c r="I57" s="38">
        <v>36</v>
      </c>
      <c r="J57" s="38">
        <v>36</v>
      </c>
      <c r="K57" s="36">
        <v>36</v>
      </c>
      <c r="L57" s="35"/>
    </row>
    <row r="58" spans="1:12" ht="32.25" customHeight="1" x14ac:dyDescent="0.25">
      <c r="A58" s="191"/>
      <c r="B58" s="179"/>
      <c r="C58" s="63" t="s">
        <v>103</v>
      </c>
      <c r="D58" s="64" t="s">
        <v>52</v>
      </c>
      <c r="E58" s="87">
        <v>25</v>
      </c>
      <c r="F58" s="86">
        <v>43</v>
      </c>
      <c r="G58" s="88">
        <v>30</v>
      </c>
      <c r="H58" s="88">
        <v>30</v>
      </c>
      <c r="I58" s="88">
        <v>10</v>
      </c>
      <c r="J58" s="88">
        <v>10</v>
      </c>
      <c r="K58" s="89">
        <v>10</v>
      </c>
    </row>
    <row r="59" spans="1:12" ht="75" customHeight="1" x14ac:dyDescent="0.25">
      <c r="A59" s="150" t="s">
        <v>122</v>
      </c>
      <c r="B59" s="152" t="s">
        <v>165</v>
      </c>
      <c r="C59" s="63" t="s">
        <v>65</v>
      </c>
      <c r="D59" s="64" t="s">
        <v>66</v>
      </c>
      <c r="E59" s="85">
        <v>279</v>
      </c>
      <c r="F59" s="66">
        <v>2396</v>
      </c>
      <c r="G59" s="67">
        <v>2396</v>
      </c>
      <c r="H59" s="67">
        <v>2396</v>
      </c>
      <c r="I59" s="67">
        <v>1630</v>
      </c>
      <c r="J59" s="90">
        <v>1630</v>
      </c>
      <c r="K59" s="91">
        <v>1630</v>
      </c>
    </row>
    <row r="60" spans="1:12" ht="67.5" customHeight="1" x14ac:dyDescent="0.25">
      <c r="A60" s="189" t="s">
        <v>115</v>
      </c>
      <c r="B60" s="193" t="s">
        <v>163</v>
      </c>
      <c r="C60" s="149" t="s">
        <v>167</v>
      </c>
      <c r="D60" s="2" t="s">
        <v>9</v>
      </c>
      <c r="E60" s="92" t="s">
        <v>8</v>
      </c>
      <c r="F60" s="141">
        <v>62</v>
      </c>
      <c r="G60" s="3">
        <v>5</v>
      </c>
      <c r="H60" s="3" t="s">
        <v>8</v>
      </c>
      <c r="I60" s="3" t="s">
        <v>8</v>
      </c>
      <c r="J60" s="3" t="s">
        <v>8</v>
      </c>
      <c r="K60" s="145" t="s">
        <v>8</v>
      </c>
    </row>
    <row r="61" spans="1:12" ht="67.5" customHeight="1" x14ac:dyDescent="0.25">
      <c r="A61" s="191"/>
      <c r="B61" s="193"/>
      <c r="C61" s="149" t="s">
        <v>144</v>
      </c>
      <c r="D61" s="2" t="s">
        <v>9</v>
      </c>
      <c r="E61" s="92" t="s">
        <v>61</v>
      </c>
      <c r="F61" s="141">
        <v>95</v>
      </c>
      <c r="G61" s="3" t="s">
        <v>61</v>
      </c>
      <c r="H61" s="3" t="s">
        <v>61</v>
      </c>
      <c r="I61" s="3" t="s">
        <v>61</v>
      </c>
      <c r="J61" s="3" t="s">
        <v>61</v>
      </c>
      <c r="K61" s="145" t="s">
        <v>61</v>
      </c>
      <c r="L61" s="1" t="s">
        <v>143</v>
      </c>
    </row>
    <row r="62" spans="1:12" ht="47.45" customHeight="1" x14ac:dyDescent="0.25">
      <c r="A62" s="158" t="s">
        <v>123</v>
      </c>
      <c r="B62" s="153" t="s">
        <v>38</v>
      </c>
      <c r="C62" s="63" t="s">
        <v>56</v>
      </c>
      <c r="D62" s="30" t="s">
        <v>57</v>
      </c>
      <c r="E62" s="71">
        <v>2370</v>
      </c>
      <c r="F62" s="66">
        <v>6133</v>
      </c>
      <c r="G62" s="67">
        <v>6603</v>
      </c>
      <c r="H62" s="67">
        <v>6603</v>
      </c>
      <c r="I62" s="67">
        <f t="shared" ref="I62:K62" si="7">10000+2580</f>
        <v>12580</v>
      </c>
      <c r="J62" s="67">
        <f t="shared" si="7"/>
        <v>12580</v>
      </c>
      <c r="K62" s="68">
        <f t="shared" si="7"/>
        <v>12580</v>
      </c>
    </row>
    <row r="63" spans="1:12" ht="43.15" customHeight="1" x14ac:dyDescent="0.25">
      <c r="A63" s="192" t="s">
        <v>124</v>
      </c>
      <c r="B63" s="193" t="s">
        <v>39</v>
      </c>
      <c r="C63" s="63" t="s">
        <v>62</v>
      </c>
      <c r="D63" s="75" t="s">
        <v>48</v>
      </c>
      <c r="E63" s="93">
        <v>242110</v>
      </c>
      <c r="F63" s="15">
        <v>242110</v>
      </c>
      <c r="G63" s="16">
        <v>242110</v>
      </c>
      <c r="H63" s="16">
        <v>242110</v>
      </c>
      <c r="I63" s="16">
        <v>242110</v>
      </c>
      <c r="J63" s="16">
        <v>242110</v>
      </c>
      <c r="K63" s="94">
        <v>242110</v>
      </c>
    </row>
    <row r="64" spans="1:12" ht="43.15" customHeight="1" x14ac:dyDescent="0.25">
      <c r="A64" s="192"/>
      <c r="B64" s="193"/>
      <c r="C64" s="63" t="s">
        <v>63</v>
      </c>
      <c r="D64" s="75" t="s">
        <v>48</v>
      </c>
      <c r="E64" s="93">
        <v>377395</v>
      </c>
      <c r="F64" s="15">
        <v>377395</v>
      </c>
      <c r="G64" s="16">
        <v>377395</v>
      </c>
      <c r="H64" s="16">
        <v>377395</v>
      </c>
      <c r="I64" s="16">
        <v>377395</v>
      </c>
      <c r="J64" s="16">
        <v>377395</v>
      </c>
      <c r="K64" s="94">
        <v>377395</v>
      </c>
    </row>
    <row r="65" spans="1:12" ht="43.15" customHeight="1" x14ac:dyDescent="0.25">
      <c r="A65" s="192"/>
      <c r="B65" s="193"/>
      <c r="C65" s="63" t="s">
        <v>126</v>
      </c>
      <c r="D65" s="75" t="s">
        <v>48</v>
      </c>
      <c r="E65" s="95">
        <v>2000865</v>
      </c>
      <c r="F65" s="96">
        <v>2934837</v>
      </c>
      <c r="G65" s="17">
        <v>2787170</v>
      </c>
      <c r="H65" s="17">
        <v>2787170</v>
      </c>
      <c r="I65" s="17">
        <v>2685338</v>
      </c>
      <c r="J65" s="17">
        <v>2685338</v>
      </c>
      <c r="K65" s="18">
        <v>2685338</v>
      </c>
    </row>
    <row r="66" spans="1:12" ht="43.15" customHeight="1" x14ac:dyDescent="0.25">
      <c r="A66" s="192"/>
      <c r="B66" s="193"/>
      <c r="C66" s="63" t="s">
        <v>125</v>
      </c>
      <c r="D66" s="75" t="s">
        <v>48</v>
      </c>
      <c r="E66" s="93">
        <v>150000</v>
      </c>
      <c r="F66" s="15">
        <v>195000</v>
      </c>
      <c r="G66" s="16">
        <v>195000</v>
      </c>
      <c r="H66" s="16">
        <v>195000</v>
      </c>
      <c r="I66" s="17">
        <v>195000</v>
      </c>
      <c r="J66" s="16">
        <v>195000</v>
      </c>
      <c r="K66" s="94">
        <v>195000</v>
      </c>
    </row>
    <row r="67" spans="1:12" ht="39.6" customHeight="1" x14ac:dyDescent="0.25">
      <c r="A67" s="176" t="s">
        <v>127</v>
      </c>
      <c r="B67" s="178" t="s">
        <v>159</v>
      </c>
      <c r="C67" s="13" t="s">
        <v>160</v>
      </c>
      <c r="D67" s="97" t="s">
        <v>9</v>
      </c>
      <c r="E67" s="98">
        <v>50</v>
      </c>
      <c r="F67" s="99">
        <v>66</v>
      </c>
      <c r="G67" s="34">
        <v>65</v>
      </c>
      <c r="H67" s="34">
        <v>65</v>
      </c>
      <c r="I67" s="34">
        <v>65</v>
      </c>
      <c r="J67" s="34">
        <v>65</v>
      </c>
      <c r="K67" s="32">
        <v>65</v>
      </c>
      <c r="L67" s="100"/>
    </row>
    <row r="68" spans="1:12" ht="39.6" customHeight="1" x14ac:dyDescent="0.25">
      <c r="A68" s="177"/>
      <c r="B68" s="179"/>
      <c r="C68" s="149" t="s">
        <v>119</v>
      </c>
      <c r="D68" s="97" t="s">
        <v>14</v>
      </c>
      <c r="E68" s="98" t="s">
        <v>61</v>
      </c>
      <c r="F68" s="99">
        <v>100</v>
      </c>
      <c r="G68" s="34">
        <v>100</v>
      </c>
      <c r="H68" s="34">
        <v>100</v>
      </c>
      <c r="I68" s="34" t="s">
        <v>61</v>
      </c>
      <c r="J68" s="34" t="s">
        <v>61</v>
      </c>
      <c r="K68" s="32" t="s">
        <v>61</v>
      </c>
      <c r="L68" s="101"/>
    </row>
    <row r="69" spans="1:12" ht="49.15" customHeight="1" x14ac:dyDescent="0.25">
      <c r="A69" s="176" t="s">
        <v>118</v>
      </c>
      <c r="B69" s="178" t="s">
        <v>169</v>
      </c>
      <c r="C69" s="149" t="s">
        <v>98</v>
      </c>
      <c r="D69" s="30" t="s">
        <v>9</v>
      </c>
      <c r="E69" s="102" t="s">
        <v>58</v>
      </c>
      <c r="F69" s="103" t="s">
        <v>161</v>
      </c>
      <c r="G69" s="104" t="s">
        <v>161</v>
      </c>
      <c r="H69" s="104" t="s">
        <v>161</v>
      </c>
      <c r="I69" s="104" t="s">
        <v>59</v>
      </c>
      <c r="J69" s="104" t="s">
        <v>59</v>
      </c>
      <c r="K69" s="105" t="s">
        <v>59</v>
      </c>
    </row>
    <row r="70" spans="1:12" ht="49.15" customHeight="1" x14ac:dyDescent="0.25">
      <c r="A70" s="177"/>
      <c r="B70" s="179"/>
      <c r="C70" s="149" t="s">
        <v>162</v>
      </c>
      <c r="D70" s="30" t="s">
        <v>9</v>
      </c>
      <c r="E70" s="102" t="s">
        <v>8</v>
      </c>
      <c r="F70" s="103" t="s">
        <v>152</v>
      </c>
      <c r="G70" s="104" t="s">
        <v>158</v>
      </c>
      <c r="H70" s="104" t="s">
        <v>8</v>
      </c>
      <c r="I70" s="104" t="s">
        <v>8</v>
      </c>
      <c r="J70" s="104" t="s">
        <v>8</v>
      </c>
      <c r="K70" s="105" t="s">
        <v>8</v>
      </c>
    </row>
    <row r="71" spans="1:12" ht="34.15" customHeight="1" x14ac:dyDescent="0.25">
      <c r="A71" s="192" t="s">
        <v>129</v>
      </c>
      <c r="B71" s="193" t="s">
        <v>128</v>
      </c>
      <c r="C71" s="13" t="s">
        <v>67</v>
      </c>
      <c r="D71" s="97" t="s">
        <v>9</v>
      </c>
      <c r="E71" s="98">
        <v>26</v>
      </c>
      <c r="F71" s="14">
        <v>3</v>
      </c>
      <c r="G71" s="31" t="s">
        <v>8</v>
      </c>
      <c r="H71" s="31" t="s">
        <v>158</v>
      </c>
      <c r="I71" s="31">
        <v>65</v>
      </c>
      <c r="J71" s="31">
        <v>62</v>
      </c>
      <c r="K71" s="29" t="s">
        <v>61</v>
      </c>
      <c r="L71" s="106"/>
    </row>
    <row r="72" spans="1:12" ht="34.15" customHeight="1" x14ac:dyDescent="0.25">
      <c r="A72" s="192"/>
      <c r="B72" s="193"/>
      <c r="C72" s="13" t="s">
        <v>68</v>
      </c>
      <c r="D72" s="97" t="s">
        <v>14</v>
      </c>
      <c r="E72" s="98">
        <v>14</v>
      </c>
      <c r="F72" s="14">
        <v>71.400000000000006</v>
      </c>
      <c r="G72" s="34">
        <v>100</v>
      </c>
      <c r="H72" s="31" t="s">
        <v>61</v>
      </c>
      <c r="I72" s="31" t="s">
        <v>61</v>
      </c>
      <c r="J72" s="31" t="s">
        <v>61</v>
      </c>
      <c r="K72" s="29" t="s">
        <v>61</v>
      </c>
    </row>
    <row r="73" spans="1:12" ht="34.15" customHeight="1" x14ac:dyDescent="0.25">
      <c r="A73" s="192"/>
      <c r="B73" s="193"/>
      <c r="C73" s="13" t="s">
        <v>69</v>
      </c>
      <c r="D73" s="97" t="s">
        <v>70</v>
      </c>
      <c r="E73" s="98" t="s">
        <v>61</v>
      </c>
      <c r="F73" s="14">
        <v>52.6</v>
      </c>
      <c r="G73" s="107">
        <v>81</v>
      </c>
      <c r="H73" s="34">
        <v>100</v>
      </c>
      <c r="I73" s="31" t="s">
        <v>61</v>
      </c>
      <c r="J73" s="31" t="s">
        <v>61</v>
      </c>
      <c r="K73" s="29" t="s">
        <v>61</v>
      </c>
    </row>
    <row r="74" spans="1:12" ht="34.15" customHeight="1" x14ac:dyDescent="0.25">
      <c r="A74" s="192"/>
      <c r="B74" s="193"/>
      <c r="C74" s="13" t="s">
        <v>71</v>
      </c>
      <c r="D74" s="97" t="s">
        <v>9</v>
      </c>
      <c r="E74" s="98" t="s">
        <v>61</v>
      </c>
      <c r="F74" s="14">
        <v>2</v>
      </c>
      <c r="G74" s="34" t="s">
        <v>8</v>
      </c>
      <c r="H74" s="31" t="s">
        <v>158</v>
      </c>
      <c r="I74" s="31">
        <v>3</v>
      </c>
      <c r="J74" s="31">
        <v>1</v>
      </c>
      <c r="K74" s="29" t="s">
        <v>61</v>
      </c>
    </row>
    <row r="75" spans="1:12" ht="60" customHeight="1" thickBot="1" x14ac:dyDescent="0.3">
      <c r="A75" s="151" t="s">
        <v>145</v>
      </c>
      <c r="B75" s="152" t="s">
        <v>182</v>
      </c>
      <c r="C75" s="22" t="s">
        <v>150</v>
      </c>
      <c r="D75" s="108" t="s">
        <v>149</v>
      </c>
      <c r="E75" s="109" t="s">
        <v>61</v>
      </c>
      <c r="F75" s="42">
        <v>100</v>
      </c>
      <c r="G75" s="110">
        <v>100</v>
      </c>
      <c r="H75" s="50" t="s">
        <v>61</v>
      </c>
      <c r="I75" s="50" t="s">
        <v>61</v>
      </c>
      <c r="J75" s="50" t="s">
        <v>61</v>
      </c>
      <c r="K75" s="49" t="s">
        <v>61</v>
      </c>
    </row>
    <row r="76" spans="1:12" ht="31.5" customHeight="1" thickBot="1" x14ac:dyDescent="0.3">
      <c r="A76" s="194" t="s">
        <v>130</v>
      </c>
      <c r="B76" s="195"/>
      <c r="C76" s="195"/>
      <c r="D76" s="196"/>
      <c r="E76" s="196"/>
      <c r="F76" s="195"/>
      <c r="G76" s="195"/>
      <c r="H76" s="195"/>
      <c r="I76" s="195"/>
      <c r="J76" s="195"/>
      <c r="K76" s="197"/>
    </row>
    <row r="77" spans="1:12" ht="38.450000000000003" customHeight="1" x14ac:dyDescent="0.25">
      <c r="A77" s="184" t="s">
        <v>131</v>
      </c>
      <c r="B77" s="186" t="s">
        <v>132</v>
      </c>
      <c r="C77" s="111" t="s">
        <v>72</v>
      </c>
      <c r="D77" s="112" t="s">
        <v>48</v>
      </c>
      <c r="E77" s="113">
        <v>160872.79999999999</v>
      </c>
      <c r="F77" s="114">
        <f t="shared" ref="F77:K77" si="8">159954.3+888.5+30</f>
        <v>160872.79999999999</v>
      </c>
      <c r="G77" s="115">
        <f t="shared" si="8"/>
        <v>160872.79999999999</v>
      </c>
      <c r="H77" s="115">
        <f t="shared" si="8"/>
        <v>160872.79999999999</v>
      </c>
      <c r="I77" s="115">
        <f t="shared" si="8"/>
        <v>160872.79999999999</v>
      </c>
      <c r="J77" s="115">
        <f t="shared" si="8"/>
        <v>160872.79999999999</v>
      </c>
      <c r="K77" s="113">
        <f t="shared" si="8"/>
        <v>160872.79999999999</v>
      </c>
    </row>
    <row r="78" spans="1:12" ht="38.450000000000003" customHeight="1" x14ac:dyDescent="0.25">
      <c r="A78" s="185"/>
      <c r="B78" s="187"/>
      <c r="C78" s="63" t="s">
        <v>64</v>
      </c>
      <c r="D78" s="116" t="s">
        <v>57</v>
      </c>
      <c r="E78" s="18">
        <v>21381.8</v>
      </c>
      <c r="F78" s="117">
        <v>28757</v>
      </c>
      <c r="G78" s="17">
        <v>28757</v>
      </c>
      <c r="H78" s="17">
        <v>28757</v>
      </c>
      <c r="I78" s="16">
        <f>13575.5+14131.8</f>
        <v>27707.3</v>
      </c>
      <c r="J78" s="16">
        <f>13575.5+14131.8</f>
        <v>27707.3</v>
      </c>
      <c r="K78" s="94">
        <f>13575.5+14131.8</f>
        <v>27707.3</v>
      </c>
    </row>
    <row r="79" spans="1:12" ht="38.450000000000003" customHeight="1" x14ac:dyDescent="0.25">
      <c r="A79" s="185"/>
      <c r="B79" s="187"/>
      <c r="C79" s="63" t="s">
        <v>73</v>
      </c>
      <c r="D79" s="118" t="s">
        <v>74</v>
      </c>
      <c r="E79" s="18">
        <v>7000</v>
      </c>
      <c r="F79" s="117">
        <v>1122</v>
      </c>
      <c r="G79" s="17">
        <v>1122</v>
      </c>
      <c r="H79" s="17">
        <v>1122</v>
      </c>
      <c r="I79" s="17">
        <f t="shared" ref="I79:K79" si="9">198+152</f>
        <v>350</v>
      </c>
      <c r="J79" s="17">
        <f t="shared" si="9"/>
        <v>350</v>
      </c>
      <c r="K79" s="18">
        <f t="shared" si="9"/>
        <v>350</v>
      </c>
    </row>
    <row r="80" spans="1:12" ht="38.450000000000003" customHeight="1" x14ac:dyDescent="0.25">
      <c r="A80" s="185"/>
      <c r="B80" s="187"/>
      <c r="C80" s="63" t="s">
        <v>75</v>
      </c>
      <c r="D80" s="118" t="s">
        <v>52</v>
      </c>
      <c r="E80" s="18" t="s">
        <v>61</v>
      </c>
      <c r="F80" s="117">
        <v>20</v>
      </c>
      <c r="G80" s="17">
        <v>20</v>
      </c>
      <c r="H80" s="17">
        <v>20</v>
      </c>
      <c r="I80" s="17">
        <v>2</v>
      </c>
      <c r="J80" s="17">
        <v>2</v>
      </c>
      <c r="K80" s="18">
        <v>2</v>
      </c>
    </row>
    <row r="81" spans="1:12" ht="38.450000000000003" customHeight="1" x14ac:dyDescent="0.25">
      <c r="A81" s="185"/>
      <c r="B81" s="187"/>
      <c r="C81" s="63" t="s">
        <v>76</v>
      </c>
      <c r="D81" s="116" t="s">
        <v>57</v>
      </c>
      <c r="E81" s="18">
        <v>7259.9</v>
      </c>
      <c r="F81" s="117">
        <v>10720</v>
      </c>
      <c r="G81" s="17">
        <v>10720</v>
      </c>
      <c r="H81" s="17">
        <v>10720</v>
      </c>
      <c r="I81" s="16">
        <f t="shared" ref="I81:K81" si="10">6042+658</f>
        <v>6700</v>
      </c>
      <c r="J81" s="16">
        <f t="shared" si="10"/>
        <v>6700</v>
      </c>
      <c r="K81" s="94">
        <f t="shared" si="10"/>
        <v>6700</v>
      </c>
    </row>
    <row r="82" spans="1:12" ht="38.450000000000003" customHeight="1" x14ac:dyDescent="0.25">
      <c r="A82" s="185"/>
      <c r="B82" s="187"/>
      <c r="C82" s="63" t="s">
        <v>77</v>
      </c>
      <c r="D82" s="118" t="s">
        <v>45</v>
      </c>
      <c r="E82" s="18">
        <v>220600</v>
      </c>
      <c r="F82" s="117">
        <v>282643</v>
      </c>
      <c r="G82" s="17">
        <v>282643</v>
      </c>
      <c r="H82" s="17">
        <v>282643</v>
      </c>
      <c r="I82" s="17">
        <f t="shared" ref="I82:K82" si="11">83102+177703</f>
        <v>260805</v>
      </c>
      <c r="J82" s="17">
        <f t="shared" si="11"/>
        <v>260805</v>
      </c>
      <c r="K82" s="18">
        <f t="shared" si="11"/>
        <v>260805</v>
      </c>
    </row>
    <row r="83" spans="1:12" ht="38.450000000000003" customHeight="1" x14ac:dyDescent="0.25">
      <c r="A83" s="185"/>
      <c r="B83" s="187"/>
      <c r="C83" s="63" t="s">
        <v>78</v>
      </c>
      <c r="D83" s="116" t="s">
        <v>57</v>
      </c>
      <c r="E83" s="18">
        <v>2682</v>
      </c>
      <c r="F83" s="117">
        <v>5700</v>
      </c>
      <c r="G83" s="17">
        <v>5700</v>
      </c>
      <c r="H83" s="17">
        <v>5700</v>
      </c>
      <c r="I83" s="17">
        <v>2850</v>
      </c>
      <c r="J83" s="17">
        <v>2850</v>
      </c>
      <c r="K83" s="18">
        <v>2850</v>
      </c>
    </row>
    <row r="84" spans="1:12" ht="38.450000000000003" customHeight="1" x14ac:dyDescent="0.25">
      <c r="A84" s="185"/>
      <c r="B84" s="187"/>
      <c r="C84" s="63" t="s">
        <v>79</v>
      </c>
      <c r="D84" s="116" t="s">
        <v>48</v>
      </c>
      <c r="E84" s="94">
        <v>1831000</v>
      </c>
      <c r="F84" s="117">
        <v>1840000</v>
      </c>
      <c r="G84" s="17">
        <v>1840000</v>
      </c>
      <c r="H84" s="17">
        <v>1840000</v>
      </c>
      <c r="I84" s="16">
        <v>1831000</v>
      </c>
      <c r="J84" s="16">
        <v>1831000</v>
      </c>
      <c r="K84" s="94">
        <v>1831000</v>
      </c>
    </row>
    <row r="85" spans="1:12" ht="38.450000000000003" customHeight="1" x14ac:dyDescent="0.25">
      <c r="A85" s="185"/>
      <c r="B85" s="187"/>
      <c r="C85" s="13" t="s">
        <v>80</v>
      </c>
      <c r="D85" s="119" t="s">
        <v>48</v>
      </c>
      <c r="E85" s="18">
        <v>1840000</v>
      </c>
      <c r="F85" s="117">
        <v>1840000</v>
      </c>
      <c r="G85" s="17">
        <v>1840000</v>
      </c>
      <c r="H85" s="17">
        <v>1840000</v>
      </c>
      <c r="I85" s="17">
        <v>1840000</v>
      </c>
      <c r="J85" s="17">
        <v>1840000</v>
      </c>
      <c r="K85" s="18">
        <v>1840000</v>
      </c>
    </row>
    <row r="86" spans="1:12" ht="43.15" customHeight="1" x14ac:dyDescent="0.25">
      <c r="A86" s="161" t="s">
        <v>133</v>
      </c>
      <c r="B86" s="157" t="s">
        <v>40</v>
      </c>
      <c r="C86" s="13" t="s">
        <v>81</v>
      </c>
      <c r="D86" s="119" t="s">
        <v>48</v>
      </c>
      <c r="E86" s="18">
        <v>232.8</v>
      </c>
      <c r="F86" s="117" t="s">
        <v>61</v>
      </c>
      <c r="G86" s="16" t="s">
        <v>61</v>
      </c>
      <c r="H86" s="16" t="s">
        <v>61</v>
      </c>
      <c r="I86" s="16">
        <v>4948</v>
      </c>
      <c r="J86" s="17">
        <v>4948</v>
      </c>
      <c r="K86" s="18" t="s">
        <v>61</v>
      </c>
    </row>
    <row r="87" spans="1:12" ht="43.15" customHeight="1" x14ac:dyDescent="0.25">
      <c r="A87" s="161" t="s">
        <v>134</v>
      </c>
      <c r="B87" s="157" t="s">
        <v>41</v>
      </c>
      <c r="C87" s="13" t="s">
        <v>82</v>
      </c>
      <c r="D87" s="119" t="s">
        <v>48</v>
      </c>
      <c r="E87" s="18" t="s">
        <v>8</v>
      </c>
      <c r="F87" s="117">
        <v>649079</v>
      </c>
      <c r="G87" s="17">
        <v>948057</v>
      </c>
      <c r="H87" s="17">
        <v>25122</v>
      </c>
      <c r="I87" s="17">
        <v>328138</v>
      </c>
      <c r="J87" s="17">
        <v>538998</v>
      </c>
      <c r="K87" s="18" t="s">
        <v>61</v>
      </c>
    </row>
    <row r="88" spans="1:12" ht="48.6" customHeight="1" x14ac:dyDescent="0.25">
      <c r="A88" s="161" t="s">
        <v>135</v>
      </c>
      <c r="B88" s="157" t="s">
        <v>42</v>
      </c>
      <c r="C88" s="13" t="s">
        <v>83</v>
      </c>
      <c r="D88" s="119" t="s">
        <v>14</v>
      </c>
      <c r="E88" s="138">
        <v>99.5</v>
      </c>
      <c r="F88" s="97">
        <v>99.5</v>
      </c>
      <c r="G88" s="139">
        <v>99.5</v>
      </c>
      <c r="H88" s="139">
        <v>99.5</v>
      </c>
      <c r="I88" s="139">
        <v>99.5</v>
      </c>
      <c r="J88" s="139">
        <v>99.5</v>
      </c>
      <c r="K88" s="138">
        <v>99.5</v>
      </c>
      <c r="L88" s="35"/>
    </row>
    <row r="89" spans="1:12" ht="41.45" customHeight="1" thickBot="1" x14ac:dyDescent="0.3">
      <c r="A89" s="120" t="s">
        <v>136</v>
      </c>
      <c r="B89" s="47" t="s">
        <v>43</v>
      </c>
      <c r="C89" s="121" t="s">
        <v>84</v>
      </c>
      <c r="D89" s="48" t="s">
        <v>85</v>
      </c>
      <c r="E89" s="122" t="s">
        <v>61</v>
      </c>
      <c r="F89" s="123">
        <v>1757</v>
      </c>
      <c r="G89" s="124">
        <v>1757</v>
      </c>
      <c r="H89" s="124">
        <v>1757</v>
      </c>
      <c r="I89" s="124">
        <v>2267</v>
      </c>
      <c r="J89" s="124">
        <v>2267</v>
      </c>
      <c r="K89" s="122">
        <v>2267</v>
      </c>
    </row>
    <row r="91" spans="1:12" x14ac:dyDescent="0.25">
      <c r="A91" s="216" t="s">
        <v>190</v>
      </c>
      <c r="B91" s="217"/>
    </row>
    <row r="92" spans="1:12" ht="52.5" customHeight="1" x14ac:dyDescent="0.25">
      <c r="A92" s="169" t="s">
        <v>189</v>
      </c>
      <c r="B92" s="169"/>
      <c r="C92" s="169"/>
      <c r="D92" s="169"/>
      <c r="E92" s="169"/>
      <c r="F92" s="169"/>
      <c r="G92" s="169"/>
      <c r="H92" s="169"/>
      <c r="I92" s="169"/>
      <c r="J92" s="169"/>
      <c r="K92" s="169"/>
    </row>
    <row r="96" spans="1:12" x14ac:dyDescent="0.25">
      <c r="C96" s="1" t="s">
        <v>151</v>
      </c>
    </row>
  </sheetData>
  <mergeCells count="51">
    <mergeCell ref="A91:B91"/>
    <mergeCell ref="D9:D10"/>
    <mergeCell ref="H1:K1"/>
    <mergeCell ref="H2:K2"/>
    <mergeCell ref="H3:K3"/>
    <mergeCell ref="H4:K4"/>
    <mergeCell ref="H5:K5"/>
    <mergeCell ref="A7:K7"/>
    <mergeCell ref="A9:A10"/>
    <mergeCell ref="E9:E10"/>
    <mergeCell ref="F9:K9"/>
    <mergeCell ref="B9:B10"/>
    <mergeCell ref="A60:A61"/>
    <mergeCell ref="A67:A68"/>
    <mergeCell ref="B67:B68"/>
    <mergeCell ref="B60:B61"/>
    <mergeCell ref="C9:C10"/>
    <mergeCell ref="B15:B16"/>
    <mergeCell ref="A15:A16"/>
    <mergeCell ref="A42:K42"/>
    <mergeCell ref="A24:K24"/>
    <mergeCell ref="A34:K34"/>
    <mergeCell ref="A12:K12"/>
    <mergeCell ref="A13:K13"/>
    <mergeCell ref="A28:A30"/>
    <mergeCell ref="B28:B30"/>
    <mergeCell ref="A31:A33"/>
    <mergeCell ref="B31:B33"/>
    <mergeCell ref="B26:B27"/>
    <mergeCell ref="A26:A27"/>
    <mergeCell ref="A76:K76"/>
    <mergeCell ref="A71:A74"/>
    <mergeCell ref="B71:B74"/>
    <mergeCell ref="B69:B70"/>
    <mergeCell ref="A69:A70"/>
    <mergeCell ref="B46:B53"/>
    <mergeCell ref="A92:K92"/>
    <mergeCell ref="B19:B20"/>
    <mergeCell ref="A19:A20"/>
    <mergeCell ref="A22:A23"/>
    <mergeCell ref="B22:B23"/>
    <mergeCell ref="A54:A55"/>
    <mergeCell ref="B54:B55"/>
    <mergeCell ref="A46:A53"/>
    <mergeCell ref="A45:K45"/>
    <mergeCell ref="A77:A85"/>
    <mergeCell ref="B77:B85"/>
    <mergeCell ref="B56:B58"/>
    <mergeCell ref="A56:A58"/>
    <mergeCell ref="A63:A66"/>
    <mergeCell ref="B63:B66"/>
  </mergeCells>
  <printOptions horizontalCentered="1"/>
  <pageMargins left="0.23622047244094491" right="0.47244094488188981" top="0.98425196850393704" bottom="0.39370078740157483" header="0.31496062992125984" footer="0.31496062992125984"/>
  <pageSetup paperSize="9" scale="70" firstPageNumber="16" orientation="landscape" useFirstPageNumber="1" r:id="rId1"/>
  <headerFooter differentFirst="1">
    <oddHeader>&amp;C&amp;10&amp;P</oddHeader>
    <firstHeader>&amp;C&amp;P&amp;R&amp;"Times New Roman,обычный"Приложение 2 
к постановлению администрации
 городского округа Тольятти
от____________№_________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 </vt:lpstr>
      <vt:lpstr>'Приложение 2 '!Заголовки_для_печати</vt:lpstr>
      <vt:lpstr>'Приложение 2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2025-05-16T05:10:26Z</cp:lastPrinted>
  <dcterms:created xsi:type="dcterms:W3CDTF">2016-09-27T05:07:00Z</dcterms:created>
  <dcterms:modified xsi:type="dcterms:W3CDTF">2025-05-16T05:10:27Z</dcterms:modified>
</cp:coreProperties>
</file>