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356" windowWidth="10890" windowHeight="9270" tabRatio="625" activeTab="2"/>
  </bookViews>
  <sheets>
    <sheet name="табл.1(2021-2022)" sheetId="1" r:id="rId1"/>
    <sheet name="табл.2 (2023-2024)" sheetId="2" r:id="rId2"/>
    <sheet name="табл.3 (2015-2024)" sheetId="3" r:id="rId3"/>
  </sheets>
  <definedNames>
    <definedName name="_xlnm.Print_Titles" localSheetId="0">'табл.1(2021-2022)'!$5:$5</definedName>
    <definedName name="_xlnm.Print_Titles" localSheetId="1">'табл.2 (2023-2024)'!$5:$5</definedName>
    <definedName name="_xlnm.Print_Titles" localSheetId="2">'табл.3 (2015-2024)'!$5:$5</definedName>
    <definedName name="_xlnm.Print_Area" localSheetId="0">'табл.1(2021-2022)'!$A$1:$N$133</definedName>
    <definedName name="_xlnm.Print_Area" localSheetId="1">'табл.2 (2023-2024)'!$A$1:$N$134</definedName>
    <definedName name="_xlnm.Print_Area" localSheetId="2">'табл.3 (2015-2024)'!$A$1:$I$135</definedName>
  </definedNames>
  <calcPr fullCalcOnLoad="1"/>
</workbook>
</file>

<file path=xl/sharedStrings.xml><?xml version="1.0" encoding="utf-8"?>
<sst xmlns="http://schemas.openxmlformats.org/spreadsheetml/2006/main" count="792" uniqueCount="172">
  <si>
    <t>N п/п</t>
  </si>
  <si>
    <t>ДГХ</t>
  </si>
  <si>
    <t>Комплексное развитие и благоустройство береговой линии Куйбышевского водохранилища</t>
  </si>
  <si>
    <t xml:space="preserve">Содержание системы поверхностного водоотвода объектов гидротехнических сооружений </t>
  </si>
  <si>
    <t xml:space="preserve">Ремонт объектов гидротехнических сооружений </t>
  </si>
  <si>
    <t>Преддекларационные обследования объектов гидротехнических сооружений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</si>
  <si>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</si>
  <si>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</si>
  <si>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</si>
  <si>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Финансовое обеспечение реализации муниципальной программы, тыс. руб.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</si>
  <si>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</si>
  <si>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</si>
  <si>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</si>
  <si>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</si>
  <si>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</si>
  <si>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Задача 1: Обеспечение комплексного благоустройства внутриквартальных территорий</t>
  </si>
  <si>
    <t>1.1</t>
  </si>
  <si>
    <t>1.2</t>
  </si>
  <si>
    <t>1.3</t>
  </si>
  <si>
    <t>1.4</t>
  </si>
  <si>
    <t>1.5</t>
  </si>
  <si>
    <t>Валка и обрезка аварийно-опасных и сухостойных деревьев</t>
  </si>
  <si>
    <t>1.6</t>
  </si>
  <si>
    <t>1.7</t>
  </si>
  <si>
    <t>Итого по задаче 1:</t>
  </si>
  <si>
    <t>&lt;*&gt; Оплата принятых в 2015 году обязательств по задаче 1, в том числе:</t>
  </si>
  <si>
    <t>закупка товаров, работ и услуг (аукционы)</t>
  </si>
  <si>
    <t>субсидии производителям товаров, работ и услуг</t>
  </si>
  <si>
    <t>Задача 2: Организация новых и восстановление существующих мест отдыха на внутриквартальных территориях</t>
  </si>
  <si>
    <t>2.1</t>
  </si>
  <si>
    <t>Подготовка проектной документации</t>
  </si>
  <si>
    <t>2.2</t>
  </si>
  <si>
    <t>Итого по задаче 2:</t>
  </si>
  <si>
    <t>Задача 3: Обустройство мест массового отдыха в буферной зоне лесного массива</t>
  </si>
  <si>
    <t>3.1</t>
  </si>
  <si>
    <t>3.2</t>
  </si>
  <si>
    <t>Благоустройство мест массового отдыха в буферной зоне лесного массива</t>
  </si>
  <si>
    <t>Итого по задаче 3:</t>
  </si>
  <si>
    <t>Задача 4: Обустройство мест массового отдыха на береговых зонах водных объектов</t>
  </si>
  <si>
    <t>4.1</t>
  </si>
  <si>
    <t>4.1.1</t>
  </si>
  <si>
    <t>Предпроектные работы и изыскания</t>
  </si>
  <si>
    <t>4.1.2</t>
  </si>
  <si>
    <t>4.1.3</t>
  </si>
  <si>
    <t>Мероприятия по комплексному развитию и благоустройству береговой линии Куйбышевского водохранилища</t>
  </si>
  <si>
    <t>4.1.4</t>
  </si>
  <si>
    <t>2016, 2017</t>
  </si>
  <si>
    <t>4.1.5</t>
  </si>
  <si>
    <t>4.1.6</t>
  </si>
  <si>
    <t>4.1.7</t>
  </si>
  <si>
    <t>4.1.8</t>
  </si>
  <si>
    <t>Задача 5: Обеспечение комплексного благоустройства территорий образовательных учреждений</t>
  </si>
  <si>
    <t>5.1</t>
  </si>
  <si>
    <t>ДО</t>
  </si>
  <si>
    <t>ДК</t>
  </si>
  <si>
    <t>5.2</t>
  </si>
  <si>
    <t>УФКиС</t>
  </si>
  <si>
    <t>5.3</t>
  </si>
  <si>
    <t>Благоустройство территорий детских садов</t>
  </si>
  <si>
    <t>Итого по задаче 5,</t>
  </si>
  <si>
    <t>в том числе:</t>
  </si>
  <si>
    <t>Задача 6: Организация парковочного пространства</t>
  </si>
  <si>
    <t>6.1</t>
  </si>
  <si>
    <t>Разработка концепции парковочного пространства</t>
  </si>
  <si>
    <t>ДДХиТ</t>
  </si>
  <si>
    <t>6.2</t>
  </si>
  <si>
    <t>6.3</t>
  </si>
  <si>
    <t>Строительство объектов парковочного пространства</t>
  </si>
  <si>
    <t>Итого по задаче 6:</t>
  </si>
  <si>
    <t>Задача 7: Приведение в нормативное состояние наружного освещения внутриквартальных территорий</t>
  </si>
  <si>
    <t>7.1</t>
  </si>
  <si>
    <t>ДГД</t>
  </si>
  <si>
    <t>7.2</t>
  </si>
  <si>
    <t>Ремонт и реконструкция наружного освещения</t>
  </si>
  <si>
    <t>7.3</t>
  </si>
  <si>
    <t>Устройство наружного освещения</t>
  </si>
  <si>
    <t>Итого по задаче 7,</t>
  </si>
  <si>
    <t>Задача 8: Обеспечение комплексного благоустройства знаковых и социально значимых мест</t>
  </si>
  <si>
    <t>8.1</t>
  </si>
  <si>
    <t>8.2</t>
  </si>
  <si>
    <t>Благоустройство знаковых и социально значимых мест</t>
  </si>
  <si>
    <t>Итого по задаче 8,</t>
  </si>
  <si>
    <t>Задача 9: Благоустройство обзорного (кольцевого) туристического маршрута по городскому округу Тольятти</t>
  </si>
  <si>
    <t>9.1</t>
  </si>
  <si>
    <t>Установка МАФ</t>
  </si>
  <si>
    <t>9.2</t>
  </si>
  <si>
    <t>Установка объектов информационно-туристической тематики</t>
  </si>
  <si>
    <t>9.3</t>
  </si>
  <si>
    <t>Ремонт остановок общественного транспорта с заменой автопавильонов</t>
  </si>
  <si>
    <t>9.4</t>
  </si>
  <si>
    <t>Устройство объектов ландшафтной архитектуры</t>
  </si>
  <si>
    <t>9.5</t>
  </si>
  <si>
    <t>Установка архитектурно-средовых композиций</t>
  </si>
  <si>
    <t>Итого по задаче 9,</t>
  </si>
  <si>
    <t>10.1</t>
  </si>
  <si>
    <t>Ремонт подъездов многоквартирных домов</t>
  </si>
  <si>
    <t>10.2</t>
  </si>
  <si>
    <t>Ремонт фасадов многоквартирных домов</t>
  </si>
  <si>
    <t>10.3</t>
  </si>
  <si>
    <t>Итого по задаче 10:</t>
  </si>
  <si>
    <t>Благоустройство дворовых территорий многоквартирных домов</t>
  </si>
  <si>
    <t>План на 2015 - 2024 годы</t>
  </si>
  <si>
    <t>МБУ, находящиеся в ведомственном подчинении Департамента образования (ДО)</t>
  </si>
  <si>
    <t>2015, 2017</t>
  </si>
  <si>
    <t>Подпрограмма "Формирование современной городской среды на 2017 год"</t>
  </si>
  <si>
    <t xml:space="preserve">Цель: Повышение уровня благоустройства территорий городского округа Тольятти </t>
  </si>
  <si>
    <t>Итого по задаче:</t>
  </si>
  <si>
    <t>Благоустройство общественных территорий городского округа Тольятти</t>
  </si>
  <si>
    <t>Задача Подпрограммы: Повышение уровня вовлеченности заинтересованных граждан, организаций в реализацию мероприятий по благоустройству дворовых территорий</t>
  </si>
  <si>
    <t>Вовлечение заинтересованных граждан в реализацию мероприятий по благоустройству дворовых территорий городского округа Тольятти</t>
  </si>
  <si>
    <t>Итого по Подпрограмме</t>
  </si>
  <si>
    <t xml:space="preserve">Задача 11: Повышение уровня благоустройства территорий городского округа Тольятти </t>
  </si>
  <si>
    <t>Задача Подпрограммы: Комплексное благоустройство территорий городского округа Тольятти</t>
  </si>
  <si>
    <t xml:space="preserve">Благоустройство дворовых территорий многоквартирных домов </t>
  </si>
  <si>
    <t xml:space="preserve">Подготовка проектной документации и проведение государственной экспертизы такой документации, в том числе предпроектные работы и изыскания </t>
  </si>
  <si>
    <t>контр.</t>
  </si>
  <si>
    <t>эконом.</t>
  </si>
  <si>
    <t>снимаем412</t>
  </si>
  <si>
    <t>Задача 12: Проведение отдельных видов работ по общественным проектам развития территорий, предусмотренных государственной программой Самарской области «Поддержка инициатив населения муниципальных образований в Самарской области" на 2017 - 2025 годы»</t>
  </si>
  <si>
    <t>12.1</t>
  </si>
  <si>
    <t xml:space="preserve">Реализация общественных проектов по благоустройству территорий городского округа Тольятти </t>
  </si>
  <si>
    <t>Итого по задаче 12:</t>
  </si>
  <si>
    <t>Итого по задаче 4, в том числе:</t>
  </si>
  <si>
    <t>Таблица № 6 (2015 - 2024 гг.)</t>
  </si>
  <si>
    <t>Благоустройство территорий школ и учреждений дополнительного образования детей, устройство спортивных площадок, универсальных спортивных площадок , в т.ч. строительный контроль</t>
  </si>
  <si>
    <t>Озеленение &lt;1&gt;.</t>
  </si>
  <si>
    <t>Ремонт, восстановление и устройство спортивных площадок, универсальных спортивных площадок, универсальных покрытий, установка ограждений и оборудования на них, в том числе относящихся к общему имуществу многоквартирных домов городского округа Тольятти &lt;1&gt;.</t>
  </si>
  <si>
    <t>Ремонт, восстановление и устройство детских и хозяйственных площадок, универсальных покрытий, установка ограждений и оборудования на них, в том числе относящихся к общему имуществу многоквартирных домов городского округа Тольятти &lt;1&gt;.</t>
  </si>
  <si>
    <t>Ремонт, восстановление и устройство твердых покрытий тротуаров, проездов, хозяйственных площадок, универсальных покрытий, площадок для временной парковки автомашин, ливневой канализации, дождеприемных колодцев, подпорных стенок, лестничных спусков, внутриквартального освещения, в том числе относящихся к общему имуществу многоквартирных домов городского округа Тольятти &lt;1&gt;.</t>
  </si>
  <si>
    <t>&lt;1&gt;</t>
  </si>
  <si>
    <t>- исключая объекты, включенные в иные муниципальные программы.</t>
  </si>
  <si>
    <t>2015, 2016</t>
  </si>
  <si>
    <t>Комплексное благоустройство внутриквартальных территорий, в том числе в рамках конкурса "Наш микрорайон" &lt;1&gt;.</t>
  </si>
  <si>
    <t xml:space="preserve">Благоустройство мест отдыха на внутриквартальных территориях, в том числе в рамках конкурса "Наш микрорайон". </t>
  </si>
  <si>
    <t>Цель: Обеспечение соответствия городских общественных пространств высоким стандартам качества городской среды и качества досуга жителей</t>
  </si>
  <si>
    <t>МБУ "Зеленстрой"</t>
  </si>
  <si>
    <t>Задача 13: Благоустройство мест санкционированного размещения твердых коммунальных отходов на территории городского округа Тольятти</t>
  </si>
  <si>
    <t>13.1</t>
  </si>
  <si>
    <t>Итого по задаче 13:</t>
  </si>
  <si>
    <t>Итого по Программе с учетом оплаты ранее принятых обязательств</t>
  </si>
  <si>
    <t>Оплата ранее принятых обязательств по Программе</t>
  </si>
  <si>
    <t>2016, 2020</t>
  </si>
  <si>
    <t>Задача 10: Проведение отдельных видов работ по ремонту многоквартирных домов и благоустройству их дворовых территорий, предусмотренных государственной программой Самарской области "Содействие развитию благоустройства территорий муниципальных образований в Самарской области на 2014 - 2022 годы"</t>
  </si>
  <si>
    <t>2018-2020</t>
  </si>
  <si>
    <t>2017-2020</t>
  </si>
  <si>
    <t>оплата ранее принятых обязательств</t>
  </si>
  <si>
    <t>Итого по задаче 8 с учетом оплаты принятых ранее обязательств</t>
  </si>
  <si>
    <t>Устройство и ремонт контейнерных площадок</t>
  </si>
  <si>
    <t>Итого по Программе без учета оплаты ранее принятых обязательств,</t>
  </si>
  <si>
    <t>Обязательное или обязательное и добровольное страхование гражданской ответственности владельца опасного объекта гидротехнических сооружений</t>
  </si>
  <si>
    <t>Таблица № 4 (2021 - 2022 гг.)</t>
  </si>
  <si>
    <t>План на 2021 год</t>
  </si>
  <si>
    <t>План на 2022 год</t>
  </si>
  <si>
    <t>2015 - 2023</t>
  </si>
  <si>
    <t>2016 - 2019, 2021</t>
  </si>
  <si>
    <t>Разработка деклараций безопасности объектов гидротехнических сооружений с государственной экспертизой, в том числе получение разрешения Ростехнадзора на эксплуатацию ГТС</t>
  </si>
  <si>
    <t>2016-2023</t>
  </si>
  <si>
    <t>2017-2023</t>
  </si>
  <si>
    <t>2017-2019, 2021-2023</t>
  </si>
  <si>
    <t>2017-2018, 2022-2023</t>
  </si>
  <si>
    <t>2017- 2019, 2021, 2024</t>
  </si>
  <si>
    <t>2018, 2019, 2021, 2024</t>
  </si>
  <si>
    <t>2020, 2024</t>
  </si>
  <si>
    <t>2017, 2024</t>
  </si>
  <si>
    <t>2018-2023</t>
  </si>
  <si>
    <t>Таблица № 5 (2023 - 2024 гг.)</t>
  </si>
  <si>
    <t>План на 2023 год</t>
  </si>
  <si>
    <t>План на 2024 год</t>
  </si>
  <si>
    <t>Итого по задаче 1 с учетом оплаты принятых ранее обязательств</t>
  </si>
  <si>
    <t>2015, 2016, 2018 - 2020</t>
  </si>
  <si>
    <t>2015, 2016, 2018, 2019, 2021</t>
  </si>
  <si>
    <t>2015, 2016, 2018, 2021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</si>
</sst>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#,##0.000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/>
      <right style="medium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 style="medium"/>
      <top/>
      <bottom style="medium"/>
    </border>
    <border>
      <left style="medium"/>
      <right/>
      <top/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2" fillId="17" borderId="0" applyNumberFormat="0" applyBorder="0" applyAlignment="0" applyProtection="0"/>
    <xf numFmtId="0" fontId="32" fillId="27" borderId="0" applyNumberFormat="0" applyBorder="0" applyAlignment="0" applyProtection="0"/>
    <xf numFmtId="0" fontId="2" fillId="19" borderId="0" applyNumberFormat="0" applyBorder="0" applyAlignment="0" applyProtection="0"/>
    <xf numFmtId="0" fontId="3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35" borderId="0" applyNumberFormat="0" applyBorder="0" applyAlignment="0" applyProtection="0"/>
    <xf numFmtId="0" fontId="32" fillId="36" borderId="0" applyNumberFormat="0" applyBorder="0" applyAlignment="0" applyProtection="0"/>
    <xf numFmtId="0" fontId="2" fillId="37" borderId="0" applyNumberFormat="0" applyBorder="0" applyAlignment="0" applyProtection="0"/>
    <xf numFmtId="0" fontId="32" fillId="38" borderId="0" applyNumberFormat="0" applyBorder="0" applyAlignment="0" applyProtection="0"/>
    <xf numFmtId="0" fontId="2" fillId="39" borderId="0" applyNumberFormat="0" applyBorder="0" applyAlignment="0" applyProtection="0"/>
    <xf numFmtId="0" fontId="32" fillId="40" borderId="0" applyNumberFormat="0" applyBorder="0" applyAlignment="0" applyProtection="0"/>
    <xf numFmtId="0" fontId="2" fillId="29" borderId="0" applyNumberFormat="0" applyBorder="0" applyAlignment="0" applyProtection="0"/>
    <xf numFmtId="0" fontId="32" fillId="41" borderId="0" applyNumberFormat="0" applyBorder="0" applyAlignment="0" applyProtection="0"/>
    <xf numFmtId="0" fontId="2" fillId="31" borderId="0" applyNumberFormat="0" applyBorder="0" applyAlignment="0" applyProtection="0"/>
    <xf numFmtId="0" fontId="32" fillId="42" borderId="0" applyNumberFormat="0" applyBorder="0" applyAlignment="0" applyProtection="0"/>
    <xf numFmtId="0" fontId="2" fillId="43" borderId="0" applyNumberFormat="0" applyBorder="0" applyAlignment="0" applyProtection="0"/>
    <xf numFmtId="0" fontId="33" fillId="44" borderId="1" applyNumberFormat="0" applyAlignment="0" applyProtection="0"/>
    <xf numFmtId="0" fontId="3" fillId="13" borderId="2" applyNumberFormat="0" applyAlignment="0" applyProtection="0"/>
    <xf numFmtId="0" fontId="34" fillId="45" borderId="3" applyNumberFormat="0" applyAlignment="0" applyProtection="0"/>
    <xf numFmtId="0" fontId="4" fillId="46" borderId="4" applyNumberFormat="0" applyAlignment="0" applyProtection="0"/>
    <xf numFmtId="0" fontId="35" fillId="45" borderId="1" applyNumberFormat="0" applyAlignment="0" applyProtection="0"/>
    <xf numFmtId="0" fontId="5" fillId="46" borderId="2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6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8" applyNumberFormat="0" applyFill="0" applyAlignment="0" applyProtection="0"/>
    <xf numFmtId="0" fontId="39" fillId="0" borderId="9" applyNumberFormat="0" applyFill="0" applyAlignment="0" applyProtection="0"/>
    <xf numFmtId="0" fontId="8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9" fillId="0" borderId="12" applyNumberFormat="0" applyFill="0" applyAlignment="0" applyProtection="0"/>
    <xf numFmtId="0" fontId="41" fillId="47" borderId="13" applyNumberFormat="0" applyAlignment="0" applyProtection="0"/>
    <xf numFmtId="0" fontId="10" fillId="48" borderId="14" applyNumberFormat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2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14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7" fillId="0" borderId="17" applyNumberFormat="0" applyFill="0" applyAlignment="0" applyProtection="0"/>
    <xf numFmtId="0" fontId="16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0" fontId="49" fillId="54" borderId="0" applyNumberFormat="0" applyBorder="0" applyAlignment="0" applyProtection="0"/>
    <xf numFmtId="0" fontId="18" fillId="7" borderId="0" applyNumberFormat="0" applyBorder="0" applyAlignment="0" applyProtection="0"/>
  </cellStyleXfs>
  <cellXfs count="567">
    <xf numFmtId="0" fontId="0" fillId="0" borderId="0" xfId="0" applyFont="1" applyAlignment="1">
      <alignment/>
    </xf>
    <xf numFmtId="0" fontId="20" fillId="55" borderId="0" xfId="0" applyFont="1" applyFill="1" applyAlignment="1">
      <alignment/>
    </xf>
    <xf numFmtId="0" fontId="26" fillId="55" borderId="0" xfId="0" applyFont="1" applyFill="1" applyAlignment="1">
      <alignment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22" xfId="0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horizontal="center" vertical="center" wrapText="1"/>
    </xf>
    <xf numFmtId="0" fontId="21" fillId="55" borderId="24" xfId="0" applyFont="1" applyFill="1" applyBorder="1" applyAlignment="1">
      <alignment horizontal="center" vertical="center" wrapText="1"/>
    </xf>
    <xf numFmtId="0" fontId="21" fillId="55" borderId="25" xfId="0" applyFont="1" applyFill="1" applyBorder="1" applyAlignment="1">
      <alignment horizontal="center" vertical="center" wrapText="1"/>
    </xf>
    <xf numFmtId="0" fontId="21" fillId="55" borderId="26" xfId="0" applyFont="1" applyFill="1" applyBorder="1" applyAlignment="1">
      <alignment horizontal="center" vertical="center" wrapText="1"/>
    </xf>
    <xf numFmtId="49" fontId="21" fillId="55" borderId="27" xfId="0" applyNumberFormat="1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vertical="center" wrapText="1"/>
    </xf>
    <xf numFmtId="3" fontId="21" fillId="55" borderId="28" xfId="0" applyNumberFormat="1" applyFont="1" applyFill="1" applyBorder="1" applyAlignment="1">
      <alignment horizontal="center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49" fontId="21" fillId="55" borderId="31" xfId="0" applyNumberFormat="1" applyFont="1" applyFill="1" applyBorder="1" applyAlignment="1">
      <alignment horizontal="center" vertical="center" wrapText="1"/>
    </xf>
    <xf numFmtId="3" fontId="21" fillId="55" borderId="32" xfId="0" applyNumberFormat="1" applyFont="1" applyFill="1" applyBorder="1" applyAlignment="1">
      <alignment horizontal="center" vertical="center" wrapText="1"/>
    </xf>
    <xf numFmtId="3" fontId="21" fillId="55" borderId="33" xfId="0" applyNumberFormat="1" applyFont="1" applyFill="1" applyBorder="1" applyAlignment="1">
      <alignment horizontal="center" vertical="center" wrapText="1"/>
    </xf>
    <xf numFmtId="3" fontId="21" fillId="55" borderId="34" xfId="0" applyNumberFormat="1" applyFont="1" applyFill="1" applyBorder="1" applyAlignment="1">
      <alignment horizontal="center"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0" fontId="21" fillId="55" borderId="35" xfId="0" applyFont="1" applyFill="1" applyBorder="1" applyAlignment="1">
      <alignment vertical="center" wrapText="1"/>
    </xf>
    <xf numFmtId="3" fontId="21" fillId="55" borderId="36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3" fontId="21" fillId="55" borderId="39" xfId="0" applyNumberFormat="1" applyFont="1" applyFill="1" applyBorder="1" applyAlignment="1">
      <alignment horizontal="center" vertical="center" wrapText="1"/>
    </xf>
    <xf numFmtId="3" fontId="21" fillId="55" borderId="40" xfId="0" applyNumberFormat="1" applyFont="1" applyFill="1" applyBorder="1" applyAlignment="1">
      <alignment horizontal="center" vertical="center" wrapText="1"/>
    </xf>
    <xf numFmtId="3" fontId="21" fillId="55" borderId="41" xfId="0" applyNumberFormat="1" applyFont="1" applyFill="1" applyBorder="1" applyAlignment="1">
      <alignment horizontal="center" vertical="center" wrapText="1"/>
    </xf>
    <xf numFmtId="3" fontId="21" fillId="55" borderId="42" xfId="0" applyNumberFormat="1" applyFont="1" applyFill="1" applyBorder="1" applyAlignment="1">
      <alignment horizontal="center" vertical="center" wrapText="1"/>
    </xf>
    <xf numFmtId="0" fontId="21" fillId="55" borderId="43" xfId="0" applyFont="1" applyFill="1" applyBorder="1" applyAlignment="1">
      <alignment vertical="center" wrapText="1"/>
    </xf>
    <xf numFmtId="49" fontId="21" fillId="55" borderId="44" xfId="0" applyNumberFormat="1" applyFont="1" applyFill="1" applyBorder="1" applyAlignment="1">
      <alignment horizontal="center" vertical="center" wrapText="1"/>
    </xf>
    <xf numFmtId="0" fontId="21" fillId="55" borderId="44" xfId="0" applyFont="1" applyFill="1" applyBorder="1" applyAlignment="1">
      <alignment vertical="center" wrapText="1"/>
    </xf>
    <xf numFmtId="49" fontId="21" fillId="55" borderId="45" xfId="0" applyNumberFormat="1" applyFont="1" applyFill="1" applyBorder="1" applyAlignment="1">
      <alignment horizontal="center" vertical="center" wrapText="1"/>
    </xf>
    <xf numFmtId="0" fontId="21" fillId="55" borderId="46" xfId="0" applyFont="1" applyFill="1" applyBorder="1" applyAlignment="1">
      <alignment horizontal="center" vertical="center" wrapText="1"/>
    </xf>
    <xf numFmtId="0" fontId="21" fillId="55" borderId="47" xfId="0" applyFont="1" applyFill="1" applyBorder="1" applyAlignment="1">
      <alignment horizontal="center" vertical="center" wrapText="1"/>
    </xf>
    <xf numFmtId="0" fontId="21" fillId="55" borderId="48" xfId="0" applyFont="1" applyFill="1" applyBorder="1" applyAlignment="1">
      <alignment horizontal="center" vertical="center" wrapText="1"/>
    </xf>
    <xf numFmtId="0" fontId="21" fillId="55" borderId="40" xfId="0" applyFont="1" applyFill="1" applyBorder="1" applyAlignment="1">
      <alignment horizontal="center" vertical="center" wrapText="1"/>
    </xf>
    <xf numFmtId="0" fontId="21" fillId="55" borderId="41" xfId="0" applyFont="1" applyFill="1" applyBorder="1" applyAlignment="1">
      <alignment horizontal="center" vertical="center" wrapText="1"/>
    </xf>
    <xf numFmtId="0" fontId="21" fillId="55" borderId="42" xfId="0" applyFont="1" applyFill="1" applyBorder="1" applyAlignment="1">
      <alignment horizontal="center" vertical="center" wrapText="1"/>
    </xf>
    <xf numFmtId="3" fontId="21" fillId="55" borderId="49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3" fontId="21" fillId="55" borderId="48" xfId="0" applyNumberFormat="1" applyFont="1" applyFill="1" applyBorder="1" applyAlignment="1">
      <alignment horizontal="center" vertical="center" wrapText="1"/>
    </xf>
    <xf numFmtId="3" fontId="21" fillId="55" borderId="50" xfId="0" applyNumberFormat="1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vertical="center" wrapText="1"/>
    </xf>
    <xf numFmtId="3" fontId="21" fillId="55" borderId="51" xfId="0" applyNumberFormat="1" applyFont="1" applyFill="1" applyBorder="1" applyAlignment="1">
      <alignment horizontal="center" vertical="center" wrapText="1"/>
    </xf>
    <xf numFmtId="3" fontId="21" fillId="55" borderId="46" xfId="0" applyNumberFormat="1" applyFont="1" applyFill="1" applyBorder="1" applyAlignment="1">
      <alignment horizontal="center" vertical="center" wrapText="1"/>
    </xf>
    <xf numFmtId="49" fontId="21" fillId="55" borderId="49" xfId="0" applyNumberFormat="1" applyFont="1" applyFill="1" applyBorder="1" applyAlignment="1">
      <alignment vertical="center" wrapText="1"/>
    </xf>
    <xf numFmtId="0" fontId="21" fillId="55" borderId="52" xfId="0" applyFont="1" applyFill="1" applyBorder="1" applyAlignment="1">
      <alignment vertical="center" wrapText="1"/>
    </xf>
    <xf numFmtId="3" fontId="21" fillId="55" borderId="53" xfId="0" applyNumberFormat="1" applyFont="1" applyFill="1" applyBorder="1" applyAlignment="1">
      <alignment horizontal="center" vertical="center" wrapText="1"/>
    </xf>
    <xf numFmtId="3" fontId="21" fillId="55" borderId="54" xfId="0" applyNumberFormat="1" applyFont="1" applyFill="1" applyBorder="1" applyAlignment="1">
      <alignment horizontal="center" vertical="center" wrapText="1"/>
    </xf>
    <xf numFmtId="3" fontId="21" fillId="55" borderId="55" xfId="0" applyNumberFormat="1" applyFont="1" applyFill="1" applyBorder="1" applyAlignment="1">
      <alignment horizontal="center" vertical="center" wrapText="1"/>
    </xf>
    <xf numFmtId="49" fontId="21" fillId="55" borderId="50" xfId="0" applyNumberFormat="1" applyFont="1" applyFill="1" applyBorder="1" applyAlignment="1">
      <alignment vertical="center" wrapText="1"/>
    </xf>
    <xf numFmtId="0" fontId="21" fillId="55" borderId="56" xfId="0" applyFont="1" applyFill="1" applyBorder="1" applyAlignment="1">
      <alignment vertical="center" wrapText="1"/>
    </xf>
    <xf numFmtId="49" fontId="21" fillId="55" borderId="19" xfId="0" applyNumberFormat="1" applyFont="1" applyFill="1" applyBorder="1" applyAlignment="1">
      <alignment vertical="center" wrapText="1"/>
    </xf>
    <xf numFmtId="0" fontId="21" fillId="55" borderId="57" xfId="0" applyFont="1" applyFill="1" applyBorder="1" applyAlignment="1">
      <alignment vertical="center" wrapText="1"/>
    </xf>
    <xf numFmtId="0" fontId="21" fillId="55" borderId="32" xfId="0" applyFont="1" applyFill="1" applyBorder="1" applyAlignment="1">
      <alignment horizontal="center" vertical="center" wrapText="1"/>
    </xf>
    <xf numFmtId="0" fontId="21" fillId="55" borderId="58" xfId="0" applyFont="1" applyFill="1" applyBorder="1" applyAlignment="1">
      <alignment vertical="center" wrapText="1"/>
    </xf>
    <xf numFmtId="0" fontId="21" fillId="55" borderId="59" xfId="0" applyFont="1" applyFill="1" applyBorder="1" applyAlignment="1">
      <alignment vertical="center" wrapText="1"/>
    </xf>
    <xf numFmtId="0" fontId="21" fillId="55" borderId="49" xfId="0" applyFont="1" applyFill="1" applyBorder="1" applyAlignment="1">
      <alignment vertical="center" wrapText="1"/>
    </xf>
    <xf numFmtId="0" fontId="21" fillId="55" borderId="54" xfId="0" applyFont="1" applyFill="1" applyBorder="1" applyAlignment="1">
      <alignment horizontal="center" vertical="center" wrapText="1"/>
    </xf>
    <xf numFmtId="0" fontId="21" fillId="55" borderId="55" xfId="0" applyFont="1" applyFill="1" applyBorder="1" applyAlignment="1">
      <alignment horizontal="center" vertical="center" wrapText="1"/>
    </xf>
    <xf numFmtId="0" fontId="21" fillId="55" borderId="60" xfId="0" applyFont="1" applyFill="1" applyBorder="1" applyAlignment="1">
      <alignment horizontal="center" vertical="center" wrapText="1"/>
    </xf>
    <xf numFmtId="0" fontId="21" fillId="55" borderId="49" xfId="0" applyFont="1" applyFill="1" applyBorder="1" applyAlignment="1">
      <alignment horizontal="center" vertical="center" wrapText="1"/>
    </xf>
    <xf numFmtId="3" fontId="21" fillId="55" borderId="60" xfId="0" applyNumberFormat="1" applyFont="1" applyFill="1" applyBorder="1" applyAlignment="1">
      <alignment horizontal="center" vertical="center" wrapText="1"/>
    </xf>
    <xf numFmtId="3" fontId="21" fillId="55" borderId="61" xfId="0" applyNumberFormat="1" applyFont="1" applyFill="1" applyBorder="1" applyAlignment="1">
      <alignment horizontal="center" vertical="center" wrapText="1"/>
    </xf>
    <xf numFmtId="3" fontId="26" fillId="55" borderId="0" xfId="0" applyNumberFormat="1" applyFont="1" applyFill="1" applyAlignment="1">
      <alignment/>
    </xf>
    <xf numFmtId="3" fontId="50" fillId="55" borderId="0" xfId="0" applyNumberFormat="1" applyFont="1" applyFill="1" applyBorder="1" applyAlignment="1">
      <alignment horizontal="center" vertical="center" wrapText="1"/>
    </xf>
    <xf numFmtId="0" fontId="50" fillId="4" borderId="0" xfId="0" applyFont="1" applyFill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3" fontId="50" fillId="4" borderId="0" xfId="0" applyNumberFormat="1" applyFont="1" applyFill="1" applyBorder="1" applyAlignment="1">
      <alignment horizontal="center" vertical="center" wrapText="1"/>
    </xf>
    <xf numFmtId="3" fontId="50" fillId="22" borderId="0" xfId="0" applyNumberFormat="1" applyFont="1" applyFill="1" applyBorder="1" applyAlignment="1">
      <alignment horizontal="center" vertical="center" wrapText="1"/>
    </xf>
    <xf numFmtId="0" fontId="21" fillId="18" borderId="0" xfId="0" applyFont="1" applyFill="1" applyBorder="1" applyAlignment="1">
      <alignment horizontal="center" vertical="center"/>
    </xf>
    <xf numFmtId="3" fontId="50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21" fillId="55" borderId="0" xfId="0" applyFont="1" applyFill="1" applyBorder="1" applyAlignment="1">
      <alignment horizontal="center" vertical="center"/>
    </xf>
    <xf numFmtId="3" fontId="50" fillId="55" borderId="0" xfId="0" applyNumberFormat="1" applyFont="1" applyFill="1" applyBorder="1" applyAlignment="1">
      <alignment horizontal="center" vertical="center"/>
    </xf>
    <xf numFmtId="0" fontId="50" fillId="55" borderId="0" xfId="0" applyFont="1" applyFill="1" applyBorder="1" applyAlignment="1">
      <alignment/>
    </xf>
    <xf numFmtId="0" fontId="50" fillId="0" borderId="0" xfId="0" applyFont="1" applyBorder="1" applyAlignment="1">
      <alignment horizontal="center" vertical="center"/>
    </xf>
    <xf numFmtId="0" fontId="21" fillId="55" borderId="0" xfId="69" applyFont="1" applyFill="1" applyBorder="1" applyAlignment="1">
      <alignment vertical="center" wrapText="1"/>
    </xf>
    <xf numFmtId="3" fontId="21" fillId="55" borderId="24" xfId="0" applyNumberFormat="1" applyFont="1" applyFill="1" applyBorder="1" applyAlignment="1">
      <alignment horizontal="center" vertical="center" wrapText="1"/>
    </xf>
    <xf numFmtId="3" fontId="21" fillId="55" borderId="62" xfId="0" applyNumberFormat="1" applyFont="1" applyFill="1" applyBorder="1" applyAlignment="1">
      <alignment horizontal="center" vertical="center" wrapText="1"/>
    </xf>
    <xf numFmtId="0" fontId="21" fillId="55" borderId="63" xfId="0" applyFont="1" applyFill="1" applyBorder="1" applyAlignment="1">
      <alignment horizontal="center" vertical="center" wrapText="1"/>
    </xf>
    <xf numFmtId="3" fontId="21" fillId="55" borderId="64" xfId="0" applyNumberFormat="1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vertical="center" wrapText="1"/>
    </xf>
    <xf numFmtId="0" fontId="21" fillId="55" borderId="50" xfId="0" applyFont="1" applyFill="1" applyBorder="1" applyAlignment="1">
      <alignment vertical="center" wrapText="1"/>
    </xf>
    <xf numFmtId="0" fontId="21" fillId="55" borderId="19" xfId="0" applyFont="1" applyFill="1" applyBorder="1" applyAlignment="1">
      <alignment vertical="center" wrapText="1"/>
    </xf>
    <xf numFmtId="0" fontId="21" fillId="55" borderId="58" xfId="0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49" fontId="21" fillId="55" borderId="67" xfId="0" applyNumberFormat="1" applyFont="1" applyFill="1" applyBorder="1" applyAlignment="1">
      <alignment horizontal="center" vertical="center" wrapText="1"/>
    </xf>
    <xf numFmtId="49" fontId="21" fillId="55" borderId="68" xfId="0" applyNumberFormat="1" applyFont="1" applyFill="1" applyBorder="1" applyAlignment="1">
      <alignment horizontal="center" vertical="center" wrapText="1"/>
    </xf>
    <xf numFmtId="49" fontId="21" fillId="55" borderId="31" xfId="0" applyNumberFormat="1" applyFont="1" applyFill="1" applyBorder="1" applyAlignment="1">
      <alignment horizontal="center" vertical="center" wrapText="1"/>
    </xf>
    <xf numFmtId="0" fontId="21" fillId="55" borderId="31" xfId="0" applyFont="1" applyFill="1" applyBorder="1" applyAlignment="1">
      <alignment vertical="center" wrapText="1"/>
    </xf>
    <xf numFmtId="0" fontId="21" fillId="55" borderId="69" xfId="0" applyFont="1" applyFill="1" applyBorder="1" applyAlignment="1">
      <alignment vertical="center" wrapText="1"/>
    </xf>
    <xf numFmtId="0" fontId="21" fillId="55" borderId="70" xfId="0" applyFont="1" applyFill="1" applyBorder="1" applyAlignment="1">
      <alignment vertical="center" wrapText="1"/>
    </xf>
    <xf numFmtId="0" fontId="21" fillId="55" borderId="22" xfId="0" applyFont="1" applyFill="1" applyBorder="1" applyAlignment="1">
      <alignment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58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0" fontId="21" fillId="55" borderId="71" xfId="0" applyFont="1" applyFill="1" applyBorder="1" applyAlignment="1">
      <alignment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72" xfId="0" applyFont="1" applyFill="1" applyBorder="1" applyAlignment="1">
      <alignment horizontal="center" vertical="center" wrapText="1"/>
    </xf>
    <xf numFmtId="0" fontId="21" fillId="55" borderId="73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74" xfId="0" applyFont="1" applyFill="1" applyBorder="1" applyAlignment="1">
      <alignment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21" fillId="55" borderId="50" xfId="0" applyFont="1" applyFill="1" applyBorder="1" applyAlignment="1">
      <alignment horizontal="center" vertical="center" wrapText="1"/>
    </xf>
    <xf numFmtId="0" fontId="21" fillId="55" borderId="33" xfId="0" applyFont="1" applyFill="1" applyBorder="1" applyAlignment="1">
      <alignment horizontal="center" vertical="center" wrapText="1"/>
    </xf>
    <xf numFmtId="0" fontId="21" fillId="55" borderId="34" xfId="0" applyFont="1" applyFill="1" applyBorder="1" applyAlignment="1">
      <alignment horizontal="center" vertical="center" wrapText="1"/>
    </xf>
    <xf numFmtId="49" fontId="21" fillId="55" borderId="43" xfId="0" applyNumberFormat="1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3" fontId="21" fillId="55" borderId="25" xfId="0" applyNumberFormat="1" applyFont="1" applyFill="1" applyBorder="1" applyAlignment="1">
      <alignment horizontal="center"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49" fontId="21" fillId="55" borderId="22" xfId="0" applyNumberFormat="1" applyFont="1" applyFill="1" applyBorder="1" applyAlignment="1">
      <alignment horizontal="center" vertical="center" wrapText="1"/>
    </xf>
    <xf numFmtId="3" fontId="21" fillId="55" borderId="26" xfId="0" applyNumberFormat="1" applyFont="1" applyFill="1" applyBorder="1" applyAlignment="1">
      <alignment horizontal="center" vertical="center" wrapText="1"/>
    </xf>
    <xf numFmtId="0" fontId="20" fillId="55" borderId="0" xfId="0" applyFont="1" applyFill="1" applyAlignment="1">
      <alignment horizontal="center" vertical="center"/>
    </xf>
    <xf numFmtId="0" fontId="26" fillId="55" borderId="0" xfId="0" applyFont="1" applyFill="1" applyAlignment="1">
      <alignment horizontal="center" vertical="center"/>
    </xf>
    <xf numFmtId="3" fontId="26" fillId="55" borderId="0" xfId="0" applyNumberFormat="1" applyFont="1" applyFill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21" fillId="55" borderId="0" xfId="69" applyFont="1" applyFill="1" applyBorder="1" applyAlignment="1">
      <alignment horizontal="center" vertical="center" wrapText="1"/>
    </xf>
    <xf numFmtId="3" fontId="50" fillId="0" borderId="0" xfId="0" applyNumberFormat="1" applyFont="1" applyBorder="1" applyAlignment="1">
      <alignment horizontal="center" vertical="center" wrapText="1"/>
    </xf>
    <xf numFmtId="0" fontId="20" fillId="55" borderId="0" xfId="0" applyFont="1" applyFill="1" applyAlignment="1">
      <alignment horizontal="center" vertical="center" wrapText="1"/>
    </xf>
    <xf numFmtId="0" fontId="26" fillId="55" borderId="0" xfId="0" applyFont="1" applyFill="1" applyAlignment="1">
      <alignment horizontal="center" vertical="center" wrapText="1"/>
    </xf>
    <xf numFmtId="3" fontId="26" fillId="55" borderId="0" xfId="0" applyNumberFormat="1" applyFont="1" applyFill="1" applyAlignment="1">
      <alignment horizontal="center" vertical="center" wrapText="1"/>
    </xf>
    <xf numFmtId="0" fontId="20" fillId="55" borderId="0" xfId="0" applyFont="1" applyFill="1" applyAlignment="1">
      <alignment horizontal="center"/>
    </xf>
    <xf numFmtId="0" fontId="26" fillId="55" borderId="0" xfId="0" applyFont="1" applyFill="1" applyAlignment="1">
      <alignment horizontal="center"/>
    </xf>
    <xf numFmtId="0" fontId="50" fillId="0" borderId="0" xfId="0" applyFont="1" applyBorder="1" applyAlignment="1">
      <alignment horizontal="center" wrapText="1"/>
    </xf>
    <xf numFmtId="0" fontId="21" fillId="55" borderId="0" xfId="69" applyFont="1" applyFill="1" applyBorder="1" applyAlignment="1">
      <alignment horizontal="center" wrapText="1"/>
    </xf>
    <xf numFmtId="0" fontId="26" fillId="55" borderId="33" xfId="0" applyFont="1" applyFill="1" applyBorder="1" applyAlignment="1">
      <alignment horizontal="center" vertical="center"/>
    </xf>
    <xf numFmtId="0" fontId="26" fillId="55" borderId="33" xfId="0" applyFont="1" applyFill="1" applyBorder="1" applyAlignment="1">
      <alignment horizontal="center" vertical="center" wrapText="1"/>
    </xf>
    <xf numFmtId="0" fontId="26" fillId="55" borderId="33" xfId="0" applyFont="1" applyFill="1" applyBorder="1" applyAlignment="1">
      <alignment horizontal="center"/>
    </xf>
    <xf numFmtId="0" fontId="26" fillId="55" borderId="33" xfId="0" applyFont="1" applyFill="1" applyBorder="1" applyAlignment="1">
      <alignment/>
    </xf>
    <xf numFmtId="3" fontId="26" fillId="55" borderId="33" xfId="0" applyNumberFormat="1" applyFont="1" applyFill="1" applyBorder="1" applyAlignment="1">
      <alignment horizontal="center" vertical="center"/>
    </xf>
    <xf numFmtId="0" fontId="26" fillId="55" borderId="32" xfId="0" applyFont="1" applyFill="1" applyBorder="1" applyAlignment="1">
      <alignment horizontal="center" vertical="center"/>
    </xf>
    <xf numFmtId="49" fontId="50" fillId="55" borderId="51" xfId="0" applyNumberFormat="1" applyFont="1" applyFill="1" applyBorder="1" applyAlignment="1">
      <alignment horizontal="center" vertical="center" wrapText="1"/>
    </xf>
    <xf numFmtId="49" fontId="50" fillId="55" borderId="42" xfId="0" applyNumberFormat="1" applyFont="1" applyFill="1" applyBorder="1" applyAlignment="1">
      <alignment horizontal="left" vertical="center" wrapText="1"/>
    </xf>
    <xf numFmtId="3" fontId="50" fillId="55" borderId="40" xfId="0" applyNumberFormat="1" applyFont="1" applyFill="1" applyBorder="1" applyAlignment="1">
      <alignment horizontal="center" vertical="center" wrapText="1"/>
    </xf>
    <xf numFmtId="3" fontId="50" fillId="55" borderId="41" xfId="0" applyNumberFormat="1" applyFont="1" applyFill="1" applyBorder="1" applyAlignment="1">
      <alignment horizontal="center" vertical="center" wrapText="1"/>
    </xf>
    <xf numFmtId="3" fontId="50" fillId="55" borderId="77" xfId="0" applyNumberFormat="1" applyFont="1" applyFill="1" applyBorder="1" applyAlignment="1">
      <alignment horizontal="center" vertical="center" wrapText="1"/>
    </xf>
    <xf numFmtId="3" fontId="50" fillId="55" borderId="51" xfId="0" applyNumberFormat="1" applyFont="1" applyFill="1" applyBorder="1" applyAlignment="1">
      <alignment horizontal="center" vertical="center" wrapText="1"/>
    </xf>
    <xf numFmtId="3" fontId="50" fillId="55" borderId="42" xfId="0" applyNumberFormat="1" applyFont="1" applyFill="1" applyBorder="1" applyAlignment="1">
      <alignment horizontal="center" vertical="center" wrapText="1"/>
    </xf>
    <xf numFmtId="3" fontId="50" fillId="55" borderId="75" xfId="0" applyNumberFormat="1" applyFont="1" applyFill="1" applyBorder="1" applyAlignment="1">
      <alignment horizontal="center" vertical="center" wrapText="1"/>
    </xf>
    <xf numFmtId="3" fontId="50" fillId="55" borderId="28" xfId="0" applyNumberFormat="1" applyFont="1" applyFill="1" applyBorder="1" applyAlignment="1">
      <alignment horizontal="center" vertical="center" wrapText="1"/>
    </xf>
    <xf numFmtId="3" fontId="50" fillId="55" borderId="78" xfId="0" applyNumberFormat="1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vertical="center" wrapText="1"/>
    </xf>
    <xf numFmtId="0" fontId="22" fillId="55" borderId="22" xfId="0" applyFont="1" applyFill="1" applyBorder="1" applyAlignment="1">
      <alignment horizontal="center" vertical="center" wrapText="1"/>
    </xf>
    <xf numFmtId="0" fontId="22" fillId="55" borderId="79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0" fontId="22" fillId="55" borderId="0" xfId="0" applyFont="1" applyFill="1" applyBorder="1" applyAlignment="1">
      <alignment horizontal="center" vertical="center" wrapText="1"/>
    </xf>
    <xf numFmtId="0" fontId="22" fillId="55" borderId="23" xfId="0" applyFont="1" applyFill="1" applyBorder="1" applyAlignment="1">
      <alignment horizontal="center" vertical="center" wrapText="1"/>
    </xf>
    <xf numFmtId="0" fontId="22" fillId="55" borderId="80" xfId="0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2" fillId="55" borderId="68" xfId="0" applyFont="1" applyFill="1" applyBorder="1" applyAlignment="1">
      <alignment horizontal="center" vertical="center" wrapText="1"/>
    </xf>
    <xf numFmtId="0" fontId="22" fillId="55" borderId="69" xfId="0" applyFont="1" applyFill="1" applyBorder="1" applyAlignment="1">
      <alignment horizontal="center" vertical="center" wrapText="1"/>
    </xf>
    <xf numFmtId="0" fontId="22" fillId="55" borderId="71" xfId="0" applyFont="1" applyFill="1" applyBorder="1" applyAlignment="1">
      <alignment horizontal="center" vertical="center" wrapText="1"/>
    </xf>
    <xf numFmtId="0" fontId="22" fillId="55" borderId="81" xfId="0" applyFont="1" applyFill="1" applyBorder="1" applyAlignment="1">
      <alignment vertical="center" wrapText="1"/>
    </xf>
    <xf numFmtId="0" fontId="22" fillId="55" borderId="82" xfId="0" applyFont="1" applyFill="1" applyBorder="1" applyAlignment="1">
      <alignment horizontal="center" vertical="center" wrapText="1"/>
    </xf>
    <xf numFmtId="0" fontId="22" fillId="55" borderId="83" xfId="0" applyFont="1" applyFill="1" applyBorder="1" applyAlignment="1">
      <alignment horizontal="center" vertical="center" wrapText="1"/>
    </xf>
    <xf numFmtId="0" fontId="22" fillId="55" borderId="27" xfId="0" applyFont="1" applyFill="1" applyBorder="1" applyAlignment="1">
      <alignment horizontal="center" vertical="center" wrapText="1"/>
    </xf>
    <xf numFmtId="3" fontId="51" fillId="55" borderId="84" xfId="0" applyNumberFormat="1" applyFont="1" applyFill="1" applyBorder="1" applyAlignment="1">
      <alignment horizontal="center" vertical="center" wrapText="1"/>
    </xf>
    <xf numFmtId="3" fontId="51" fillId="55" borderId="79" xfId="0" applyNumberFormat="1" applyFont="1" applyFill="1" applyBorder="1" applyAlignment="1">
      <alignment horizontal="center" vertical="center" wrapText="1"/>
    </xf>
    <xf numFmtId="0" fontId="22" fillId="55" borderId="84" xfId="0" applyFont="1" applyFill="1" applyBorder="1" applyAlignment="1">
      <alignment horizontal="center" vertical="center" wrapText="1"/>
    </xf>
    <xf numFmtId="0" fontId="22" fillId="55" borderId="84" xfId="0" applyFont="1" applyFill="1" applyBorder="1" applyAlignment="1">
      <alignment vertical="center" wrapText="1"/>
    </xf>
    <xf numFmtId="0" fontId="29" fillId="55" borderId="0" xfId="0" applyFont="1" applyFill="1" applyAlignment="1">
      <alignment/>
    </xf>
    <xf numFmtId="0" fontId="22" fillId="55" borderId="35" xfId="0" applyFont="1" applyFill="1" applyBorder="1" applyAlignment="1">
      <alignment horizontal="center" vertical="center" wrapText="1"/>
    </xf>
    <xf numFmtId="0" fontId="22" fillId="55" borderId="80" xfId="0" applyFont="1" applyFill="1" applyBorder="1" applyAlignment="1">
      <alignment vertical="center" wrapText="1"/>
    </xf>
    <xf numFmtId="0" fontId="22" fillId="55" borderId="22" xfId="0" applyFont="1" applyFill="1" applyBorder="1" applyAlignment="1">
      <alignment vertical="center" wrapText="1"/>
    </xf>
    <xf numFmtId="0" fontId="22" fillId="55" borderId="70" xfId="0" applyFont="1" applyFill="1" applyBorder="1" applyAlignment="1">
      <alignment vertical="center" wrapText="1"/>
    </xf>
    <xf numFmtId="0" fontId="22" fillId="55" borderId="74" xfId="0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0" fontId="22" fillId="55" borderId="69" xfId="0" applyFont="1" applyFill="1" applyBorder="1" applyAlignment="1">
      <alignment vertical="center" wrapText="1"/>
    </xf>
    <xf numFmtId="0" fontId="22" fillId="55" borderId="74" xfId="0" applyFont="1" applyFill="1" applyBorder="1" applyAlignment="1">
      <alignment vertical="center" wrapText="1"/>
    </xf>
    <xf numFmtId="0" fontId="22" fillId="55" borderId="83" xfId="0" applyFont="1" applyFill="1" applyBorder="1" applyAlignment="1">
      <alignment vertical="center" wrapText="1"/>
    </xf>
    <xf numFmtId="0" fontId="22" fillId="55" borderId="62" xfId="0" applyFont="1" applyFill="1" applyBorder="1" applyAlignment="1">
      <alignment vertical="center" wrapText="1"/>
    </xf>
    <xf numFmtId="0" fontId="22" fillId="55" borderId="79" xfId="0" applyFont="1" applyFill="1" applyBorder="1" applyAlignment="1">
      <alignment vertical="center" wrapText="1"/>
    </xf>
    <xf numFmtId="1" fontId="51" fillId="55" borderId="80" xfId="0" applyNumberFormat="1" applyFont="1" applyFill="1" applyBorder="1" applyAlignment="1">
      <alignment horizontal="center" vertical="center" wrapText="1"/>
    </xf>
    <xf numFmtId="3" fontId="51" fillId="55" borderId="80" xfId="0" applyNumberFormat="1" applyFont="1" applyFill="1" applyBorder="1" applyAlignment="1">
      <alignment horizontal="center" vertical="center" wrapText="1"/>
    </xf>
    <xf numFmtId="0" fontId="26" fillId="55" borderId="0" xfId="0" applyFont="1" applyFill="1" applyBorder="1" applyAlignment="1">
      <alignment/>
    </xf>
    <xf numFmtId="0" fontId="29" fillId="55" borderId="0" xfId="0" applyFont="1" applyFill="1" applyBorder="1" applyAlignment="1">
      <alignment/>
    </xf>
    <xf numFmtId="3" fontId="26" fillId="55" borderId="0" xfId="0" applyNumberFormat="1" applyFont="1" applyFill="1" applyBorder="1" applyAlignment="1">
      <alignment/>
    </xf>
    <xf numFmtId="3" fontId="21" fillId="55" borderId="25" xfId="0" applyNumberFormat="1" applyFont="1" applyFill="1" applyBorder="1" applyAlignment="1">
      <alignment horizontal="center" vertical="center" wrapText="1"/>
    </xf>
    <xf numFmtId="3" fontId="50" fillId="55" borderId="79" xfId="0" applyNumberFormat="1" applyFont="1" applyFill="1" applyBorder="1" applyAlignment="1">
      <alignment horizontal="center" vertical="center" wrapText="1"/>
    </xf>
    <xf numFmtId="3" fontId="50" fillId="55" borderId="61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3" fontId="29" fillId="55" borderId="0" xfId="0" applyNumberFormat="1" applyFont="1" applyFill="1" applyAlignment="1">
      <alignment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58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0" fontId="26" fillId="55" borderId="0" xfId="0" applyFont="1" applyFill="1" applyBorder="1" applyAlignment="1">
      <alignment horizontal="center" vertical="center"/>
    </xf>
    <xf numFmtId="0" fontId="26" fillId="55" borderId="0" xfId="0" applyFont="1" applyFill="1" applyBorder="1" applyAlignment="1">
      <alignment horizontal="center" vertical="center" wrapText="1"/>
    </xf>
    <xf numFmtId="0" fontId="26" fillId="55" borderId="0" xfId="0" applyFont="1" applyFill="1" applyBorder="1" applyAlignment="1">
      <alignment horizontal="center"/>
    </xf>
    <xf numFmtId="3" fontId="21" fillId="55" borderId="85" xfId="0" applyNumberFormat="1" applyFont="1" applyFill="1" applyBorder="1" applyAlignment="1">
      <alignment horizontal="center" vertical="center" wrapText="1"/>
    </xf>
    <xf numFmtId="0" fontId="50" fillId="0" borderId="5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57" xfId="0" applyBorder="1" applyAlignment="1">
      <alignment vertical="center"/>
    </xf>
    <xf numFmtId="3" fontId="26" fillId="55" borderId="0" xfId="0" applyNumberFormat="1" applyFont="1" applyFill="1" applyBorder="1" applyAlignment="1">
      <alignment horizontal="center" vertical="center"/>
    </xf>
    <xf numFmtId="0" fontId="26" fillId="55" borderId="62" xfId="0" applyFont="1" applyFill="1" applyBorder="1" applyAlignment="1">
      <alignment/>
    </xf>
    <xf numFmtId="3" fontId="50" fillId="55" borderId="19" xfId="0" applyNumberFormat="1" applyFont="1" applyFill="1" applyBorder="1" applyAlignment="1">
      <alignment horizontal="center" vertical="center" wrapText="1"/>
    </xf>
    <xf numFmtId="3" fontId="50" fillId="55" borderId="73" xfId="0" applyNumberFormat="1" applyFont="1" applyFill="1" applyBorder="1" applyAlignment="1">
      <alignment horizontal="center" vertical="center" wrapText="1"/>
    </xf>
    <xf numFmtId="3" fontId="50" fillId="55" borderId="74" xfId="0" applyNumberFormat="1" applyFont="1" applyFill="1" applyBorder="1" applyAlignment="1">
      <alignment horizontal="center" vertical="center" wrapText="1"/>
    </xf>
    <xf numFmtId="3" fontId="50" fillId="55" borderId="85" xfId="0" applyNumberFormat="1" applyFont="1" applyFill="1" applyBorder="1" applyAlignment="1">
      <alignment horizontal="center" vertical="center" wrapText="1"/>
    </xf>
    <xf numFmtId="0" fontId="22" fillId="55" borderId="68" xfId="0" applyFont="1" applyFill="1" applyBorder="1" applyAlignment="1">
      <alignment vertical="center" wrapText="1"/>
    </xf>
    <xf numFmtId="0" fontId="22" fillId="55" borderId="86" xfId="0" applyFont="1" applyFill="1" applyBorder="1" applyAlignment="1">
      <alignment horizontal="center" vertical="center" wrapText="1"/>
    </xf>
    <xf numFmtId="0" fontId="23" fillId="55" borderId="70" xfId="0" applyFont="1" applyFill="1" applyBorder="1" applyAlignment="1">
      <alignment horizontal="center" vertical="center" wrapText="1"/>
    </xf>
    <xf numFmtId="0" fontId="23" fillId="55" borderId="68" xfId="0" applyFont="1" applyFill="1" applyBorder="1" applyAlignment="1">
      <alignment horizontal="center" vertical="center" wrapText="1"/>
    </xf>
    <xf numFmtId="0" fontId="23" fillId="55" borderId="87" xfId="0" applyFont="1" applyFill="1" applyBorder="1" applyAlignment="1">
      <alignment horizontal="center" vertical="center" wrapText="1"/>
    </xf>
    <xf numFmtId="0" fontId="23" fillId="55" borderId="45" xfId="0" applyFont="1" applyFill="1" applyBorder="1" applyAlignment="1">
      <alignment horizontal="center" vertical="center" wrapText="1"/>
    </xf>
    <xf numFmtId="0" fontId="21" fillId="55" borderId="0" xfId="0" applyFont="1" applyFill="1" applyAlignment="1">
      <alignment horizontal="center" vertical="center"/>
    </xf>
    <xf numFmtId="49" fontId="21" fillId="55" borderId="0" xfId="0" applyNumberFormat="1" applyFont="1" applyFill="1" applyAlignment="1">
      <alignment/>
    </xf>
    <xf numFmtId="0" fontId="21" fillId="55" borderId="0" xfId="0" applyFont="1" applyFill="1" applyBorder="1" applyAlignment="1">
      <alignment/>
    </xf>
    <xf numFmtId="3" fontId="26" fillId="55" borderId="62" xfId="0" applyNumberFormat="1" applyFont="1" applyFill="1" applyBorder="1" applyAlignment="1">
      <alignment/>
    </xf>
    <xf numFmtId="0" fontId="22" fillId="55" borderId="31" xfId="0" applyFont="1" applyFill="1" applyBorder="1" applyAlignment="1">
      <alignment horizontal="center" vertical="center" wrapText="1"/>
    </xf>
    <xf numFmtId="0" fontId="21" fillId="55" borderId="69" xfId="0" applyFont="1" applyFill="1" applyBorder="1" applyAlignment="1">
      <alignment vertical="center" wrapText="1"/>
    </xf>
    <xf numFmtId="0" fontId="50" fillId="4" borderId="0" xfId="0" applyFont="1" applyFill="1" applyBorder="1" applyAlignment="1">
      <alignment horizontal="center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21" fillId="55" borderId="58" xfId="0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3" fontId="21" fillId="55" borderId="59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3" fontId="21" fillId="55" borderId="58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72" xfId="0" applyFont="1" applyFill="1" applyBorder="1" applyAlignment="1">
      <alignment horizontal="center" vertical="center" wrapText="1"/>
    </xf>
    <xf numFmtId="0" fontId="21" fillId="55" borderId="73" xfId="0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0" fontId="21" fillId="55" borderId="50" xfId="0" applyFont="1" applyFill="1" applyBorder="1" applyAlignment="1">
      <alignment horizontal="center" vertical="center" wrapText="1"/>
    </xf>
    <xf numFmtId="0" fontId="21" fillId="55" borderId="33" xfId="0" applyFont="1" applyFill="1" applyBorder="1" applyAlignment="1">
      <alignment horizontal="center" vertical="center" wrapText="1"/>
    </xf>
    <xf numFmtId="0" fontId="21" fillId="55" borderId="34" xfId="0" applyFont="1" applyFill="1" applyBorder="1" applyAlignment="1">
      <alignment horizontal="center"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0" fontId="29" fillId="55" borderId="71" xfId="0" applyFont="1" applyFill="1" applyBorder="1" applyAlignment="1">
      <alignment/>
    </xf>
    <xf numFmtId="3" fontId="26" fillId="55" borderId="71" xfId="0" applyNumberFormat="1" applyFont="1" applyFill="1" applyBorder="1" applyAlignment="1">
      <alignment/>
    </xf>
    <xf numFmtId="0" fontId="26" fillId="55" borderId="71" xfId="0" applyFont="1" applyFill="1" applyBorder="1" applyAlignment="1">
      <alignment/>
    </xf>
    <xf numFmtId="3" fontId="51" fillId="55" borderId="27" xfId="0" applyNumberFormat="1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0" fontId="22" fillId="55" borderId="88" xfId="0" applyFont="1" applyFill="1" applyBorder="1" applyAlignment="1">
      <alignment horizontal="center" vertical="center" wrapText="1"/>
    </xf>
    <xf numFmtId="0" fontId="22" fillId="55" borderId="35" xfId="0" applyFont="1" applyFill="1" applyBorder="1" applyAlignment="1">
      <alignment vertical="center" wrapText="1"/>
    </xf>
    <xf numFmtId="3" fontId="21" fillId="55" borderId="0" xfId="0" applyNumberFormat="1" applyFont="1" applyFill="1" applyBorder="1" applyAlignment="1">
      <alignment horizontal="center" vertical="center" wrapText="1"/>
    </xf>
    <xf numFmtId="3" fontId="21" fillId="55" borderId="88" xfId="0" applyNumberFormat="1" applyFont="1" applyFill="1" applyBorder="1" applyAlignment="1">
      <alignment horizontal="center" vertical="center" wrapText="1"/>
    </xf>
    <xf numFmtId="3" fontId="52" fillId="55" borderId="68" xfId="0" applyNumberFormat="1" applyFont="1" applyFill="1" applyBorder="1" applyAlignment="1">
      <alignment horizontal="center" vertical="center" wrapText="1"/>
    </xf>
    <xf numFmtId="3" fontId="50" fillId="55" borderId="60" xfId="0" applyNumberFormat="1" applyFont="1" applyFill="1" applyBorder="1" applyAlignment="1">
      <alignment horizontal="center" vertical="center" wrapText="1"/>
    </xf>
    <xf numFmtId="3" fontId="50" fillId="55" borderId="46" xfId="0" applyNumberFormat="1" applyFont="1" applyFill="1" applyBorder="1" applyAlignment="1">
      <alignment horizontal="center" vertical="center" wrapText="1"/>
    </xf>
    <xf numFmtId="3" fontId="50" fillId="55" borderId="71" xfId="0" applyNumberFormat="1" applyFont="1" applyFill="1" applyBorder="1" applyAlignment="1">
      <alignment horizontal="center" vertical="center" wrapText="1"/>
    </xf>
    <xf numFmtId="3" fontId="50" fillId="55" borderId="87" xfId="0" applyNumberFormat="1" applyFont="1" applyFill="1" applyBorder="1" applyAlignment="1">
      <alignment horizontal="center" vertical="center" wrapText="1"/>
    </xf>
    <xf numFmtId="3" fontId="52" fillId="55" borderId="89" xfId="0" applyNumberFormat="1" applyFont="1" applyFill="1" applyBorder="1" applyAlignment="1">
      <alignment horizontal="center" vertical="center" wrapText="1"/>
    </xf>
    <xf numFmtId="3" fontId="51" fillId="55" borderId="45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49" fontId="21" fillId="55" borderId="67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0" fontId="21" fillId="55" borderId="74" xfId="0" applyFont="1" applyFill="1" applyBorder="1" applyAlignment="1">
      <alignment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3" fontId="21" fillId="55" borderId="77" xfId="0" applyNumberFormat="1" applyFont="1" applyFill="1" applyBorder="1" applyAlignment="1">
      <alignment horizontal="center" vertical="center" wrapText="1"/>
    </xf>
    <xf numFmtId="3" fontId="51" fillId="55" borderId="89" xfId="0" applyNumberFormat="1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2" fillId="55" borderId="22" xfId="0" applyFont="1" applyFill="1" applyBorder="1" applyAlignment="1">
      <alignment vertical="center" wrapText="1"/>
    </xf>
    <xf numFmtId="49" fontId="50" fillId="55" borderId="42" xfId="0" applyNumberFormat="1" applyFont="1" applyFill="1" applyBorder="1" applyAlignment="1">
      <alignment horizontal="left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49" fontId="21" fillId="55" borderId="67" xfId="0" applyNumberFormat="1" applyFont="1" applyFill="1" applyBorder="1" applyAlignment="1">
      <alignment horizontal="center" vertical="center" wrapText="1"/>
    </xf>
    <xf numFmtId="49" fontId="21" fillId="55" borderId="31" xfId="0" applyNumberFormat="1" applyFont="1" applyFill="1" applyBorder="1" applyAlignment="1">
      <alignment horizontal="center" vertical="center" wrapText="1"/>
    </xf>
    <xf numFmtId="0" fontId="21" fillId="55" borderId="69" xfId="0" applyFont="1" applyFill="1" applyBorder="1" applyAlignment="1">
      <alignment vertical="center" wrapText="1"/>
    </xf>
    <xf numFmtId="0" fontId="21" fillId="55" borderId="70" xfId="0" applyFont="1" applyFill="1" applyBorder="1" applyAlignment="1">
      <alignment vertical="center" wrapText="1"/>
    </xf>
    <xf numFmtId="0" fontId="22" fillId="55" borderId="67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0" fontId="22" fillId="55" borderId="69" xfId="0" applyFont="1" applyFill="1" applyBorder="1" applyAlignment="1">
      <alignment vertical="center" wrapText="1"/>
    </xf>
    <xf numFmtId="0" fontId="22" fillId="55" borderId="74" xfId="0" applyFont="1" applyFill="1" applyBorder="1" applyAlignment="1">
      <alignment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3" fontId="21" fillId="55" borderId="64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58" xfId="0" applyNumberFormat="1" applyFont="1" applyFill="1" applyBorder="1" applyAlignment="1">
      <alignment horizontal="center" vertical="center" wrapText="1"/>
    </xf>
    <xf numFmtId="0" fontId="21" fillId="55" borderId="71" xfId="0" applyFont="1" applyFill="1" applyBorder="1" applyAlignment="1">
      <alignment vertical="center" wrapText="1"/>
    </xf>
    <xf numFmtId="0" fontId="21" fillId="55" borderId="72" xfId="0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49" fontId="21" fillId="55" borderId="68" xfId="0" applyNumberFormat="1" applyFont="1" applyFill="1" applyBorder="1" applyAlignment="1">
      <alignment horizontal="center" vertical="center" wrapText="1"/>
    </xf>
    <xf numFmtId="0" fontId="21" fillId="55" borderId="31" xfId="0" applyFont="1" applyFill="1" applyBorder="1" applyAlignment="1">
      <alignment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2" fillId="55" borderId="69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0" fontId="22" fillId="55" borderId="74" xfId="0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0" fontId="21" fillId="55" borderId="50" xfId="0" applyFont="1" applyFill="1" applyBorder="1" applyAlignment="1">
      <alignment vertical="center" wrapText="1"/>
    </xf>
    <xf numFmtId="0" fontId="21" fillId="55" borderId="19" xfId="0" applyFont="1" applyFill="1" applyBorder="1" applyAlignment="1">
      <alignment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49" fontId="21" fillId="55" borderId="22" xfId="0" applyNumberFormat="1" applyFont="1" applyFill="1" applyBorder="1" applyAlignment="1">
      <alignment horizontal="center" vertical="center" wrapText="1"/>
    </xf>
    <xf numFmtId="3" fontId="51" fillId="55" borderId="27" xfId="0" applyNumberFormat="1" applyFont="1" applyFill="1" applyBorder="1" applyAlignment="1">
      <alignment horizontal="center" vertical="center" wrapText="1"/>
    </xf>
    <xf numFmtId="49" fontId="21" fillId="55" borderId="27" xfId="0" applyNumberFormat="1" applyFont="1" applyFill="1" applyBorder="1" applyAlignment="1">
      <alignment horizontal="center" vertical="center" wrapText="1"/>
    </xf>
    <xf numFmtId="0" fontId="21" fillId="55" borderId="74" xfId="0" applyFont="1" applyFill="1" applyBorder="1" applyAlignment="1">
      <alignment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49" fontId="21" fillId="55" borderId="43" xfId="0" applyNumberFormat="1" applyFont="1" applyFill="1" applyBorder="1" applyAlignment="1">
      <alignment horizontal="center" vertical="center" wrapText="1"/>
    </xf>
    <xf numFmtId="0" fontId="21" fillId="55" borderId="33" xfId="0" applyFont="1" applyFill="1" applyBorder="1" applyAlignment="1">
      <alignment horizontal="center" vertical="center" wrapText="1"/>
    </xf>
    <xf numFmtId="0" fontId="21" fillId="55" borderId="34" xfId="0" applyFont="1" applyFill="1" applyBorder="1" applyAlignment="1">
      <alignment horizontal="center" vertical="center" wrapText="1"/>
    </xf>
    <xf numFmtId="0" fontId="21" fillId="55" borderId="22" xfId="0" applyFont="1" applyFill="1" applyBorder="1" applyAlignment="1">
      <alignment horizontal="center" vertical="center" wrapText="1"/>
    </xf>
    <xf numFmtId="49" fontId="21" fillId="55" borderId="68" xfId="0" applyNumberFormat="1" applyFont="1" applyFill="1" applyBorder="1" applyAlignment="1">
      <alignment horizontal="center"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49" fontId="21" fillId="55" borderId="22" xfId="0" applyNumberFormat="1" applyFont="1" applyFill="1" applyBorder="1" applyAlignment="1">
      <alignment horizontal="center" vertical="center" wrapText="1"/>
    </xf>
    <xf numFmtId="3" fontId="51" fillId="55" borderId="27" xfId="0" applyNumberFormat="1" applyFont="1" applyFill="1" applyBorder="1" applyAlignment="1">
      <alignment horizontal="center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21" fillId="55" borderId="50" xfId="0" applyFont="1" applyFill="1" applyBorder="1" applyAlignment="1">
      <alignment vertical="center" wrapText="1"/>
    </xf>
    <xf numFmtId="0" fontId="21" fillId="55" borderId="19" xfId="0" applyFont="1" applyFill="1" applyBorder="1" applyAlignment="1">
      <alignment vertical="center" wrapText="1"/>
    </xf>
    <xf numFmtId="49" fontId="50" fillId="55" borderId="42" xfId="0" applyNumberFormat="1" applyFont="1" applyFill="1" applyBorder="1" applyAlignment="1">
      <alignment horizontal="left"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2" fillId="55" borderId="69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0" fontId="22" fillId="55" borderId="74" xfId="0" applyFont="1" applyFill="1" applyBorder="1" applyAlignment="1">
      <alignment horizontal="center" vertical="center" wrapText="1"/>
    </xf>
    <xf numFmtId="0" fontId="21" fillId="55" borderId="58" xfId="0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49" fontId="21" fillId="55" borderId="67" xfId="0" applyNumberFormat="1" applyFont="1" applyFill="1" applyBorder="1" applyAlignment="1">
      <alignment horizontal="center" vertical="center" wrapText="1"/>
    </xf>
    <xf numFmtId="49" fontId="21" fillId="55" borderId="31" xfId="0" applyNumberFormat="1" applyFont="1" applyFill="1" applyBorder="1" applyAlignment="1">
      <alignment horizontal="center" vertical="center" wrapText="1"/>
    </xf>
    <xf numFmtId="0" fontId="21" fillId="55" borderId="31" xfId="0" applyFont="1" applyFill="1" applyBorder="1" applyAlignment="1">
      <alignment vertical="center" wrapText="1"/>
    </xf>
    <xf numFmtId="0" fontId="21" fillId="55" borderId="69" xfId="0" applyFont="1" applyFill="1" applyBorder="1" applyAlignment="1">
      <alignment vertical="center" wrapText="1"/>
    </xf>
    <xf numFmtId="0" fontId="21" fillId="55" borderId="70" xfId="0" applyFont="1" applyFill="1" applyBorder="1" applyAlignment="1">
      <alignment vertical="center" wrapText="1"/>
    </xf>
    <xf numFmtId="3" fontId="21" fillId="55" borderId="59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3" fontId="21" fillId="55" borderId="58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2" fillId="55" borderId="22" xfId="0" applyFont="1" applyFill="1" applyBorder="1" applyAlignment="1">
      <alignment vertical="center" wrapText="1"/>
    </xf>
    <xf numFmtId="0" fontId="21" fillId="55" borderId="71" xfId="0" applyFont="1" applyFill="1" applyBorder="1" applyAlignment="1">
      <alignment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72" xfId="0" applyFont="1" applyFill="1" applyBorder="1" applyAlignment="1">
      <alignment horizontal="center" vertical="center" wrapText="1"/>
    </xf>
    <xf numFmtId="0" fontId="21" fillId="55" borderId="73" xfId="0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3" fontId="21" fillId="55" borderId="64" xfId="0" applyNumberFormat="1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0" fontId="22" fillId="55" borderId="69" xfId="0" applyFont="1" applyFill="1" applyBorder="1" applyAlignment="1">
      <alignment vertical="center" wrapText="1"/>
    </xf>
    <xf numFmtId="0" fontId="22" fillId="55" borderId="74" xfId="0" applyFont="1" applyFill="1" applyBorder="1" applyAlignment="1">
      <alignment vertical="center" wrapText="1"/>
    </xf>
    <xf numFmtId="0" fontId="21" fillId="55" borderId="50" xfId="0" applyFont="1" applyFill="1" applyBorder="1" applyAlignment="1">
      <alignment horizontal="center" vertical="center" wrapText="1"/>
    </xf>
    <xf numFmtId="0" fontId="21" fillId="55" borderId="33" xfId="0" applyFont="1" applyFill="1" applyBorder="1" applyAlignment="1">
      <alignment horizontal="center" vertical="center" wrapText="1"/>
    </xf>
    <xf numFmtId="0" fontId="21" fillId="55" borderId="34" xfId="0" applyFont="1" applyFill="1" applyBorder="1" applyAlignment="1">
      <alignment horizontal="center" vertical="center" wrapText="1"/>
    </xf>
    <xf numFmtId="0" fontId="21" fillId="55" borderId="22" xfId="0" applyFont="1" applyFill="1" applyBorder="1" applyAlignment="1">
      <alignment horizontal="center"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49" fontId="21" fillId="55" borderId="43" xfId="0" applyNumberFormat="1" applyFont="1" applyFill="1" applyBorder="1" applyAlignment="1">
      <alignment horizontal="center" vertical="center" wrapText="1"/>
    </xf>
    <xf numFmtId="0" fontId="21" fillId="55" borderId="74" xfId="0" applyFont="1" applyFill="1" applyBorder="1" applyAlignment="1">
      <alignment vertical="center" wrapText="1"/>
    </xf>
    <xf numFmtId="49" fontId="21" fillId="55" borderId="27" xfId="0" applyNumberFormat="1" applyFont="1" applyFill="1" applyBorder="1" applyAlignment="1">
      <alignment horizontal="center" vertical="center" wrapText="1"/>
    </xf>
    <xf numFmtId="3" fontId="21" fillId="0" borderId="72" xfId="0" applyNumberFormat="1" applyFont="1" applyFill="1" applyBorder="1" applyAlignment="1">
      <alignment horizontal="center" vertical="center" wrapText="1"/>
    </xf>
    <xf numFmtId="3" fontId="21" fillId="0" borderId="65" xfId="0" applyNumberFormat="1" applyFont="1" applyFill="1" applyBorder="1" applyAlignment="1">
      <alignment horizontal="center" vertical="center" wrapText="1"/>
    </xf>
    <xf numFmtId="0" fontId="26" fillId="55" borderId="78" xfId="0" applyFont="1" applyFill="1" applyBorder="1" applyAlignment="1">
      <alignment/>
    </xf>
    <xf numFmtId="3" fontId="21" fillId="0" borderId="58" xfId="0" applyNumberFormat="1" applyFont="1" applyFill="1" applyBorder="1" applyAlignment="1">
      <alignment horizontal="center" vertical="center" wrapText="1"/>
    </xf>
    <xf numFmtId="3" fontId="21" fillId="55" borderId="56" xfId="0" applyNumberFormat="1" applyFont="1" applyFill="1" applyBorder="1" applyAlignment="1">
      <alignment horizontal="center" vertical="center" wrapText="1"/>
    </xf>
    <xf numFmtId="3" fontId="21" fillId="55" borderId="60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3" fontId="21" fillId="55" borderId="48" xfId="0" applyNumberFormat="1" applyFont="1" applyFill="1" applyBorder="1" applyAlignment="1">
      <alignment horizontal="center" vertical="center" wrapText="1"/>
    </xf>
    <xf numFmtId="3" fontId="21" fillId="0" borderId="33" xfId="0" applyNumberFormat="1" applyFont="1" applyFill="1" applyBorder="1" applyAlignment="1">
      <alignment horizontal="center" vertical="center" wrapText="1"/>
    </xf>
    <xf numFmtId="3" fontId="21" fillId="0" borderId="50" xfId="0" applyNumberFormat="1" applyFont="1" applyFill="1" applyBorder="1" applyAlignment="1">
      <alignment horizontal="center" vertical="center" wrapText="1"/>
    </xf>
    <xf numFmtId="3" fontId="21" fillId="0" borderId="19" xfId="0" applyNumberFormat="1" applyFont="1" applyFill="1" applyBorder="1" applyAlignment="1">
      <alignment horizontal="center" vertical="center" wrapText="1"/>
    </xf>
    <xf numFmtId="3" fontId="21" fillId="0" borderId="20" xfId="0" applyNumberFormat="1" applyFont="1" applyFill="1" applyBorder="1" applyAlignment="1">
      <alignment horizontal="center" vertical="center" wrapText="1"/>
    </xf>
    <xf numFmtId="0" fontId="21" fillId="55" borderId="59" xfId="0" applyFont="1" applyFill="1" applyBorder="1" applyAlignment="1">
      <alignment horizontal="center" vertical="center" wrapText="1"/>
    </xf>
    <xf numFmtId="0" fontId="21" fillId="55" borderId="56" xfId="0" applyFont="1" applyFill="1" applyBorder="1" applyAlignment="1">
      <alignment horizontal="center" vertical="center" wrapText="1"/>
    </xf>
    <xf numFmtId="0" fontId="21" fillId="55" borderId="57" xfId="0" applyFont="1" applyFill="1" applyBorder="1" applyAlignment="1">
      <alignment horizontal="center" vertical="center" wrapText="1"/>
    </xf>
    <xf numFmtId="0" fontId="21" fillId="55" borderId="54" xfId="0" applyFont="1" applyFill="1" applyBorder="1" applyAlignment="1">
      <alignment horizontal="center" vertical="center" wrapText="1"/>
    </xf>
    <xf numFmtId="0" fontId="21" fillId="55" borderId="55" xfId="0" applyFont="1" applyFill="1" applyBorder="1" applyAlignment="1">
      <alignment horizontal="center" vertical="center" wrapText="1"/>
    </xf>
    <xf numFmtId="3" fontId="21" fillId="55" borderId="54" xfId="0" applyNumberFormat="1" applyFont="1" applyFill="1" applyBorder="1" applyAlignment="1">
      <alignment horizontal="center" vertical="center" wrapText="1"/>
    </xf>
    <xf numFmtId="3" fontId="21" fillId="55" borderId="53" xfId="0" applyNumberFormat="1" applyFont="1" applyFill="1" applyBorder="1" applyAlignment="1">
      <alignment horizontal="center" vertical="center" wrapText="1"/>
    </xf>
    <xf numFmtId="0" fontId="29" fillId="55" borderId="62" xfId="0" applyFont="1" applyFill="1" applyBorder="1" applyAlignment="1">
      <alignment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54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3" fontId="21" fillId="55" borderId="43" xfId="0" applyNumberFormat="1" applyFont="1" applyFill="1" applyBorder="1" applyAlignment="1">
      <alignment horizontal="center" vertical="center" wrapText="1"/>
    </xf>
    <xf numFmtId="3" fontId="21" fillId="55" borderId="86" xfId="0" applyNumberFormat="1" applyFont="1" applyFill="1" applyBorder="1" applyAlignment="1">
      <alignment horizontal="center" vertical="center" wrapText="1"/>
    </xf>
    <xf numFmtId="3" fontId="21" fillId="55" borderId="89" xfId="0" applyNumberFormat="1" applyFont="1" applyFill="1" applyBorder="1" applyAlignment="1">
      <alignment horizontal="center" vertical="center" wrapText="1"/>
    </xf>
    <xf numFmtId="49" fontId="21" fillId="55" borderId="68" xfId="0" applyNumberFormat="1" applyFont="1" applyFill="1" applyBorder="1" applyAlignment="1">
      <alignment horizontal="center"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49" fontId="21" fillId="55" borderId="22" xfId="0" applyNumberFormat="1" applyFont="1" applyFill="1" applyBorder="1" applyAlignment="1">
      <alignment horizontal="center" vertical="center" wrapText="1"/>
    </xf>
    <xf numFmtId="49" fontId="50" fillId="55" borderId="30" xfId="0" applyNumberFormat="1" applyFont="1" applyFill="1" applyBorder="1" applyAlignment="1">
      <alignment horizontal="center" vertical="center" wrapText="1"/>
    </xf>
    <xf numFmtId="49" fontId="50" fillId="55" borderId="26" xfId="0" applyNumberFormat="1" applyFont="1" applyFill="1" applyBorder="1" applyAlignment="1">
      <alignment horizontal="center" vertical="center" wrapText="1"/>
    </xf>
    <xf numFmtId="49" fontId="50" fillId="55" borderId="75" xfId="0" applyNumberFormat="1" applyFont="1" applyFill="1" applyBorder="1" applyAlignment="1">
      <alignment horizontal="center" vertical="center" wrapText="1"/>
    </xf>
    <xf numFmtId="49" fontId="50" fillId="55" borderId="24" xfId="0" applyNumberFormat="1" applyFont="1" applyFill="1" applyBorder="1" applyAlignment="1">
      <alignment horizontal="center" vertical="center" wrapText="1"/>
    </xf>
    <xf numFmtId="49" fontId="50" fillId="55" borderId="76" xfId="0" applyNumberFormat="1" applyFont="1" applyFill="1" applyBorder="1" applyAlignment="1">
      <alignment horizontal="center" vertical="center" wrapText="1"/>
    </xf>
    <xf numFmtId="49" fontId="50" fillId="55" borderId="38" xfId="0" applyNumberFormat="1" applyFont="1" applyFill="1" applyBorder="1" applyAlignment="1">
      <alignment horizontal="center" vertical="center" wrapText="1"/>
    </xf>
    <xf numFmtId="49" fontId="50" fillId="55" borderId="90" xfId="0" applyNumberFormat="1" applyFont="1" applyFill="1" applyBorder="1" applyAlignment="1">
      <alignment horizontal="left" vertical="center" wrapText="1"/>
    </xf>
    <xf numFmtId="49" fontId="50" fillId="55" borderId="79" xfId="0" applyNumberFormat="1" applyFont="1" applyFill="1" applyBorder="1" applyAlignment="1">
      <alignment horizontal="left" vertical="center" wrapText="1"/>
    </xf>
    <xf numFmtId="49" fontId="50" fillId="55" borderId="84" xfId="0" applyNumberFormat="1" applyFont="1" applyFill="1" applyBorder="1" applyAlignment="1">
      <alignment horizontal="left" vertical="center" wrapText="1"/>
    </xf>
    <xf numFmtId="49" fontId="50" fillId="55" borderId="61" xfId="0" applyNumberFormat="1" applyFont="1" applyFill="1" applyBorder="1" applyAlignment="1">
      <alignment horizontal="left" vertical="center" wrapText="1"/>
    </xf>
    <xf numFmtId="3" fontId="51" fillId="55" borderId="27" xfId="0" applyNumberFormat="1" applyFont="1" applyFill="1" applyBorder="1" applyAlignment="1">
      <alignment horizontal="center" vertical="center" wrapText="1"/>
    </xf>
    <xf numFmtId="3" fontId="51" fillId="55" borderId="35" xfId="0" applyNumberFormat="1" applyFont="1" applyFill="1" applyBorder="1" applyAlignment="1">
      <alignment horizontal="center" vertical="center" wrapText="1"/>
    </xf>
    <xf numFmtId="0" fontId="21" fillId="55" borderId="81" xfId="69" applyFont="1" applyFill="1" applyBorder="1" applyAlignment="1">
      <alignment horizontal="center" vertical="center" wrapText="1"/>
    </xf>
    <xf numFmtId="0" fontId="21" fillId="55" borderId="84" xfId="69" applyFont="1" applyFill="1" applyBorder="1" applyAlignment="1">
      <alignment horizontal="center" vertical="center" wrapText="1"/>
    </xf>
    <xf numFmtId="0" fontId="21" fillId="55" borderId="61" xfId="69" applyFont="1" applyFill="1" applyBorder="1" applyAlignment="1">
      <alignment horizontal="center" vertical="center" wrapText="1"/>
    </xf>
    <xf numFmtId="0" fontId="21" fillId="55" borderId="81" xfId="69" applyFont="1" applyFill="1" applyBorder="1" applyAlignment="1">
      <alignment horizontal="left" vertical="center" wrapText="1"/>
    </xf>
    <xf numFmtId="0" fontId="21" fillId="55" borderId="84" xfId="69" applyFont="1" applyFill="1" applyBorder="1" applyAlignment="1">
      <alignment horizontal="left" vertical="center" wrapText="1"/>
    </xf>
    <xf numFmtId="0" fontId="21" fillId="55" borderId="61" xfId="69" applyFont="1" applyFill="1" applyBorder="1" applyAlignment="1">
      <alignment horizontal="left" vertical="center" wrapText="1"/>
    </xf>
    <xf numFmtId="0" fontId="50" fillId="55" borderId="81" xfId="0" applyFont="1" applyFill="1" applyBorder="1" applyAlignment="1">
      <alignment horizontal="left" vertical="center" wrapText="1"/>
    </xf>
    <xf numFmtId="0" fontId="50" fillId="55" borderId="84" xfId="0" applyFont="1" applyFill="1" applyBorder="1" applyAlignment="1">
      <alignment horizontal="left" vertical="center" wrapText="1"/>
    </xf>
    <xf numFmtId="0" fontId="50" fillId="55" borderId="61" xfId="0" applyFont="1" applyFill="1" applyBorder="1" applyAlignment="1">
      <alignment horizontal="left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21" fillId="55" borderId="58" xfId="69" applyFont="1" applyFill="1" applyBorder="1" applyAlignment="1">
      <alignment vertical="center" wrapText="1"/>
    </xf>
    <xf numFmtId="0" fontId="21" fillId="55" borderId="66" xfId="69" applyFont="1" applyFill="1" applyBorder="1" applyAlignment="1">
      <alignment vertical="center" wrapText="1"/>
    </xf>
    <xf numFmtId="0" fontId="21" fillId="55" borderId="50" xfId="0" applyFont="1" applyFill="1" applyBorder="1" applyAlignment="1">
      <alignment vertical="center" wrapText="1"/>
    </xf>
    <xf numFmtId="0" fontId="21" fillId="55" borderId="34" xfId="0" applyFont="1" applyFill="1" applyBorder="1" applyAlignment="1">
      <alignment vertical="center" wrapText="1"/>
    </xf>
    <xf numFmtId="0" fontId="21" fillId="55" borderId="19" xfId="0" applyFont="1" applyFill="1" applyBorder="1" applyAlignment="1">
      <alignment vertical="center" wrapText="1"/>
    </xf>
    <xf numFmtId="0" fontId="21" fillId="55" borderId="21" xfId="0" applyFont="1" applyFill="1" applyBorder="1" applyAlignment="1">
      <alignment vertical="center" wrapText="1"/>
    </xf>
    <xf numFmtId="0" fontId="21" fillId="55" borderId="81" xfId="0" applyFont="1" applyFill="1" applyBorder="1" applyAlignment="1">
      <alignment horizontal="left" vertical="center" wrapText="1"/>
    </xf>
    <xf numFmtId="0" fontId="21" fillId="55" borderId="84" xfId="0" applyFont="1" applyFill="1" applyBorder="1" applyAlignment="1">
      <alignment horizontal="left" vertical="center" wrapText="1"/>
    </xf>
    <xf numFmtId="0" fontId="21" fillId="55" borderId="61" xfId="0" applyFont="1" applyFill="1" applyBorder="1" applyAlignment="1">
      <alignment horizontal="left" vertical="center" wrapText="1"/>
    </xf>
    <xf numFmtId="49" fontId="50" fillId="55" borderId="51" xfId="0" applyNumberFormat="1" applyFont="1" applyFill="1" applyBorder="1" applyAlignment="1">
      <alignment horizontal="left" vertical="center" wrapText="1"/>
    </xf>
    <xf numFmtId="49" fontId="50" fillId="55" borderId="42" xfId="0" applyNumberFormat="1" applyFont="1" applyFill="1" applyBorder="1" applyAlignment="1">
      <alignment horizontal="left" vertical="center" wrapText="1"/>
    </xf>
    <xf numFmtId="0" fontId="21" fillId="55" borderId="68" xfId="0" applyFont="1" applyFill="1" applyBorder="1" applyAlignment="1">
      <alignment horizontal="left" vertical="center" wrapText="1"/>
    </xf>
    <xf numFmtId="0" fontId="21" fillId="55" borderId="83" xfId="0" applyFont="1" applyFill="1" applyBorder="1" applyAlignment="1">
      <alignment horizontal="left" vertical="center" wrapText="1"/>
    </xf>
    <xf numFmtId="49" fontId="21" fillId="55" borderId="83" xfId="0" applyNumberFormat="1" applyFont="1" applyFill="1" applyBorder="1" applyAlignment="1">
      <alignment horizontal="center" vertical="center" wrapText="1"/>
    </xf>
    <xf numFmtId="0" fontId="21" fillId="55" borderId="44" xfId="69" applyFont="1" applyFill="1" applyBorder="1" applyAlignment="1">
      <alignment horizontal="left" vertical="center" wrapText="1"/>
    </xf>
    <xf numFmtId="0" fontId="21" fillId="55" borderId="23" xfId="69" applyFont="1" applyFill="1" applyBorder="1" applyAlignment="1">
      <alignment horizontal="left" vertical="center" wrapText="1"/>
    </xf>
    <xf numFmtId="0" fontId="21" fillId="55" borderId="67" xfId="0" applyFont="1" applyFill="1" applyBorder="1" applyAlignment="1">
      <alignment horizontal="center" vertical="center" wrapText="1"/>
    </xf>
    <xf numFmtId="0" fontId="21" fillId="55" borderId="31" xfId="0" applyFont="1" applyFill="1" applyBorder="1" applyAlignment="1">
      <alignment horizontal="center" vertical="center" wrapText="1"/>
    </xf>
    <xf numFmtId="0" fontId="21" fillId="55" borderId="45" xfId="0" applyFont="1" applyFill="1" applyBorder="1" applyAlignment="1">
      <alignment horizontal="center" vertical="center" wrapText="1"/>
    </xf>
    <xf numFmtId="0" fontId="21" fillId="55" borderId="69" xfId="0" applyFont="1" applyFill="1" applyBorder="1" applyAlignment="1">
      <alignment horizontal="center" vertical="center" wrapText="1"/>
    </xf>
    <xf numFmtId="0" fontId="21" fillId="55" borderId="70" xfId="0" applyFont="1" applyFill="1" applyBorder="1" applyAlignment="1">
      <alignment horizontal="center" vertical="center" wrapText="1"/>
    </xf>
    <xf numFmtId="0" fontId="21" fillId="55" borderId="74" xfId="0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2" fillId="55" borderId="69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0" fontId="22" fillId="55" borderId="74" xfId="0" applyFont="1" applyFill="1" applyBorder="1" applyAlignment="1">
      <alignment horizontal="center" vertical="center" wrapText="1"/>
    </xf>
    <xf numFmtId="0" fontId="21" fillId="55" borderId="81" xfId="0" applyFont="1" applyFill="1" applyBorder="1" applyAlignment="1">
      <alignment horizontal="center" vertical="center" wrapText="1"/>
    </xf>
    <xf numFmtId="0" fontId="21" fillId="55" borderId="84" xfId="0" applyFont="1" applyFill="1" applyBorder="1" applyAlignment="1">
      <alignment horizontal="center" vertical="center" wrapText="1"/>
    </xf>
    <xf numFmtId="0" fontId="21" fillId="55" borderId="61" xfId="0" applyFont="1" applyFill="1" applyBorder="1" applyAlignment="1">
      <alignment horizontal="center" vertical="center" wrapText="1"/>
    </xf>
    <xf numFmtId="0" fontId="21" fillId="55" borderId="58" xfId="0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0" fontId="21" fillId="55" borderId="90" xfId="0" applyFont="1" applyFill="1" applyBorder="1" applyAlignment="1">
      <alignment horizontal="left" vertical="center" wrapText="1"/>
    </xf>
    <xf numFmtId="0" fontId="21" fillId="55" borderId="79" xfId="0" applyFont="1" applyFill="1" applyBorder="1" applyAlignment="1">
      <alignment horizontal="left" vertical="center" wrapText="1"/>
    </xf>
    <xf numFmtId="0" fontId="21" fillId="55" borderId="78" xfId="0" applyFont="1" applyFill="1" applyBorder="1" applyAlignment="1">
      <alignment horizontal="left" vertical="center" wrapText="1"/>
    </xf>
    <xf numFmtId="0" fontId="21" fillId="55" borderId="44" xfId="0" applyFont="1" applyFill="1" applyBorder="1" applyAlignment="1">
      <alignment horizontal="left" vertical="center" wrapText="1"/>
    </xf>
    <xf numFmtId="0" fontId="21" fillId="55" borderId="23" xfId="0" applyFont="1" applyFill="1" applyBorder="1" applyAlignment="1">
      <alignment horizontal="left" vertical="center" wrapText="1"/>
    </xf>
    <xf numFmtId="0" fontId="21" fillId="55" borderId="91" xfId="0" applyFont="1" applyFill="1" applyBorder="1" applyAlignment="1">
      <alignment horizontal="left" vertical="center" wrapText="1"/>
    </xf>
    <xf numFmtId="49" fontId="21" fillId="55" borderId="67" xfId="0" applyNumberFormat="1" applyFont="1" applyFill="1" applyBorder="1" applyAlignment="1">
      <alignment horizontal="center" vertical="center" wrapText="1"/>
    </xf>
    <xf numFmtId="0" fontId="21" fillId="55" borderId="67" xfId="0" applyFont="1" applyFill="1" applyBorder="1" applyAlignment="1">
      <alignment vertical="center" wrapText="1"/>
    </xf>
    <xf numFmtId="0" fontId="21" fillId="55" borderId="68" xfId="0" applyFont="1" applyFill="1" applyBorder="1" applyAlignment="1">
      <alignment vertical="center" wrapText="1"/>
    </xf>
    <xf numFmtId="49" fontId="21" fillId="55" borderId="31" xfId="0" applyNumberFormat="1" applyFont="1" applyFill="1" applyBorder="1" applyAlignment="1">
      <alignment horizontal="center" vertical="center" wrapText="1"/>
    </xf>
    <xf numFmtId="0" fontId="21" fillId="55" borderId="31" xfId="0" applyFont="1" applyFill="1" applyBorder="1" applyAlignment="1">
      <alignment vertical="center" wrapText="1"/>
    </xf>
    <xf numFmtId="0" fontId="50" fillId="0" borderId="79" xfId="0" applyFont="1" applyBorder="1" applyAlignment="1">
      <alignment vertical="center"/>
    </xf>
    <xf numFmtId="0" fontId="0" fillId="0" borderId="78" xfId="0" applyBorder="1" applyAlignment="1">
      <alignment vertical="center"/>
    </xf>
    <xf numFmtId="0" fontId="21" fillId="55" borderId="69" xfId="0" applyFont="1" applyFill="1" applyBorder="1" applyAlignment="1">
      <alignment vertical="center" wrapText="1"/>
    </xf>
    <xf numFmtId="0" fontId="21" fillId="55" borderId="70" xfId="0" applyFont="1" applyFill="1" applyBorder="1" applyAlignment="1">
      <alignment vertical="center" wrapText="1"/>
    </xf>
    <xf numFmtId="3" fontId="21" fillId="55" borderId="59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3" fontId="21" fillId="55" borderId="58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0" fontId="21" fillId="55" borderId="90" xfId="69" applyFont="1" applyFill="1" applyBorder="1" applyAlignment="1">
      <alignment horizontal="left" vertical="center" wrapText="1"/>
    </xf>
    <xf numFmtId="0" fontId="21" fillId="55" borderId="79" xfId="69" applyFont="1" applyFill="1" applyBorder="1" applyAlignment="1">
      <alignment horizontal="left" vertical="center" wrapText="1"/>
    </xf>
    <xf numFmtId="0" fontId="22" fillId="55" borderId="67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2" fillId="55" borderId="27" xfId="0" applyFont="1" applyFill="1" applyBorder="1" applyAlignment="1">
      <alignment vertical="center" wrapText="1"/>
    </xf>
    <xf numFmtId="0" fontId="22" fillId="55" borderId="22" xfId="0" applyFont="1" applyFill="1" applyBorder="1" applyAlignment="1">
      <alignment vertical="center" wrapText="1"/>
    </xf>
    <xf numFmtId="0" fontId="21" fillId="55" borderId="71" xfId="0" applyFont="1" applyFill="1" applyBorder="1" applyAlignment="1">
      <alignment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72" xfId="0" applyFont="1" applyFill="1" applyBorder="1" applyAlignment="1">
      <alignment horizontal="center" vertical="center" wrapText="1"/>
    </xf>
    <xf numFmtId="0" fontId="21" fillId="55" borderId="73" xfId="0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3" fontId="21" fillId="55" borderId="64" xfId="0" applyNumberFormat="1" applyFont="1" applyFill="1" applyBorder="1" applyAlignment="1">
      <alignment horizontal="center" vertical="center" wrapText="1"/>
    </xf>
    <xf numFmtId="0" fontId="21" fillId="55" borderId="85" xfId="0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0" fontId="22" fillId="55" borderId="43" xfId="0" applyFont="1" applyFill="1" applyBorder="1" applyAlignment="1">
      <alignment vertical="center" wrapText="1"/>
    </xf>
    <xf numFmtId="0" fontId="22" fillId="55" borderId="89" xfId="0" applyFont="1" applyFill="1" applyBorder="1" applyAlignment="1">
      <alignment vertical="center" wrapText="1"/>
    </xf>
    <xf numFmtId="0" fontId="21" fillId="55" borderId="27" xfId="0" applyFont="1" applyFill="1" applyBorder="1" applyAlignment="1">
      <alignment horizontal="center" vertical="center" wrapText="1"/>
    </xf>
    <xf numFmtId="0" fontId="21" fillId="55" borderId="35" xfId="0" applyFont="1" applyFill="1" applyBorder="1" applyAlignment="1">
      <alignment horizontal="center"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0" fontId="22" fillId="55" borderId="69" xfId="0" applyFont="1" applyFill="1" applyBorder="1" applyAlignment="1">
      <alignment vertical="center" wrapText="1"/>
    </xf>
    <xf numFmtId="0" fontId="22" fillId="55" borderId="74" xfId="0" applyFont="1" applyFill="1" applyBorder="1" applyAlignment="1">
      <alignment vertical="center" wrapText="1"/>
    </xf>
    <xf numFmtId="49" fontId="21" fillId="55" borderId="81" xfId="0" applyNumberFormat="1" applyFont="1" applyFill="1" applyBorder="1" applyAlignment="1">
      <alignment horizontal="left" vertical="center" wrapText="1"/>
    </xf>
    <xf numFmtId="49" fontId="21" fillId="55" borderId="84" xfId="0" applyNumberFormat="1" applyFont="1" applyFill="1" applyBorder="1" applyAlignment="1">
      <alignment horizontal="left" vertical="center" wrapText="1"/>
    </xf>
    <xf numFmtId="49" fontId="21" fillId="55" borderId="61" xfId="0" applyNumberFormat="1" applyFont="1" applyFill="1" applyBorder="1" applyAlignment="1">
      <alignment horizontal="left" vertical="center" wrapText="1"/>
    </xf>
    <xf numFmtId="0" fontId="50" fillId="0" borderId="81" xfId="0" applyFont="1" applyBorder="1" applyAlignment="1">
      <alignment horizontal="left" vertical="center"/>
    </xf>
    <xf numFmtId="0" fontId="50" fillId="0" borderId="61" xfId="0" applyFont="1" applyBorder="1" applyAlignment="1">
      <alignment horizontal="left" vertical="center"/>
    </xf>
    <xf numFmtId="0" fontId="21" fillId="55" borderId="51" xfId="0" applyFont="1" applyFill="1" applyBorder="1" applyAlignment="1">
      <alignment vertical="center" wrapText="1"/>
    </xf>
    <xf numFmtId="0" fontId="21" fillId="55" borderId="42" xfId="0" applyFont="1" applyFill="1" applyBorder="1" applyAlignment="1">
      <alignment vertical="center" wrapText="1"/>
    </xf>
    <xf numFmtId="0" fontId="21" fillId="55" borderId="23" xfId="0" applyFont="1" applyFill="1" applyBorder="1" applyAlignment="1">
      <alignment horizontal="right" vertical="center" wrapText="1"/>
    </xf>
    <xf numFmtId="0" fontId="21" fillId="55" borderId="89" xfId="0" applyFont="1" applyFill="1" applyBorder="1" applyAlignment="1">
      <alignment horizontal="left" vertical="center" wrapText="1"/>
    </xf>
    <xf numFmtId="0" fontId="21" fillId="55" borderId="85" xfId="0" applyFont="1" applyFill="1" applyBorder="1" applyAlignment="1">
      <alignment horizontal="left" vertical="center" wrapText="1"/>
    </xf>
    <xf numFmtId="0" fontId="21" fillId="55" borderId="92" xfId="0" applyFont="1" applyFill="1" applyBorder="1" applyAlignment="1">
      <alignment horizontal="left" vertical="center" wrapText="1"/>
    </xf>
    <xf numFmtId="0" fontId="21" fillId="55" borderId="82" xfId="0" applyFont="1" applyFill="1" applyBorder="1" applyAlignment="1">
      <alignment horizontal="left" vertical="center" wrapText="1"/>
    </xf>
    <xf numFmtId="49" fontId="50" fillId="55" borderId="81" xfId="0" applyNumberFormat="1" applyFont="1" applyFill="1" applyBorder="1" applyAlignment="1">
      <alignment horizontal="left" vertical="center" wrapText="1"/>
    </xf>
    <xf numFmtId="3" fontId="21" fillId="55" borderId="54" xfId="0" applyNumberFormat="1" applyFont="1" applyFill="1" applyBorder="1" applyAlignment="1">
      <alignment horizontal="center" vertical="center" wrapText="1"/>
    </xf>
    <xf numFmtId="3" fontId="21" fillId="55" borderId="55" xfId="0" applyNumberFormat="1" applyFont="1" applyFill="1" applyBorder="1" applyAlignment="1">
      <alignment horizontal="center" vertical="center" wrapText="1"/>
    </xf>
    <xf numFmtId="3" fontId="21" fillId="55" borderId="49" xfId="0" applyNumberFormat="1" applyFont="1" applyFill="1" applyBorder="1" applyAlignment="1">
      <alignment horizontal="center" vertical="center" wrapText="1"/>
    </xf>
    <xf numFmtId="0" fontId="21" fillId="55" borderId="0" xfId="0" applyFont="1" applyFill="1" applyBorder="1" applyAlignment="1">
      <alignment horizontal="left" vertical="center" wrapText="1"/>
    </xf>
    <xf numFmtId="0" fontId="21" fillId="55" borderId="88" xfId="0" applyFont="1" applyFill="1" applyBorder="1" applyAlignment="1">
      <alignment horizontal="left" vertical="center" wrapText="1"/>
    </xf>
    <xf numFmtId="49" fontId="21" fillId="55" borderId="27" xfId="0" applyNumberFormat="1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horizontal="left" vertical="center" wrapText="1"/>
    </xf>
    <xf numFmtId="3" fontId="21" fillId="55" borderId="53" xfId="0" applyNumberFormat="1" applyFont="1" applyFill="1" applyBorder="1" applyAlignment="1">
      <alignment horizontal="center" vertical="center" wrapText="1"/>
    </xf>
    <xf numFmtId="0" fontId="21" fillId="55" borderId="54" xfId="0" applyFont="1" applyFill="1" applyBorder="1" applyAlignment="1">
      <alignment horizontal="center" vertical="center" wrapText="1"/>
    </xf>
    <xf numFmtId="0" fontId="21" fillId="55" borderId="55" xfId="0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3" fontId="21" fillId="55" borderId="48" xfId="0" applyNumberFormat="1" applyFont="1" applyFill="1" applyBorder="1" applyAlignment="1">
      <alignment horizontal="center" vertical="center" wrapText="1"/>
    </xf>
    <xf numFmtId="3" fontId="21" fillId="55" borderId="60" xfId="0" applyNumberFormat="1" applyFont="1" applyFill="1" applyBorder="1" applyAlignment="1">
      <alignment horizontal="center" vertical="center" wrapText="1"/>
    </xf>
    <xf numFmtId="3" fontId="21" fillId="55" borderId="25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Обычный 3 2" xfId="92"/>
    <cellStyle name="Обычный 4" xfId="93"/>
    <cellStyle name="Обычный 8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Процентный 2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Финансовый [0] 2" xfId="110"/>
    <cellStyle name="Финансовый [0] 3" xfId="111"/>
    <cellStyle name="Финансовый 2" xfId="112"/>
    <cellStyle name="Финансовый 2 2" xfId="113"/>
    <cellStyle name="Финансовый 2 3" xfId="114"/>
    <cellStyle name="Хороший" xfId="115"/>
    <cellStyle name="Хороший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E41021197B21ECF391D08720A6240D2EA92414E6CF55578E43500A725567531F6B705B234D70ACFC39E4EvCvB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E41021197B21ECF391D08720A6240D2EA92414E6CF55578E43500A725567531F6B705B234D70ACFC39E4EvCvBF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E41021197B21ECF391D08720A6240D2EA92414E6CF55578E43500A725567531F6B705B234D70ACFC39E4EvCvBF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82"/>
  <sheetViews>
    <sheetView zoomScalePageLayoutView="0" workbookViewId="0" topLeftCell="A1">
      <selection activeCell="T9" sqref="T9"/>
    </sheetView>
  </sheetViews>
  <sheetFormatPr defaultColWidth="9.140625" defaultRowHeight="15"/>
  <cols>
    <col min="1" max="1" width="5.57421875" style="2" customWidth="1"/>
    <col min="2" max="2" width="53.7109375" style="2" customWidth="1"/>
    <col min="3" max="3" width="13.00390625" style="175" customWidth="1"/>
    <col min="4" max="4" width="8.140625" style="175" customWidth="1"/>
    <col min="5" max="5" width="7.28125" style="2" customWidth="1"/>
    <col min="6" max="6" width="8.140625" style="2" customWidth="1"/>
    <col min="7" max="7" width="7.7109375" style="2" customWidth="1"/>
    <col min="8" max="8" width="7.28125" style="2" customWidth="1"/>
    <col min="9" max="9" width="7.57421875" style="2" customWidth="1"/>
    <col min="10" max="10" width="8.57421875" style="2" customWidth="1"/>
    <col min="11" max="11" width="8.7109375" style="2" customWidth="1"/>
    <col min="12" max="12" width="8.140625" style="2" customWidth="1"/>
    <col min="13" max="13" width="7.421875" style="2" customWidth="1"/>
    <col min="14" max="14" width="7.8515625" style="2" customWidth="1"/>
    <col min="15" max="16" width="7.8515625" style="126" hidden="1" customWidth="1"/>
    <col min="17" max="17" width="13.7109375" style="132" hidden="1" customWidth="1"/>
    <col min="18" max="18" width="7.8515625" style="135" hidden="1" customWidth="1"/>
    <col min="19" max="19" width="9.140625" style="2" hidden="1" customWidth="1"/>
    <col min="20" max="20" width="9.140625" style="2" customWidth="1"/>
    <col min="21" max="23" width="0" style="2" hidden="1" customWidth="1"/>
    <col min="24" max="16384" width="9.140625" style="2" customWidth="1"/>
  </cols>
  <sheetData>
    <row r="1" spans="1:18" s="1" customFormat="1" ht="21" customHeight="1" thickBot="1">
      <c r="A1" s="547" t="s">
        <v>150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125"/>
      <c r="P1" s="125"/>
      <c r="Q1" s="131"/>
      <c r="R1" s="134"/>
    </row>
    <row r="2" spans="1:14" ht="15.75" thickBot="1">
      <c r="A2" s="476" t="s">
        <v>0</v>
      </c>
      <c r="B2" s="479" t="s">
        <v>6</v>
      </c>
      <c r="C2" s="482" t="s">
        <v>7</v>
      </c>
      <c r="D2" s="485" t="s">
        <v>8</v>
      </c>
      <c r="E2" s="488" t="s">
        <v>9</v>
      </c>
      <c r="F2" s="489"/>
      <c r="G2" s="489"/>
      <c r="H2" s="489"/>
      <c r="I2" s="489"/>
      <c r="J2" s="489"/>
      <c r="K2" s="489"/>
      <c r="L2" s="489"/>
      <c r="M2" s="489"/>
      <c r="N2" s="490"/>
    </row>
    <row r="3" spans="1:14" ht="15.75" customHeight="1">
      <c r="A3" s="477"/>
      <c r="B3" s="480"/>
      <c r="C3" s="483"/>
      <c r="D3" s="486"/>
      <c r="E3" s="491" t="s">
        <v>151</v>
      </c>
      <c r="F3" s="492"/>
      <c r="G3" s="492"/>
      <c r="H3" s="492"/>
      <c r="I3" s="493"/>
      <c r="J3" s="491" t="s">
        <v>152</v>
      </c>
      <c r="K3" s="492"/>
      <c r="L3" s="492"/>
      <c r="M3" s="492"/>
      <c r="N3" s="493"/>
    </row>
    <row r="4" spans="1:14" ht="54.75" customHeight="1" thickBot="1">
      <c r="A4" s="478"/>
      <c r="B4" s="481"/>
      <c r="C4" s="484"/>
      <c r="D4" s="487"/>
      <c r="E4" s="260" t="s">
        <v>10</v>
      </c>
      <c r="F4" s="255" t="s">
        <v>11</v>
      </c>
      <c r="G4" s="255" t="s">
        <v>12</v>
      </c>
      <c r="H4" s="255" t="s">
        <v>13</v>
      </c>
      <c r="I4" s="256" t="s">
        <v>14</v>
      </c>
      <c r="J4" s="3" t="s">
        <v>10</v>
      </c>
      <c r="K4" s="4" t="s">
        <v>11</v>
      </c>
      <c r="L4" s="4" t="s">
        <v>12</v>
      </c>
      <c r="M4" s="4" t="s">
        <v>13</v>
      </c>
      <c r="N4" s="5" t="s">
        <v>14</v>
      </c>
    </row>
    <row r="5" spans="1:14" ht="15.75" thickBot="1">
      <c r="A5" s="6">
        <v>1</v>
      </c>
      <c r="B5" s="7">
        <v>2</v>
      </c>
      <c r="C5" s="155">
        <v>3</v>
      </c>
      <c r="D5" s="159">
        <v>4</v>
      </c>
      <c r="E5" s="8">
        <v>5</v>
      </c>
      <c r="F5" s="9">
        <v>6</v>
      </c>
      <c r="G5" s="9">
        <v>7</v>
      </c>
      <c r="H5" s="9">
        <v>8</v>
      </c>
      <c r="I5" s="10">
        <v>9</v>
      </c>
      <c r="J5" s="8">
        <v>10</v>
      </c>
      <c r="K5" s="9">
        <v>11</v>
      </c>
      <c r="L5" s="9">
        <v>12</v>
      </c>
      <c r="M5" s="9">
        <v>13</v>
      </c>
      <c r="N5" s="10">
        <v>14</v>
      </c>
    </row>
    <row r="6" spans="1:14" ht="31.5" customHeight="1" thickBot="1">
      <c r="A6" s="494" t="s">
        <v>134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6"/>
    </row>
    <row r="7" spans="1:14" ht="15.75" thickBot="1">
      <c r="A7" s="466" t="s">
        <v>15</v>
      </c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8"/>
    </row>
    <row r="8" spans="1:14" ht="45.75" customHeight="1">
      <c r="A8" s="11" t="s">
        <v>16</v>
      </c>
      <c r="B8" s="12" t="s">
        <v>114</v>
      </c>
      <c r="C8" s="156" t="s">
        <v>1</v>
      </c>
      <c r="D8" s="170" t="s">
        <v>153</v>
      </c>
      <c r="E8" s="13">
        <f aca="true" t="shared" si="0" ref="E8:E14">F8+G8+H8+I8</f>
        <v>1500</v>
      </c>
      <c r="F8" s="240">
        <v>1500</v>
      </c>
      <c r="G8" s="240">
        <v>0</v>
      </c>
      <c r="H8" s="240">
        <v>0</v>
      </c>
      <c r="I8" s="242">
        <v>0</v>
      </c>
      <c r="J8" s="13">
        <f aca="true" t="shared" si="1" ref="J8:J14">K8+L8+M8+N8</f>
        <v>1500</v>
      </c>
      <c r="K8" s="14">
        <v>1500</v>
      </c>
      <c r="L8" s="14">
        <v>0</v>
      </c>
      <c r="M8" s="14">
        <v>0</v>
      </c>
      <c r="N8" s="15">
        <v>0</v>
      </c>
    </row>
    <row r="9" spans="1:14" ht="92.25" customHeight="1">
      <c r="A9" s="16" t="s">
        <v>17</v>
      </c>
      <c r="B9" s="92" t="s">
        <v>128</v>
      </c>
      <c r="C9" s="157" t="s">
        <v>1</v>
      </c>
      <c r="D9" s="162" t="s">
        <v>169</v>
      </c>
      <c r="E9" s="17">
        <f t="shared" si="0"/>
        <v>0</v>
      </c>
      <c r="F9" s="18">
        <v>0</v>
      </c>
      <c r="G9" s="18">
        <v>0</v>
      </c>
      <c r="H9" s="18">
        <v>0</v>
      </c>
      <c r="I9" s="19">
        <v>0</v>
      </c>
      <c r="J9" s="17">
        <f t="shared" si="1"/>
        <v>0</v>
      </c>
      <c r="K9" s="18">
        <v>0</v>
      </c>
      <c r="L9" s="18">
        <v>0</v>
      </c>
      <c r="M9" s="18">
        <v>0</v>
      </c>
      <c r="N9" s="19">
        <v>0</v>
      </c>
    </row>
    <row r="10" spans="1:14" ht="68.25" customHeight="1">
      <c r="A10" s="20" t="s">
        <v>18</v>
      </c>
      <c r="B10" s="21" t="s">
        <v>127</v>
      </c>
      <c r="C10" s="158" t="s">
        <v>1</v>
      </c>
      <c r="D10" s="176" t="s">
        <v>170</v>
      </c>
      <c r="E10" s="22">
        <f t="shared" si="0"/>
        <v>2350</v>
      </c>
      <c r="F10" s="241">
        <v>2350</v>
      </c>
      <c r="G10" s="241">
        <v>0</v>
      </c>
      <c r="H10" s="241">
        <v>0</v>
      </c>
      <c r="I10" s="243">
        <v>0</v>
      </c>
      <c r="J10" s="22">
        <f t="shared" si="1"/>
        <v>0</v>
      </c>
      <c r="K10" s="23">
        <v>0</v>
      </c>
      <c r="L10" s="23">
        <v>0</v>
      </c>
      <c r="M10" s="23">
        <v>0</v>
      </c>
      <c r="N10" s="24">
        <v>0</v>
      </c>
    </row>
    <row r="11" spans="1:25" ht="69" customHeight="1">
      <c r="A11" s="91" t="s">
        <v>19</v>
      </c>
      <c r="B11" s="92" t="s">
        <v>126</v>
      </c>
      <c r="C11" s="157" t="s">
        <v>1</v>
      </c>
      <c r="D11" s="162" t="s">
        <v>170</v>
      </c>
      <c r="E11" s="17">
        <f t="shared" si="0"/>
        <v>6550</v>
      </c>
      <c r="F11" s="18">
        <v>6550</v>
      </c>
      <c r="G11" s="18">
        <v>0</v>
      </c>
      <c r="H11" s="18">
        <v>0</v>
      </c>
      <c r="I11" s="19">
        <v>0</v>
      </c>
      <c r="J11" s="17">
        <f t="shared" si="1"/>
        <v>0</v>
      </c>
      <c r="K11" s="18">
        <v>0</v>
      </c>
      <c r="L11" s="18">
        <v>0</v>
      </c>
      <c r="M11" s="18">
        <v>0</v>
      </c>
      <c r="N11" s="19">
        <v>0</v>
      </c>
      <c r="Y11" s="65"/>
    </row>
    <row r="12" spans="1:14" ht="56.25" customHeight="1">
      <c r="A12" s="122" t="s">
        <v>20</v>
      </c>
      <c r="B12" s="21" t="s">
        <v>21</v>
      </c>
      <c r="C12" s="158" t="s">
        <v>1</v>
      </c>
      <c r="D12" s="176" t="s">
        <v>171</v>
      </c>
      <c r="E12" s="22">
        <f t="shared" si="0"/>
        <v>100</v>
      </c>
      <c r="F12" s="241">
        <v>100</v>
      </c>
      <c r="G12" s="241">
        <v>0</v>
      </c>
      <c r="H12" s="241">
        <v>0</v>
      </c>
      <c r="I12" s="243">
        <v>0</v>
      </c>
      <c r="J12" s="22">
        <f t="shared" si="1"/>
        <v>0</v>
      </c>
      <c r="K12" s="112">
        <v>0</v>
      </c>
      <c r="L12" s="112">
        <v>0</v>
      </c>
      <c r="M12" s="112">
        <v>0</v>
      </c>
      <c r="N12" s="114">
        <v>0</v>
      </c>
    </row>
    <row r="13" spans="1:14" ht="23.25" customHeight="1">
      <c r="A13" s="91" t="s">
        <v>22</v>
      </c>
      <c r="B13" s="92" t="s">
        <v>125</v>
      </c>
      <c r="C13" s="157" t="s">
        <v>1</v>
      </c>
      <c r="D13" s="154"/>
      <c r="E13" s="17">
        <f t="shared" si="0"/>
        <v>0</v>
      </c>
      <c r="F13" s="18">
        <v>0</v>
      </c>
      <c r="G13" s="18">
        <v>0</v>
      </c>
      <c r="H13" s="18">
        <v>0</v>
      </c>
      <c r="I13" s="19">
        <v>0</v>
      </c>
      <c r="J13" s="17">
        <f t="shared" si="1"/>
        <v>0</v>
      </c>
      <c r="K13" s="18">
        <v>0</v>
      </c>
      <c r="L13" s="18">
        <v>0</v>
      </c>
      <c r="M13" s="18">
        <v>0</v>
      </c>
      <c r="N13" s="19">
        <v>0</v>
      </c>
    </row>
    <row r="14" spans="1:14" ht="48.75" customHeight="1" thickBot="1">
      <c r="A14" s="123" t="s">
        <v>23</v>
      </c>
      <c r="B14" s="95" t="s">
        <v>132</v>
      </c>
      <c r="C14" s="159" t="s">
        <v>1</v>
      </c>
      <c r="D14" s="155" t="s">
        <v>154</v>
      </c>
      <c r="E14" s="25">
        <f t="shared" si="0"/>
        <v>42105.26315789473</v>
      </c>
      <c r="F14" s="193">
        <v>40000</v>
      </c>
      <c r="G14" s="193">
        <v>0</v>
      </c>
      <c r="H14" s="193">
        <v>0</v>
      </c>
      <c r="I14" s="124">
        <f>F14*5/95</f>
        <v>2105.2631578947367</v>
      </c>
      <c r="J14" s="25">
        <f t="shared" si="1"/>
        <v>0</v>
      </c>
      <c r="K14" s="121">
        <v>0</v>
      </c>
      <c r="L14" s="121">
        <v>0</v>
      </c>
      <c r="M14" s="121">
        <v>0</v>
      </c>
      <c r="N14" s="124">
        <v>0</v>
      </c>
    </row>
    <row r="15" spans="1:14" ht="15.75" thickBot="1">
      <c r="A15" s="450" t="s">
        <v>24</v>
      </c>
      <c r="B15" s="451"/>
      <c r="C15" s="160" t="s">
        <v>1</v>
      </c>
      <c r="D15" s="177"/>
      <c r="E15" s="26">
        <f aca="true" t="shared" si="2" ref="E15:N15">E14+E13+E12+E11+E10+E9+E8</f>
        <v>52605.26315789473</v>
      </c>
      <c r="F15" s="27">
        <f t="shared" si="2"/>
        <v>50500</v>
      </c>
      <c r="G15" s="27">
        <f t="shared" si="2"/>
        <v>0</v>
      </c>
      <c r="H15" s="27">
        <f t="shared" si="2"/>
        <v>0</v>
      </c>
      <c r="I15" s="28">
        <f t="shared" si="2"/>
        <v>2105.2631578947367</v>
      </c>
      <c r="J15" s="26">
        <f t="shared" si="2"/>
        <v>1500</v>
      </c>
      <c r="K15" s="27">
        <f>K14+K13+K12+K11+K10+K9+K8</f>
        <v>1500</v>
      </c>
      <c r="L15" s="27">
        <f t="shared" si="2"/>
        <v>0</v>
      </c>
      <c r="M15" s="27">
        <f t="shared" si="2"/>
        <v>0</v>
      </c>
      <c r="N15" s="28">
        <f t="shared" si="2"/>
        <v>0</v>
      </c>
    </row>
    <row r="16" spans="1:14" ht="27" customHeight="1" hidden="1">
      <c r="A16" s="460" t="s">
        <v>25</v>
      </c>
      <c r="B16" s="461"/>
      <c r="C16" s="161" t="s">
        <v>1</v>
      </c>
      <c r="D16" s="161">
        <v>2016</v>
      </c>
      <c r="E16" s="259">
        <v>0</v>
      </c>
      <c r="F16" s="251">
        <v>0</v>
      </c>
      <c r="G16" s="251">
        <v>0</v>
      </c>
      <c r="H16" s="251">
        <v>0</v>
      </c>
      <c r="I16" s="253">
        <v>0</v>
      </c>
      <c r="J16" s="119">
        <v>0</v>
      </c>
      <c r="K16" s="96">
        <v>0</v>
      </c>
      <c r="L16" s="96">
        <v>0</v>
      </c>
      <c r="M16" s="96">
        <v>0</v>
      </c>
      <c r="N16" s="98">
        <v>0</v>
      </c>
    </row>
    <row r="17" spans="1:14" ht="15" hidden="1">
      <c r="A17" s="462" t="s">
        <v>26</v>
      </c>
      <c r="B17" s="463"/>
      <c r="C17" s="162" t="s">
        <v>1</v>
      </c>
      <c r="D17" s="162">
        <v>2016</v>
      </c>
      <c r="E17" s="17">
        <v>0</v>
      </c>
      <c r="F17" s="18">
        <v>0</v>
      </c>
      <c r="G17" s="18">
        <v>0</v>
      </c>
      <c r="H17" s="18">
        <v>0</v>
      </c>
      <c r="I17" s="19">
        <v>0</v>
      </c>
      <c r="J17" s="17">
        <v>0</v>
      </c>
      <c r="K17" s="18">
        <v>0</v>
      </c>
      <c r="L17" s="18">
        <v>0</v>
      </c>
      <c r="M17" s="18">
        <v>0</v>
      </c>
      <c r="N17" s="19">
        <v>0</v>
      </c>
    </row>
    <row r="18" spans="1:14" ht="15.75" hidden="1" thickBot="1">
      <c r="A18" s="464" t="s">
        <v>27</v>
      </c>
      <c r="B18" s="465"/>
      <c r="C18" s="163" t="s">
        <v>1</v>
      </c>
      <c r="D18" s="163">
        <v>2016</v>
      </c>
      <c r="E18" s="266">
        <v>0</v>
      </c>
      <c r="F18" s="252">
        <v>0</v>
      </c>
      <c r="G18" s="252">
        <v>0</v>
      </c>
      <c r="H18" s="252">
        <v>0</v>
      </c>
      <c r="I18" s="254">
        <v>0</v>
      </c>
      <c r="J18" s="120">
        <v>0</v>
      </c>
      <c r="K18" s="97">
        <v>0</v>
      </c>
      <c r="L18" s="97">
        <v>0</v>
      </c>
      <c r="M18" s="97">
        <v>0</v>
      </c>
      <c r="N18" s="99">
        <v>0</v>
      </c>
    </row>
    <row r="19" spans="1:14" ht="15.75" thickBot="1">
      <c r="A19" s="466" t="s">
        <v>28</v>
      </c>
      <c r="B19" s="467"/>
      <c r="C19" s="467"/>
      <c r="D19" s="467"/>
      <c r="E19" s="467"/>
      <c r="F19" s="467"/>
      <c r="G19" s="467"/>
      <c r="H19" s="467"/>
      <c r="I19" s="467"/>
      <c r="J19" s="467"/>
      <c r="K19" s="467"/>
      <c r="L19" s="467"/>
      <c r="M19" s="467"/>
      <c r="N19" s="468"/>
    </row>
    <row r="20" spans="1:14" ht="24">
      <c r="A20" s="118" t="s">
        <v>29</v>
      </c>
      <c r="B20" s="29" t="s">
        <v>30</v>
      </c>
      <c r="C20" s="161" t="s">
        <v>1</v>
      </c>
      <c r="D20" s="161" t="s">
        <v>131</v>
      </c>
      <c r="E20" s="259">
        <v>0</v>
      </c>
      <c r="F20" s="251">
        <v>0</v>
      </c>
      <c r="G20" s="251">
        <v>0</v>
      </c>
      <c r="H20" s="251">
        <v>0</v>
      </c>
      <c r="I20" s="253">
        <v>0</v>
      </c>
      <c r="J20" s="119">
        <v>0</v>
      </c>
      <c r="K20" s="96">
        <v>0</v>
      </c>
      <c r="L20" s="96">
        <v>0</v>
      </c>
      <c r="M20" s="96">
        <v>0</v>
      </c>
      <c r="N20" s="98">
        <v>0</v>
      </c>
    </row>
    <row r="21" spans="1:14" ht="39" thickBot="1">
      <c r="A21" s="30" t="s">
        <v>31</v>
      </c>
      <c r="B21" s="31" t="s">
        <v>133</v>
      </c>
      <c r="C21" s="155" t="s">
        <v>1</v>
      </c>
      <c r="D21" s="155">
        <v>2019</v>
      </c>
      <c r="E21" s="25">
        <f>F21+G21+H21+I21</f>
        <v>0</v>
      </c>
      <c r="F21" s="193">
        <v>0</v>
      </c>
      <c r="G21" s="193">
        <v>0</v>
      </c>
      <c r="H21" s="193">
        <v>0</v>
      </c>
      <c r="I21" s="124">
        <v>0</v>
      </c>
      <c r="J21" s="25">
        <v>0</v>
      </c>
      <c r="K21" s="121">
        <v>0</v>
      </c>
      <c r="L21" s="121">
        <v>0</v>
      </c>
      <c r="M21" s="121">
        <v>0</v>
      </c>
      <c r="N21" s="124">
        <v>0</v>
      </c>
    </row>
    <row r="22" spans="1:14" ht="15.75" thickBot="1">
      <c r="A22" s="474" t="s">
        <v>32</v>
      </c>
      <c r="B22" s="475"/>
      <c r="C22" s="155" t="s">
        <v>1</v>
      </c>
      <c r="D22" s="178"/>
      <c r="E22" s="25">
        <f aca="true" t="shared" si="3" ref="E22:N22">E21+E20</f>
        <v>0</v>
      </c>
      <c r="F22" s="193">
        <f t="shared" si="3"/>
        <v>0</v>
      </c>
      <c r="G22" s="193">
        <f t="shared" si="3"/>
        <v>0</v>
      </c>
      <c r="H22" s="193">
        <f t="shared" si="3"/>
        <v>0</v>
      </c>
      <c r="I22" s="124">
        <f t="shared" si="3"/>
        <v>0</v>
      </c>
      <c r="J22" s="25">
        <f t="shared" si="3"/>
        <v>0</v>
      </c>
      <c r="K22" s="121">
        <f t="shared" si="3"/>
        <v>0</v>
      </c>
      <c r="L22" s="121">
        <f t="shared" si="3"/>
        <v>0</v>
      </c>
      <c r="M22" s="121">
        <f t="shared" si="3"/>
        <v>0</v>
      </c>
      <c r="N22" s="124">
        <f t="shared" si="3"/>
        <v>0</v>
      </c>
    </row>
    <row r="23" spans="1:14" ht="15.75" thickBot="1">
      <c r="A23" s="466" t="s">
        <v>33</v>
      </c>
      <c r="B23" s="467"/>
      <c r="C23" s="467"/>
      <c r="D23" s="467"/>
      <c r="E23" s="467"/>
      <c r="F23" s="467"/>
      <c r="G23" s="467"/>
      <c r="H23" s="467"/>
      <c r="I23" s="467"/>
      <c r="J23" s="467"/>
      <c r="K23" s="467"/>
      <c r="L23" s="467"/>
      <c r="M23" s="467"/>
      <c r="N23" s="468"/>
    </row>
    <row r="24" spans="1:14" ht="20.25" customHeight="1">
      <c r="A24" s="89" t="s">
        <v>34</v>
      </c>
      <c r="B24" s="93" t="s">
        <v>30</v>
      </c>
      <c r="C24" s="161" t="s">
        <v>1</v>
      </c>
      <c r="D24" s="161"/>
      <c r="E24" s="257">
        <v>0</v>
      </c>
      <c r="F24" s="245">
        <v>0</v>
      </c>
      <c r="G24" s="245">
        <v>0</v>
      </c>
      <c r="H24" s="245">
        <v>0</v>
      </c>
      <c r="I24" s="246">
        <v>0</v>
      </c>
      <c r="J24" s="104">
        <v>0</v>
      </c>
      <c r="K24" s="87">
        <v>0</v>
      </c>
      <c r="L24" s="87">
        <v>0</v>
      </c>
      <c r="M24" s="87">
        <v>0</v>
      </c>
      <c r="N24" s="88">
        <v>0</v>
      </c>
    </row>
    <row r="25" spans="1:14" ht="26.25" thickBot="1">
      <c r="A25" s="32" t="s">
        <v>35</v>
      </c>
      <c r="B25" s="102" t="s">
        <v>36</v>
      </c>
      <c r="C25" s="164" t="s">
        <v>1</v>
      </c>
      <c r="D25" s="164"/>
      <c r="E25" s="33">
        <v>0</v>
      </c>
      <c r="F25" s="34">
        <v>0</v>
      </c>
      <c r="G25" s="34">
        <v>0</v>
      </c>
      <c r="H25" s="34">
        <v>0</v>
      </c>
      <c r="I25" s="35">
        <v>0</v>
      </c>
      <c r="J25" s="33">
        <v>0</v>
      </c>
      <c r="K25" s="34">
        <v>0</v>
      </c>
      <c r="L25" s="34">
        <v>0</v>
      </c>
      <c r="M25" s="34">
        <v>0</v>
      </c>
      <c r="N25" s="35">
        <v>0</v>
      </c>
    </row>
    <row r="26" spans="1:14" ht="15.75" thickBot="1">
      <c r="A26" s="450" t="s">
        <v>37</v>
      </c>
      <c r="B26" s="451"/>
      <c r="C26" s="160" t="s">
        <v>1</v>
      </c>
      <c r="D26" s="177"/>
      <c r="E26" s="36">
        <v>0</v>
      </c>
      <c r="F26" s="37">
        <v>0</v>
      </c>
      <c r="G26" s="37">
        <v>0</v>
      </c>
      <c r="H26" s="37">
        <v>0</v>
      </c>
      <c r="I26" s="38">
        <v>0</v>
      </c>
      <c r="J26" s="36">
        <v>0</v>
      </c>
      <c r="K26" s="37">
        <v>0</v>
      </c>
      <c r="L26" s="37">
        <v>0</v>
      </c>
      <c r="M26" s="37">
        <v>0</v>
      </c>
      <c r="N26" s="38">
        <v>0</v>
      </c>
    </row>
    <row r="27" spans="1:14" ht="19.5" customHeight="1" thickBot="1">
      <c r="A27" s="466" t="s">
        <v>38</v>
      </c>
      <c r="B27" s="467"/>
      <c r="C27" s="467"/>
      <c r="D27" s="467"/>
      <c r="E27" s="467"/>
      <c r="F27" s="467"/>
      <c r="G27" s="467"/>
      <c r="H27" s="467"/>
      <c r="I27" s="467"/>
      <c r="J27" s="467"/>
      <c r="K27" s="467"/>
      <c r="L27" s="467"/>
      <c r="M27" s="467"/>
      <c r="N27" s="468"/>
    </row>
    <row r="28" spans="1:18" ht="20.25" customHeight="1" thickBot="1">
      <c r="A28" s="123" t="s">
        <v>39</v>
      </c>
      <c r="B28" s="466" t="s">
        <v>2</v>
      </c>
      <c r="C28" s="467"/>
      <c r="D28" s="467"/>
      <c r="E28" s="467"/>
      <c r="F28" s="467"/>
      <c r="G28" s="467"/>
      <c r="H28" s="467"/>
      <c r="I28" s="467"/>
      <c r="J28" s="467"/>
      <c r="K28" s="467"/>
      <c r="L28" s="467"/>
      <c r="M28" s="467"/>
      <c r="N28" s="468"/>
      <c r="O28" s="126" t="s">
        <v>115</v>
      </c>
      <c r="P28" s="126" t="s">
        <v>116</v>
      </c>
      <c r="Q28" s="132" t="s">
        <v>117</v>
      </c>
      <c r="R28" s="135">
        <v>14</v>
      </c>
    </row>
    <row r="29" spans="1:14" ht="15">
      <c r="A29" s="89" t="s">
        <v>40</v>
      </c>
      <c r="B29" s="93" t="s">
        <v>41</v>
      </c>
      <c r="C29" s="161" t="s">
        <v>1</v>
      </c>
      <c r="D29" s="165">
        <v>2016</v>
      </c>
      <c r="E29" s="249">
        <v>0</v>
      </c>
      <c r="F29" s="251">
        <v>0</v>
      </c>
      <c r="G29" s="251">
        <v>0</v>
      </c>
      <c r="H29" s="251">
        <v>0</v>
      </c>
      <c r="I29" s="253">
        <v>0</v>
      </c>
      <c r="J29" s="100">
        <f>K29+L29+M29+N29</f>
        <v>0</v>
      </c>
      <c r="K29" s="96">
        <v>0</v>
      </c>
      <c r="L29" s="96">
        <v>0</v>
      </c>
      <c r="M29" s="96">
        <v>0</v>
      </c>
      <c r="N29" s="98">
        <v>0</v>
      </c>
    </row>
    <row r="30" spans="1:14" ht="24" customHeight="1">
      <c r="A30" s="91" t="s">
        <v>42</v>
      </c>
      <c r="B30" s="94" t="s">
        <v>30</v>
      </c>
      <c r="C30" s="162" t="s">
        <v>1</v>
      </c>
      <c r="D30" s="198" t="s">
        <v>46</v>
      </c>
      <c r="E30" s="39">
        <v>0</v>
      </c>
      <c r="F30" s="18">
        <v>0</v>
      </c>
      <c r="G30" s="18">
        <v>0</v>
      </c>
      <c r="H30" s="18">
        <v>0</v>
      </c>
      <c r="I30" s="19">
        <v>0</v>
      </c>
      <c r="J30" s="39">
        <f>K30+L30+M30+N30</f>
        <v>0</v>
      </c>
      <c r="K30" s="18">
        <v>0</v>
      </c>
      <c r="L30" s="18">
        <v>0</v>
      </c>
      <c r="M30" s="18">
        <v>0</v>
      </c>
      <c r="N30" s="19">
        <v>0</v>
      </c>
    </row>
    <row r="31" spans="1:19" ht="22.5" customHeight="1">
      <c r="A31" s="432" t="s">
        <v>43</v>
      </c>
      <c r="B31" s="471" t="s">
        <v>44</v>
      </c>
      <c r="C31" s="162" t="s">
        <v>71</v>
      </c>
      <c r="D31" s="210" t="s">
        <v>143</v>
      </c>
      <c r="E31" s="39">
        <f>F31+G31+H31+I31</f>
        <v>0</v>
      </c>
      <c r="F31" s="18">
        <v>0</v>
      </c>
      <c r="G31" s="18">
        <v>0</v>
      </c>
      <c r="H31" s="18">
        <v>0</v>
      </c>
      <c r="I31" s="19">
        <v>0</v>
      </c>
      <c r="J31" s="39">
        <f aca="true" t="shared" si="4" ref="J31:J37">K31+L31+M31+N31</f>
        <v>0</v>
      </c>
      <c r="K31" s="18">
        <v>0</v>
      </c>
      <c r="L31" s="18">
        <v>0</v>
      </c>
      <c r="M31" s="18">
        <v>0</v>
      </c>
      <c r="N31" s="19">
        <v>0</v>
      </c>
      <c r="O31" s="143"/>
      <c r="P31" s="138"/>
      <c r="Q31" s="139"/>
      <c r="R31" s="140"/>
      <c r="S31" s="141"/>
    </row>
    <row r="32" spans="1:19" ht="21" customHeight="1">
      <c r="A32" s="473"/>
      <c r="B32" s="472"/>
      <c r="C32" s="271" t="s">
        <v>1</v>
      </c>
      <c r="D32" s="272">
        <v>2020</v>
      </c>
      <c r="E32" s="39">
        <v>0</v>
      </c>
      <c r="F32" s="18">
        <v>0</v>
      </c>
      <c r="G32" s="18">
        <v>0</v>
      </c>
      <c r="H32" s="18">
        <v>0</v>
      </c>
      <c r="I32" s="19">
        <v>0</v>
      </c>
      <c r="J32" s="39">
        <f t="shared" si="4"/>
        <v>0</v>
      </c>
      <c r="K32" s="18">
        <v>0</v>
      </c>
      <c r="L32" s="18">
        <v>0</v>
      </c>
      <c r="M32" s="18">
        <v>0</v>
      </c>
      <c r="N32" s="19">
        <v>0</v>
      </c>
      <c r="O32" s="143"/>
      <c r="P32" s="138"/>
      <c r="Q32" s="139"/>
      <c r="R32" s="140"/>
      <c r="S32" s="141"/>
    </row>
    <row r="33" spans="1:19" ht="25.5">
      <c r="A33" s="91" t="s">
        <v>45</v>
      </c>
      <c r="B33" s="94" t="s">
        <v>5</v>
      </c>
      <c r="C33" s="162" t="s">
        <v>1</v>
      </c>
      <c r="D33" s="157" t="s">
        <v>46</v>
      </c>
      <c r="E33" s="39">
        <v>0</v>
      </c>
      <c r="F33" s="18">
        <v>0</v>
      </c>
      <c r="G33" s="18">
        <v>0</v>
      </c>
      <c r="H33" s="18">
        <v>0</v>
      </c>
      <c r="I33" s="19">
        <v>0</v>
      </c>
      <c r="J33" s="39">
        <f t="shared" si="4"/>
        <v>0</v>
      </c>
      <c r="K33" s="18">
        <v>0</v>
      </c>
      <c r="L33" s="18">
        <v>0</v>
      </c>
      <c r="M33" s="18">
        <v>0</v>
      </c>
      <c r="N33" s="19">
        <v>0</v>
      </c>
      <c r="O33" s="143">
        <f>159+157</f>
        <v>316</v>
      </c>
      <c r="P33" s="142">
        <f>F33-O33</f>
        <v>-316</v>
      </c>
      <c r="Q33" s="139">
        <v>2</v>
      </c>
      <c r="R33" s="140"/>
      <c r="S33" s="141"/>
    </row>
    <row r="34" spans="1:19" ht="51">
      <c r="A34" s="90" t="s">
        <v>47</v>
      </c>
      <c r="B34" s="102" t="s">
        <v>155</v>
      </c>
      <c r="C34" s="164" t="s">
        <v>1</v>
      </c>
      <c r="D34" s="166" t="s">
        <v>156</v>
      </c>
      <c r="E34" s="39">
        <f>F34+G34+H34+I34</f>
        <v>4</v>
      </c>
      <c r="F34" s="40">
        <v>4</v>
      </c>
      <c r="G34" s="40">
        <v>0</v>
      </c>
      <c r="H34" s="40">
        <v>0</v>
      </c>
      <c r="I34" s="41">
        <v>0</v>
      </c>
      <c r="J34" s="39">
        <f t="shared" si="4"/>
        <v>854</v>
      </c>
      <c r="K34" s="40">
        <v>854</v>
      </c>
      <c r="L34" s="40">
        <v>0</v>
      </c>
      <c r="M34" s="40">
        <v>0</v>
      </c>
      <c r="N34" s="41">
        <v>0</v>
      </c>
      <c r="O34" s="143">
        <v>146</v>
      </c>
      <c r="P34" s="142">
        <f>F34-O34</f>
        <v>-142</v>
      </c>
      <c r="Q34" s="139"/>
      <c r="R34" s="138">
        <v>127</v>
      </c>
      <c r="S34" s="141"/>
    </row>
    <row r="35" spans="1:19" ht="45.75" customHeight="1">
      <c r="A35" s="90" t="s">
        <v>48</v>
      </c>
      <c r="B35" s="102" t="s">
        <v>149</v>
      </c>
      <c r="C35" s="164" t="s">
        <v>1</v>
      </c>
      <c r="D35" s="166" t="s">
        <v>157</v>
      </c>
      <c r="E35" s="261">
        <f>F35+G35+H35+I35</f>
        <v>196</v>
      </c>
      <c r="F35" s="40">
        <v>196</v>
      </c>
      <c r="G35" s="40">
        <v>0</v>
      </c>
      <c r="H35" s="40">
        <v>0</v>
      </c>
      <c r="I35" s="41">
        <v>0</v>
      </c>
      <c r="J35" s="110">
        <f t="shared" si="4"/>
        <v>196</v>
      </c>
      <c r="K35" s="40">
        <v>196</v>
      </c>
      <c r="L35" s="40">
        <v>0</v>
      </c>
      <c r="M35" s="40">
        <v>0</v>
      </c>
      <c r="N35" s="41">
        <v>0</v>
      </c>
      <c r="O35" s="143">
        <f>23.2+23.2+23.2+36</f>
        <v>105.6</v>
      </c>
      <c r="P35" s="142">
        <f>F35-O35</f>
        <v>90.4</v>
      </c>
      <c r="Q35" s="139">
        <v>38</v>
      </c>
      <c r="R35" s="140"/>
      <c r="S35" s="141"/>
    </row>
    <row r="36" spans="1:19" ht="48">
      <c r="A36" s="91" t="s">
        <v>49</v>
      </c>
      <c r="B36" s="94" t="s">
        <v>3</v>
      </c>
      <c r="C36" s="164" t="s">
        <v>1</v>
      </c>
      <c r="D36" s="166" t="s">
        <v>158</v>
      </c>
      <c r="E36" s="42">
        <f>F36+G36+H36+I36</f>
        <v>1179</v>
      </c>
      <c r="F36" s="18">
        <v>1179</v>
      </c>
      <c r="G36" s="18">
        <v>0</v>
      </c>
      <c r="H36" s="18">
        <v>0</v>
      </c>
      <c r="I36" s="19">
        <v>0</v>
      </c>
      <c r="J36" s="42">
        <f t="shared" si="4"/>
        <v>1179</v>
      </c>
      <c r="K36" s="18">
        <v>1179</v>
      </c>
      <c r="L36" s="18">
        <v>0</v>
      </c>
      <c r="M36" s="18">
        <v>0</v>
      </c>
      <c r="N36" s="19">
        <v>0</v>
      </c>
      <c r="O36" s="143">
        <f>99+95</f>
        <v>194</v>
      </c>
      <c r="P36" s="142">
        <f>F36-O36</f>
        <v>985</v>
      </c>
      <c r="Q36" s="139"/>
      <c r="R36" s="138">
        <v>42</v>
      </c>
      <c r="S36" s="141"/>
    </row>
    <row r="37" spans="1:19" ht="34.5" customHeight="1" thickBot="1">
      <c r="A37" s="123" t="s">
        <v>50</v>
      </c>
      <c r="B37" s="43" t="s">
        <v>4</v>
      </c>
      <c r="C37" s="163" t="s">
        <v>1</v>
      </c>
      <c r="D37" s="180" t="s">
        <v>159</v>
      </c>
      <c r="E37" s="79">
        <v>0</v>
      </c>
      <c r="F37" s="193">
        <v>0</v>
      </c>
      <c r="G37" s="193">
        <v>0</v>
      </c>
      <c r="H37" s="193">
        <v>0</v>
      </c>
      <c r="I37" s="124">
        <v>0</v>
      </c>
      <c r="J37" s="79">
        <f t="shared" si="4"/>
        <v>3150</v>
      </c>
      <c r="K37" s="121">
        <v>3150</v>
      </c>
      <c r="L37" s="121">
        <v>0</v>
      </c>
      <c r="M37" s="121">
        <v>0</v>
      </c>
      <c r="N37" s="124">
        <v>0</v>
      </c>
      <c r="O37" s="143">
        <f>704+203+99</f>
        <v>1006</v>
      </c>
      <c r="P37" s="142">
        <f>F37-O37</f>
        <v>-1006</v>
      </c>
      <c r="Q37" s="139">
        <v>248</v>
      </c>
      <c r="R37" s="138">
        <v>157</v>
      </c>
      <c r="S37" s="141"/>
    </row>
    <row r="38" spans="1:19" ht="15.75" thickBot="1">
      <c r="A38" s="505" t="s">
        <v>122</v>
      </c>
      <c r="B38" s="506"/>
      <c r="C38" s="170"/>
      <c r="D38" s="187"/>
      <c r="E38" s="262">
        <f>E29+E30+E31+E33+E34+E35+E36+E37</f>
        <v>1379</v>
      </c>
      <c r="F38" s="240">
        <f aca="true" t="shared" si="5" ref="F38:N38">F29+F30+F31+F33+F34+F35+F36+F37</f>
        <v>1379</v>
      </c>
      <c r="G38" s="240">
        <f t="shared" si="5"/>
        <v>0</v>
      </c>
      <c r="H38" s="240">
        <f t="shared" si="5"/>
        <v>0</v>
      </c>
      <c r="I38" s="242">
        <f t="shared" si="5"/>
        <v>0</v>
      </c>
      <c r="J38" s="201">
        <f>J29+J30+J31+J33+J34+J35+J36+J37+J32</f>
        <v>5379</v>
      </c>
      <c r="K38" s="200">
        <f>K29+K30+K31+K33+K34+K35+K36+K37+K32</f>
        <v>5379</v>
      </c>
      <c r="L38" s="200">
        <f t="shared" si="5"/>
        <v>0</v>
      </c>
      <c r="M38" s="200">
        <f t="shared" si="5"/>
        <v>0</v>
      </c>
      <c r="N38" s="211">
        <f t="shared" si="5"/>
        <v>0</v>
      </c>
      <c r="O38" s="143">
        <f>SUM(O29:O37)</f>
        <v>1767.6</v>
      </c>
      <c r="P38" s="138">
        <f>SUM(P29:P37)</f>
        <v>-388.6</v>
      </c>
      <c r="Q38" s="139">
        <f>SUM(Q31:Q37)</f>
        <v>288</v>
      </c>
      <c r="R38" s="140">
        <f>SUM(R31:R37)</f>
        <v>326</v>
      </c>
      <c r="S38" s="141"/>
    </row>
    <row r="39" spans="1:19" ht="15">
      <c r="A39" s="217"/>
      <c r="B39" s="219"/>
      <c r="C39" s="208" t="s">
        <v>1</v>
      </c>
      <c r="D39" s="202"/>
      <c r="E39" s="249">
        <f>E29+E30+E33+E34+E35+E36+E37</f>
        <v>1379</v>
      </c>
      <c r="F39" s="251">
        <f>F29+F30+F33+F34+F35+F36+F37</f>
        <v>1379</v>
      </c>
      <c r="G39" s="251">
        <v>0</v>
      </c>
      <c r="H39" s="251">
        <v>0</v>
      </c>
      <c r="I39" s="247">
        <v>0</v>
      </c>
      <c r="J39" s="206">
        <f>J29+J30+J33+J34+J35+J36+J37+J32</f>
        <v>5379</v>
      </c>
      <c r="K39" s="204">
        <f>K29+K30+K33+K34+K35+K36+K37+K32</f>
        <v>5379</v>
      </c>
      <c r="L39" s="204">
        <v>0</v>
      </c>
      <c r="M39" s="204">
        <v>0</v>
      </c>
      <c r="N39" s="205">
        <v>0</v>
      </c>
      <c r="O39" s="213"/>
      <c r="P39" s="213"/>
      <c r="Q39" s="214"/>
      <c r="R39" s="215"/>
      <c r="S39" s="190"/>
    </row>
    <row r="40" spans="1:19" ht="15.75" thickBot="1">
      <c r="A40" s="218"/>
      <c r="B40" s="220"/>
      <c r="C40" s="209" t="s">
        <v>71</v>
      </c>
      <c r="D40" s="203"/>
      <c r="E40" s="250">
        <f aca="true" t="shared" si="6" ref="E40:N40">E31</f>
        <v>0</v>
      </c>
      <c r="F40" s="252">
        <f t="shared" si="6"/>
        <v>0</v>
      </c>
      <c r="G40" s="252">
        <f t="shared" si="6"/>
        <v>0</v>
      </c>
      <c r="H40" s="252">
        <f t="shared" si="6"/>
        <v>0</v>
      </c>
      <c r="I40" s="248">
        <f t="shared" si="6"/>
        <v>0</v>
      </c>
      <c r="J40" s="207">
        <f t="shared" si="6"/>
        <v>0</v>
      </c>
      <c r="K40" s="212">
        <f t="shared" si="6"/>
        <v>0</v>
      </c>
      <c r="L40" s="212">
        <f t="shared" si="6"/>
        <v>0</v>
      </c>
      <c r="M40" s="212">
        <f t="shared" si="6"/>
        <v>0</v>
      </c>
      <c r="N40" s="216">
        <f t="shared" si="6"/>
        <v>0</v>
      </c>
      <c r="O40" s="213"/>
      <c r="P40" s="213"/>
      <c r="Q40" s="214"/>
      <c r="R40" s="215"/>
      <c r="S40" s="190"/>
    </row>
    <row r="41" spans="1:14" ht="15.75" thickBot="1">
      <c r="A41" s="497" t="s">
        <v>51</v>
      </c>
      <c r="B41" s="498"/>
      <c r="C41" s="498"/>
      <c r="D41" s="498"/>
      <c r="E41" s="498"/>
      <c r="F41" s="498"/>
      <c r="G41" s="498"/>
      <c r="H41" s="498"/>
      <c r="I41" s="498"/>
      <c r="J41" s="498"/>
      <c r="K41" s="498"/>
      <c r="L41" s="498"/>
      <c r="M41" s="498"/>
      <c r="N41" s="499"/>
    </row>
    <row r="42" spans="1:14" ht="29.25" customHeight="1">
      <c r="A42" s="500" t="s">
        <v>52</v>
      </c>
      <c r="B42" s="501" t="s">
        <v>30</v>
      </c>
      <c r="C42" s="165" t="s">
        <v>53</v>
      </c>
      <c r="D42" s="161">
        <v>2024</v>
      </c>
      <c r="E42" s="259">
        <v>0</v>
      </c>
      <c r="F42" s="251">
        <v>0</v>
      </c>
      <c r="G42" s="251">
        <v>0</v>
      </c>
      <c r="H42" s="251">
        <v>0</v>
      </c>
      <c r="I42" s="253">
        <v>0</v>
      </c>
      <c r="J42" s="119">
        <v>0</v>
      </c>
      <c r="K42" s="96">
        <v>0</v>
      </c>
      <c r="L42" s="96">
        <v>0</v>
      </c>
      <c r="M42" s="96">
        <v>0</v>
      </c>
      <c r="N42" s="98">
        <v>0</v>
      </c>
    </row>
    <row r="43" spans="1:14" ht="18" customHeight="1">
      <c r="A43" s="432"/>
      <c r="B43" s="502"/>
      <c r="C43" s="166" t="s">
        <v>54</v>
      </c>
      <c r="D43" s="164">
        <v>2024</v>
      </c>
      <c r="E43" s="45">
        <v>0</v>
      </c>
      <c r="F43" s="40">
        <v>0</v>
      </c>
      <c r="G43" s="40">
        <v>0</v>
      </c>
      <c r="H43" s="40">
        <v>0</v>
      </c>
      <c r="I43" s="41">
        <v>0</v>
      </c>
      <c r="J43" s="45">
        <v>0</v>
      </c>
      <c r="K43" s="40">
        <v>0</v>
      </c>
      <c r="L43" s="40">
        <v>0</v>
      </c>
      <c r="M43" s="40">
        <v>0</v>
      </c>
      <c r="N43" s="41">
        <v>0</v>
      </c>
    </row>
    <row r="44" spans="1:17" ht="67.5" customHeight="1">
      <c r="A44" s="503" t="s">
        <v>55</v>
      </c>
      <c r="B44" s="504" t="s">
        <v>124</v>
      </c>
      <c r="C44" s="229" t="s">
        <v>102</v>
      </c>
      <c r="D44" s="162" t="s">
        <v>160</v>
      </c>
      <c r="E44" s="17">
        <f>F44+G44+H44+I44</f>
        <v>4438</v>
      </c>
      <c r="F44" s="18">
        <v>4438</v>
      </c>
      <c r="G44" s="18">
        <v>0</v>
      </c>
      <c r="H44" s="18">
        <v>0</v>
      </c>
      <c r="I44" s="19">
        <v>0</v>
      </c>
      <c r="J44" s="17">
        <f>K44+L44+M44+N44</f>
        <v>0</v>
      </c>
      <c r="K44" s="18">
        <v>0</v>
      </c>
      <c r="L44" s="18">
        <v>0</v>
      </c>
      <c r="M44" s="18">
        <v>0</v>
      </c>
      <c r="N44" s="19">
        <v>0</v>
      </c>
      <c r="P44" s="127"/>
      <c r="Q44" s="133"/>
    </row>
    <row r="45" spans="1:14" ht="15">
      <c r="A45" s="503"/>
      <c r="B45" s="504"/>
      <c r="C45" s="157" t="s">
        <v>54</v>
      </c>
      <c r="D45" s="162">
        <v>2024</v>
      </c>
      <c r="E45" s="17">
        <v>0</v>
      </c>
      <c r="F45" s="18">
        <v>0</v>
      </c>
      <c r="G45" s="18">
        <v>0</v>
      </c>
      <c r="H45" s="18">
        <v>0</v>
      </c>
      <c r="I45" s="19">
        <v>0</v>
      </c>
      <c r="J45" s="17">
        <v>0</v>
      </c>
      <c r="K45" s="18">
        <v>0</v>
      </c>
      <c r="L45" s="18">
        <v>0</v>
      </c>
      <c r="M45" s="18">
        <v>0</v>
      </c>
      <c r="N45" s="19">
        <v>0</v>
      </c>
    </row>
    <row r="46" spans="1:14" ht="15">
      <c r="A46" s="503"/>
      <c r="B46" s="504"/>
      <c r="C46" s="157" t="s">
        <v>56</v>
      </c>
      <c r="D46" s="162">
        <v>2024</v>
      </c>
      <c r="E46" s="17">
        <v>0</v>
      </c>
      <c r="F46" s="18">
        <v>0</v>
      </c>
      <c r="G46" s="18">
        <v>0</v>
      </c>
      <c r="H46" s="18">
        <v>0</v>
      </c>
      <c r="I46" s="19">
        <v>0</v>
      </c>
      <c r="J46" s="17">
        <v>0</v>
      </c>
      <c r="K46" s="18">
        <v>0</v>
      </c>
      <c r="L46" s="18">
        <v>0</v>
      </c>
      <c r="M46" s="18">
        <v>0</v>
      </c>
      <c r="N46" s="19">
        <v>0</v>
      </c>
    </row>
    <row r="47" spans="1:14" ht="49.5" customHeight="1" thickBot="1">
      <c r="A47" s="123" t="s">
        <v>57</v>
      </c>
      <c r="B47" s="95" t="s">
        <v>58</v>
      </c>
      <c r="C47" s="159" t="s">
        <v>53</v>
      </c>
      <c r="D47" s="155" t="s">
        <v>161</v>
      </c>
      <c r="E47" s="25">
        <f>F47+G47+H47+I47</f>
        <v>1400</v>
      </c>
      <c r="F47" s="193">
        <v>1400</v>
      </c>
      <c r="G47" s="193">
        <v>0</v>
      </c>
      <c r="H47" s="193">
        <v>0</v>
      </c>
      <c r="I47" s="124">
        <v>0</v>
      </c>
      <c r="J47" s="22">
        <f>K47+L47+M47+N47</f>
        <v>0</v>
      </c>
      <c r="K47" s="196">
        <v>0</v>
      </c>
      <c r="L47" s="196">
        <v>0</v>
      </c>
      <c r="M47" s="196">
        <v>0</v>
      </c>
      <c r="N47" s="197">
        <v>0</v>
      </c>
    </row>
    <row r="48" spans="1:14" ht="15">
      <c r="A48" s="517" t="s">
        <v>59</v>
      </c>
      <c r="B48" s="518"/>
      <c r="C48" s="519"/>
      <c r="D48" s="519"/>
      <c r="E48" s="511">
        <f>F48+G48+H48+I48</f>
        <v>5838</v>
      </c>
      <c r="F48" s="513">
        <f>F47+F46+F45+F44+F43+F42</f>
        <v>5838</v>
      </c>
      <c r="G48" s="513">
        <v>0</v>
      </c>
      <c r="H48" s="513">
        <v>0</v>
      </c>
      <c r="I48" s="509">
        <v>0</v>
      </c>
      <c r="J48" s="511">
        <f>J47+J46+J45+J44+J43+J42</f>
        <v>0</v>
      </c>
      <c r="K48" s="513">
        <f>K47+K46+K45+K44+K43+K42</f>
        <v>0</v>
      </c>
      <c r="L48" s="513">
        <f>L47+L46+L45+L44+L43+L42</f>
        <v>0</v>
      </c>
      <c r="M48" s="513">
        <f>M47+M46+M45+M44+M43+M42</f>
        <v>0</v>
      </c>
      <c r="N48" s="515">
        <f>N47+N46+N45+N44+N43+N42</f>
        <v>0</v>
      </c>
    </row>
    <row r="49" spans="1:14" ht="15.75" thickBot="1">
      <c r="A49" s="497" t="s">
        <v>60</v>
      </c>
      <c r="B49" s="498"/>
      <c r="C49" s="520"/>
      <c r="D49" s="520"/>
      <c r="E49" s="512"/>
      <c r="F49" s="514"/>
      <c r="G49" s="514"/>
      <c r="H49" s="514"/>
      <c r="I49" s="510"/>
      <c r="J49" s="512"/>
      <c r="K49" s="514"/>
      <c r="L49" s="514"/>
      <c r="M49" s="514"/>
      <c r="N49" s="516"/>
    </row>
    <row r="50" spans="1:27" ht="84" customHeight="1">
      <c r="A50" s="46"/>
      <c r="B50" s="47"/>
      <c r="C50" s="161" t="s">
        <v>102</v>
      </c>
      <c r="D50" s="181"/>
      <c r="E50" s="321">
        <f>F50+G50+H50+I50</f>
        <v>5838</v>
      </c>
      <c r="F50" s="317">
        <f>F47+F44+F42</f>
        <v>5838</v>
      </c>
      <c r="G50" s="317">
        <v>0</v>
      </c>
      <c r="H50" s="317">
        <v>0</v>
      </c>
      <c r="I50" s="320">
        <v>0</v>
      </c>
      <c r="J50" s="404">
        <v>0</v>
      </c>
      <c r="K50" s="405">
        <v>0</v>
      </c>
      <c r="L50" s="317">
        <v>0</v>
      </c>
      <c r="M50" s="317">
        <v>0</v>
      </c>
      <c r="N50" s="406"/>
      <c r="W50" s="50">
        <v>0</v>
      </c>
      <c r="X50" s="126"/>
      <c r="Y50" s="126"/>
      <c r="Z50" s="132"/>
      <c r="AA50" s="135"/>
    </row>
    <row r="51" spans="1:14" ht="15">
      <c r="A51" s="51"/>
      <c r="B51" s="52"/>
      <c r="C51" s="162" t="s">
        <v>54</v>
      </c>
      <c r="D51" s="154"/>
      <c r="E51" s="42">
        <v>0</v>
      </c>
      <c r="F51" s="18">
        <v>0</v>
      </c>
      <c r="G51" s="18">
        <v>0</v>
      </c>
      <c r="H51" s="18">
        <v>0</v>
      </c>
      <c r="I51" s="19">
        <v>0</v>
      </c>
      <c r="J51" s="17">
        <v>0</v>
      </c>
      <c r="K51" s="18">
        <v>0</v>
      </c>
      <c r="L51" s="18">
        <v>0</v>
      </c>
      <c r="M51" s="18">
        <v>0</v>
      </c>
      <c r="N51" s="19">
        <v>0</v>
      </c>
    </row>
    <row r="52" spans="1:14" ht="15.75" thickBot="1">
      <c r="A52" s="53"/>
      <c r="B52" s="54"/>
      <c r="C52" s="163" t="s">
        <v>56</v>
      </c>
      <c r="D52" s="182"/>
      <c r="E52" s="326">
        <v>0</v>
      </c>
      <c r="F52" s="324">
        <v>0</v>
      </c>
      <c r="G52" s="324">
        <v>0</v>
      </c>
      <c r="H52" s="324">
        <v>0</v>
      </c>
      <c r="I52" s="325">
        <v>0</v>
      </c>
      <c r="J52" s="343">
        <v>0</v>
      </c>
      <c r="K52" s="324">
        <v>0</v>
      </c>
      <c r="L52" s="324">
        <v>0</v>
      </c>
      <c r="M52" s="324">
        <v>0</v>
      </c>
      <c r="N52" s="325">
        <v>0</v>
      </c>
    </row>
    <row r="53" spans="1:14" ht="15.75" thickBot="1">
      <c r="A53" s="466" t="s">
        <v>61</v>
      </c>
      <c r="B53" s="467"/>
      <c r="C53" s="467"/>
      <c r="D53" s="467"/>
      <c r="E53" s="467"/>
      <c r="F53" s="467"/>
      <c r="G53" s="467"/>
      <c r="H53" s="467"/>
      <c r="I53" s="467"/>
      <c r="J53" s="467"/>
      <c r="K53" s="467"/>
      <c r="L53" s="467"/>
      <c r="M53" s="467"/>
      <c r="N53" s="468"/>
    </row>
    <row r="54" spans="1:14" ht="21" customHeight="1">
      <c r="A54" s="89" t="s">
        <v>62</v>
      </c>
      <c r="B54" s="93" t="s">
        <v>63</v>
      </c>
      <c r="C54" s="161" t="s">
        <v>64</v>
      </c>
      <c r="D54" s="161">
        <v>2024</v>
      </c>
      <c r="E54" s="257">
        <v>0</v>
      </c>
      <c r="F54" s="245">
        <v>0</v>
      </c>
      <c r="G54" s="245">
        <v>0</v>
      </c>
      <c r="H54" s="245">
        <v>0</v>
      </c>
      <c r="I54" s="246">
        <v>0</v>
      </c>
      <c r="J54" s="104">
        <v>0</v>
      </c>
      <c r="K54" s="87">
        <v>0</v>
      </c>
      <c r="L54" s="87">
        <v>0</v>
      </c>
      <c r="M54" s="87">
        <v>0</v>
      </c>
      <c r="N54" s="88">
        <v>0</v>
      </c>
    </row>
    <row r="55" spans="1:14" ht="21" customHeight="1">
      <c r="A55" s="91" t="s">
        <v>65</v>
      </c>
      <c r="B55" s="94" t="s">
        <v>30</v>
      </c>
      <c r="C55" s="162" t="s">
        <v>64</v>
      </c>
      <c r="D55" s="162">
        <v>2024</v>
      </c>
      <c r="E55" s="55">
        <v>0</v>
      </c>
      <c r="F55" s="264">
        <v>0</v>
      </c>
      <c r="G55" s="264">
        <v>0</v>
      </c>
      <c r="H55" s="264">
        <v>0</v>
      </c>
      <c r="I55" s="265">
        <v>0</v>
      </c>
      <c r="J55" s="55">
        <v>0</v>
      </c>
      <c r="K55" s="116">
        <v>0</v>
      </c>
      <c r="L55" s="116">
        <v>0</v>
      </c>
      <c r="M55" s="116">
        <v>0</v>
      </c>
      <c r="N55" s="117">
        <v>0</v>
      </c>
    </row>
    <row r="56" spans="1:14" ht="21" customHeight="1" thickBot="1">
      <c r="A56" s="32" t="s">
        <v>66</v>
      </c>
      <c r="B56" s="108" t="s">
        <v>67</v>
      </c>
      <c r="C56" s="163" t="s">
        <v>64</v>
      </c>
      <c r="D56" s="163">
        <v>2024</v>
      </c>
      <c r="E56" s="258">
        <v>0</v>
      </c>
      <c r="F56" s="255">
        <v>0</v>
      </c>
      <c r="G56" s="255">
        <v>0</v>
      </c>
      <c r="H56" s="255">
        <v>0</v>
      </c>
      <c r="I56" s="256">
        <v>0</v>
      </c>
      <c r="J56" s="105">
        <v>0</v>
      </c>
      <c r="K56" s="106">
        <v>0</v>
      </c>
      <c r="L56" s="106">
        <v>0</v>
      </c>
      <c r="M56" s="106">
        <v>0</v>
      </c>
      <c r="N56" s="103">
        <v>0</v>
      </c>
    </row>
    <row r="57" spans="1:14" ht="15.75" thickBot="1">
      <c r="A57" s="450" t="s">
        <v>68</v>
      </c>
      <c r="B57" s="452"/>
      <c r="C57" s="167"/>
      <c r="D57" s="177"/>
      <c r="E57" s="36">
        <v>0</v>
      </c>
      <c r="F57" s="37">
        <v>0</v>
      </c>
      <c r="G57" s="37">
        <v>0</v>
      </c>
      <c r="H57" s="37">
        <v>0</v>
      </c>
      <c r="I57" s="38">
        <v>0</v>
      </c>
      <c r="J57" s="36">
        <v>0</v>
      </c>
      <c r="K57" s="37">
        <v>0</v>
      </c>
      <c r="L57" s="37">
        <v>0</v>
      </c>
      <c r="M57" s="37">
        <v>0</v>
      </c>
      <c r="N57" s="38">
        <v>0</v>
      </c>
    </row>
    <row r="58" spans="1:14" ht="15.75" thickBot="1">
      <c r="A58" s="466" t="s">
        <v>69</v>
      </c>
      <c r="B58" s="467"/>
      <c r="C58" s="467"/>
      <c r="D58" s="467"/>
      <c r="E58" s="467"/>
      <c r="F58" s="467"/>
      <c r="G58" s="467"/>
      <c r="H58" s="467"/>
      <c r="I58" s="467"/>
      <c r="J58" s="467"/>
      <c r="K58" s="467"/>
      <c r="L58" s="467"/>
      <c r="M58" s="467"/>
      <c r="N58" s="468"/>
    </row>
    <row r="59" spans="1:14" ht="15">
      <c r="A59" s="500" t="s">
        <v>70</v>
      </c>
      <c r="B59" s="507" t="s">
        <v>30</v>
      </c>
      <c r="C59" s="161" t="s">
        <v>1</v>
      </c>
      <c r="D59" s="170">
        <v>2024</v>
      </c>
      <c r="E59" s="257">
        <v>0</v>
      </c>
      <c r="F59" s="245">
        <v>0</v>
      </c>
      <c r="G59" s="245">
        <v>0</v>
      </c>
      <c r="H59" s="245">
        <v>0</v>
      </c>
      <c r="I59" s="246">
        <v>0</v>
      </c>
      <c r="J59" s="104">
        <v>0</v>
      </c>
      <c r="K59" s="87">
        <v>0</v>
      </c>
      <c r="L59" s="87">
        <v>0</v>
      </c>
      <c r="M59" s="87">
        <v>0</v>
      </c>
      <c r="N59" s="88">
        <v>0</v>
      </c>
    </row>
    <row r="60" spans="1:14" ht="27.75" customHeight="1">
      <c r="A60" s="503"/>
      <c r="B60" s="508"/>
      <c r="C60" s="162" t="s">
        <v>71</v>
      </c>
      <c r="D60" s="237">
        <v>2024</v>
      </c>
      <c r="E60" s="55">
        <v>0</v>
      </c>
      <c r="F60" s="264">
        <v>0</v>
      </c>
      <c r="G60" s="264">
        <v>0</v>
      </c>
      <c r="H60" s="264">
        <v>0</v>
      </c>
      <c r="I60" s="265">
        <v>0</v>
      </c>
      <c r="J60" s="55">
        <v>0</v>
      </c>
      <c r="K60" s="116">
        <v>0</v>
      </c>
      <c r="L60" s="116">
        <v>0</v>
      </c>
      <c r="M60" s="116">
        <v>0</v>
      </c>
      <c r="N60" s="117">
        <v>0</v>
      </c>
    </row>
    <row r="61" spans="1:14" ht="15">
      <c r="A61" s="91" t="s">
        <v>72</v>
      </c>
      <c r="B61" s="94" t="s">
        <v>73</v>
      </c>
      <c r="C61" s="162" t="s">
        <v>1</v>
      </c>
      <c r="D61" s="162">
        <v>2024</v>
      </c>
      <c r="E61" s="55">
        <v>0</v>
      </c>
      <c r="F61" s="264">
        <v>0</v>
      </c>
      <c r="G61" s="264">
        <v>0</v>
      </c>
      <c r="H61" s="264">
        <v>0</v>
      </c>
      <c r="I61" s="265">
        <v>0</v>
      </c>
      <c r="J61" s="55">
        <v>0</v>
      </c>
      <c r="K61" s="116">
        <v>0</v>
      </c>
      <c r="L61" s="116">
        <v>0</v>
      </c>
      <c r="M61" s="116">
        <v>0</v>
      </c>
      <c r="N61" s="117">
        <v>0</v>
      </c>
    </row>
    <row r="62" spans="1:14" ht="15.75" thickBot="1">
      <c r="A62" s="32" t="s">
        <v>74</v>
      </c>
      <c r="B62" s="102" t="s">
        <v>75</v>
      </c>
      <c r="C62" s="163" t="s">
        <v>71</v>
      </c>
      <c r="D62" s="163">
        <v>2024</v>
      </c>
      <c r="E62" s="33">
        <v>0</v>
      </c>
      <c r="F62" s="34">
        <v>0</v>
      </c>
      <c r="G62" s="34">
        <v>0</v>
      </c>
      <c r="H62" s="34">
        <v>0</v>
      </c>
      <c r="I62" s="35">
        <v>0</v>
      </c>
      <c r="J62" s="33">
        <v>0</v>
      </c>
      <c r="K62" s="34">
        <v>0</v>
      </c>
      <c r="L62" s="34">
        <v>0</v>
      </c>
      <c r="M62" s="34">
        <v>0</v>
      </c>
      <c r="N62" s="35">
        <v>0</v>
      </c>
    </row>
    <row r="63" spans="1:14" ht="12.75" customHeight="1">
      <c r="A63" s="517" t="s">
        <v>76</v>
      </c>
      <c r="B63" s="518"/>
      <c r="C63" s="522"/>
      <c r="D63" s="519"/>
      <c r="E63" s="526">
        <v>0</v>
      </c>
      <c r="F63" s="492">
        <v>0</v>
      </c>
      <c r="G63" s="492">
        <v>0</v>
      </c>
      <c r="H63" s="492">
        <v>0</v>
      </c>
      <c r="I63" s="493">
        <v>0</v>
      </c>
      <c r="J63" s="526">
        <v>0</v>
      </c>
      <c r="K63" s="492">
        <v>0</v>
      </c>
      <c r="L63" s="492">
        <v>0</v>
      </c>
      <c r="M63" s="492">
        <v>0</v>
      </c>
      <c r="N63" s="493">
        <v>0</v>
      </c>
    </row>
    <row r="64" spans="1:14" ht="15" customHeight="1" thickBot="1">
      <c r="A64" s="497" t="s">
        <v>60</v>
      </c>
      <c r="B64" s="498"/>
      <c r="C64" s="523"/>
      <c r="D64" s="520"/>
      <c r="E64" s="527"/>
      <c r="F64" s="521"/>
      <c r="G64" s="521"/>
      <c r="H64" s="521"/>
      <c r="I64" s="525"/>
      <c r="J64" s="527"/>
      <c r="K64" s="521"/>
      <c r="L64" s="521"/>
      <c r="M64" s="521"/>
      <c r="N64" s="525"/>
    </row>
    <row r="65" spans="1:14" ht="15">
      <c r="A65" s="56"/>
      <c r="B65" s="57"/>
      <c r="C65" s="161" t="s">
        <v>1</v>
      </c>
      <c r="D65" s="183"/>
      <c r="E65" s="244">
        <v>0</v>
      </c>
      <c r="F65" s="245">
        <v>0</v>
      </c>
      <c r="G65" s="245">
        <v>0</v>
      </c>
      <c r="H65" s="245">
        <v>0</v>
      </c>
      <c r="I65" s="246">
        <v>0</v>
      </c>
      <c r="J65" s="86">
        <v>0</v>
      </c>
      <c r="K65" s="87">
        <v>0</v>
      </c>
      <c r="L65" s="87">
        <v>0</v>
      </c>
      <c r="M65" s="87">
        <v>0</v>
      </c>
      <c r="N65" s="88">
        <v>0</v>
      </c>
    </row>
    <row r="66" spans="1:14" ht="15.75" thickBot="1">
      <c r="A66" s="85"/>
      <c r="B66" s="54"/>
      <c r="C66" s="163" t="s">
        <v>71</v>
      </c>
      <c r="D66" s="184"/>
      <c r="E66" s="260">
        <v>0</v>
      </c>
      <c r="F66" s="255">
        <v>0</v>
      </c>
      <c r="G66" s="255">
        <v>0</v>
      </c>
      <c r="H66" s="255">
        <v>0</v>
      </c>
      <c r="I66" s="256">
        <v>0</v>
      </c>
      <c r="J66" s="107">
        <v>0</v>
      </c>
      <c r="K66" s="106">
        <v>0</v>
      </c>
      <c r="L66" s="106">
        <v>0</v>
      </c>
      <c r="M66" s="106">
        <v>0</v>
      </c>
      <c r="N66" s="103">
        <v>0</v>
      </c>
    </row>
    <row r="67" spans="1:14" ht="15.75" thickBot="1">
      <c r="A67" s="466" t="s">
        <v>77</v>
      </c>
      <c r="B67" s="467"/>
      <c r="C67" s="467"/>
      <c r="D67" s="467"/>
      <c r="E67" s="467"/>
      <c r="F67" s="467"/>
      <c r="G67" s="467"/>
      <c r="H67" s="467"/>
      <c r="I67" s="467"/>
      <c r="J67" s="467"/>
      <c r="K67" s="467"/>
      <c r="L67" s="467"/>
      <c r="M67" s="467"/>
      <c r="N67" s="468"/>
    </row>
    <row r="68" spans="1:14" ht="18.75" customHeight="1">
      <c r="A68" s="291" t="s">
        <v>78</v>
      </c>
      <c r="B68" s="238" t="s">
        <v>30</v>
      </c>
      <c r="C68" s="161" t="s">
        <v>54</v>
      </c>
      <c r="D68" s="288">
        <v>2019</v>
      </c>
      <c r="E68" s="259">
        <f>F68+G68+H68+I68</f>
        <v>0</v>
      </c>
      <c r="F68" s="251">
        <v>0</v>
      </c>
      <c r="G68" s="251">
        <v>0</v>
      </c>
      <c r="H68" s="251">
        <v>0</v>
      </c>
      <c r="I68" s="253">
        <v>0</v>
      </c>
      <c r="J68" s="119">
        <v>0</v>
      </c>
      <c r="K68" s="96">
        <v>0</v>
      </c>
      <c r="L68" s="96">
        <v>0</v>
      </c>
      <c r="M68" s="96">
        <v>0</v>
      </c>
      <c r="N68" s="98">
        <v>0</v>
      </c>
    </row>
    <row r="69" spans="1:14" ht="24">
      <c r="A69" s="432" t="s">
        <v>79</v>
      </c>
      <c r="B69" s="508" t="s">
        <v>80</v>
      </c>
      <c r="C69" s="162" t="s">
        <v>1</v>
      </c>
      <c r="D69" s="289" t="s">
        <v>162</v>
      </c>
      <c r="E69" s="17">
        <f>F69+G69+H69+I69</f>
        <v>0</v>
      </c>
      <c r="F69" s="18">
        <v>0</v>
      </c>
      <c r="G69" s="18">
        <v>0</v>
      </c>
      <c r="H69" s="18">
        <v>0</v>
      </c>
      <c r="I69" s="19">
        <v>0</v>
      </c>
      <c r="J69" s="17">
        <f>K69+L69+M69+N69</f>
        <v>0</v>
      </c>
      <c r="K69" s="18">
        <v>0</v>
      </c>
      <c r="L69" s="18">
        <v>0</v>
      </c>
      <c r="M69" s="18">
        <v>0</v>
      </c>
      <c r="N69" s="19">
        <v>0</v>
      </c>
    </row>
    <row r="70" spans="1:14" ht="30" customHeight="1">
      <c r="A70" s="433"/>
      <c r="B70" s="524"/>
      <c r="C70" s="164" t="s">
        <v>71</v>
      </c>
      <c r="D70" s="164" t="s">
        <v>144</v>
      </c>
      <c r="E70" s="45">
        <f>F70+G70+H70+I70</f>
        <v>0</v>
      </c>
      <c r="F70" s="40">
        <v>0</v>
      </c>
      <c r="G70" s="40">
        <v>0</v>
      </c>
      <c r="H70" s="40">
        <v>0</v>
      </c>
      <c r="I70" s="41">
        <v>0</v>
      </c>
      <c r="J70" s="45">
        <f>K70+L70+M70+N70</f>
        <v>0</v>
      </c>
      <c r="K70" s="40">
        <v>0</v>
      </c>
      <c r="L70" s="40">
        <v>0</v>
      </c>
      <c r="M70" s="40">
        <v>0</v>
      </c>
      <c r="N70" s="41">
        <v>0</v>
      </c>
    </row>
    <row r="71" spans="1:14" ht="30" customHeight="1">
      <c r="A71" s="433"/>
      <c r="B71" s="524"/>
      <c r="C71" s="164" t="s">
        <v>135</v>
      </c>
      <c r="D71" s="164">
        <v>2020</v>
      </c>
      <c r="E71" s="45">
        <v>0</v>
      </c>
      <c r="F71" s="40">
        <v>0</v>
      </c>
      <c r="G71" s="40">
        <v>0</v>
      </c>
      <c r="H71" s="40">
        <v>0</v>
      </c>
      <c r="I71" s="41">
        <v>0</v>
      </c>
      <c r="J71" s="45">
        <f>K71+L71+M71+N71</f>
        <v>0</v>
      </c>
      <c r="K71" s="40">
        <v>0</v>
      </c>
      <c r="L71" s="40">
        <v>0</v>
      </c>
      <c r="M71" s="40">
        <v>0</v>
      </c>
      <c r="N71" s="41">
        <v>0</v>
      </c>
    </row>
    <row r="72" spans="1:16" ht="81" customHeight="1">
      <c r="A72" s="433"/>
      <c r="B72" s="524"/>
      <c r="C72" s="230" t="s">
        <v>102</v>
      </c>
      <c r="D72" s="164" t="s">
        <v>163</v>
      </c>
      <c r="E72" s="45">
        <v>0</v>
      </c>
      <c r="F72" s="40">
        <v>0</v>
      </c>
      <c r="G72" s="40">
        <v>0</v>
      </c>
      <c r="H72" s="40">
        <v>0</v>
      </c>
      <c r="I72" s="41">
        <v>0</v>
      </c>
      <c r="J72" s="45">
        <v>0</v>
      </c>
      <c r="K72" s="40">
        <v>0</v>
      </c>
      <c r="L72" s="40">
        <v>0</v>
      </c>
      <c r="M72" s="40">
        <v>0</v>
      </c>
      <c r="N72" s="41">
        <v>0</v>
      </c>
      <c r="P72" s="127"/>
    </row>
    <row r="73" spans="1:16" ht="31.5" customHeight="1" thickBot="1">
      <c r="A73" s="434"/>
      <c r="B73" s="294" t="s">
        <v>145</v>
      </c>
      <c r="C73" s="232" t="s">
        <v>71</v>
      </c>
      <c r="D73" s="290">
        <v>2020</v>
      </c>
      <c r="E73" s="295">
        <v>0</v>
      </c>
      <c r="F73" s="292">
        <v>0</v>
      </c>
      <c r="G73" s="292">
        <v>0</v>
      </c>
      <c r="H73" s="292">
        <v>0</v>
      </c>
      <c r="I73" s="293">
        <v>0</v>
      </c>
      <c r="J73" s="295">
        <f>K73+L73</f>
        <v>0</v>
      </c>
      <c r="K73" s="295">
        <v>0</v>
      </c>
      <c r="L73" s="295">
        <v>0</v>
      </c>
      <c r="M73" s="295">
        <v>0</v>
      </c>
      <c r="N73" s="216">
        <v>0</v>
      </c>
      <c r="P73" s="127"/>
    </row>
    <row r="74" spans="1:14" ht="14.25" customHeight="1">
      <c r="A74" s="517" t="s">
        <v>81</v>
      </c>
      <c r="B74" s="518"/>
      <c r="C74" s="519"/>
      <c r="D74" s="532"/>
      <c r="E74" s="511">
        <f>E72+E69+E68+E70</f>
        <v>0</v>
      </c>
      <c r="F74" s="513">
        <f aca="true" t="shared" si="7" ref="F74:N74">F72+F69+F68+F70</f>
        <v>0</v>
      </c>
      <c r="G74" s="513">
        <f t="shared" si="7"/>
        <v>0</v>
      </c>
      <c r="H74" s="513">
        <f t="shared" si="7"/>
        <v>0</v>
      </c>
      <c r="I74" s="515">
        <f t="shared" si="7"/>
        <v>0</v>
      </c>
      <c r="J74" s="511">
        <f>J72+J69+J68+J70+J71</f>
        <v>0</v>
      </c>
      <c r="K74" s="528">
        <f>K72+K69+K68+K70+K71</f>
        <v>0</v>
      </c>
      <c r="L74" s="528">
        <f>L72+L69+L68+L70+L71</f>
        <v>0</v>
      </c>
      <c r="M74" s="528">
        <f t="shared" si="7"/>
        <v>0</v>
      </c>
      <c r="N74" s="529">
        <f t="shared" si="7"/>
        <v>0</v>
      </c>
    </row>
    <row r="75" spans="1:14" ht="12.75" customHeight="1" thickBot="1">
      <c r="A75" s="497" t="s">
        <v>60</v>
      </c>
      <c r="B75" s="498"/>
      <c r="C75" s="520"/>
      <c r="D75" s="533"/>
      <c r="E75" s="531"/>
      <c r="F75" s="521"/>
      <c r="G75" s="521"/>
      <c r="H75" s="521"/>
      <c r="I75" s="525"/>
      <c r="J75" s="531"/>
      <c r="K75" s="527"/>
      <c r="L75" s="527"/>
      <c r="M75" s="527"/>
      <c r="N75" s="530"/>
    </row>
    <row r="76" spans="1:14" ht="15">
      <c r="A76" s="534"/>
      <c r="B76" s="534"/>
      <c r="C76" s="168" t="s">
        <v>1</v>
      </c>
      <c r="D76" s="185"/>
      <c r="E76" s="48">
        <f>E69</f>
        <v>0</v>
      </c>
      <c r="F76" s="48">
        <f>F69</f>
        <v>0</v>
      </c>
      <c r="G76" s="48">
        <f aca="true" t="shared" si="8" ref="G76:N76">G68+G69</f>
        <v>0</v>
      </c>
      <c r="H76" s="48">
        <f t="shared" si="8"/>
        <v>0</v>
      </c>
      <c r="I76" s="80">
        <f t="shared" si="8"/>
        <v>0</v>
      </c>
      <c r="J76" s="100">
        <f t="shared" si="8"/>
        <v>0</v>
      </c>
      <c r="K76" s="119">
        <f t="shared" si="8"/>
        <v>0</v>
      </c>
      <c r="L76" s="119">
        <f t="shared" si="8"/>
        <v>0</v>
      </c>
      <c r="M76" s="119">
        <f t="shared" si="8"/>
        <v>0</v>
      </c>
      <c r="N76" s="82">
        <f t="shared" si="8"/>
        <v>0</v>
      </c>
    </row>
    <row r="77" spans="1:14" ht="24">
      <c r="A77" s="535"/>
      <c r="B77" s="535"/>
      <c r="C77" s="274" t="s">
        <v>135</v>
      </c>
      <c r="D77" s="275"/>
      <c r="E77" s="22">
        <v>0</v>
      </c>
      <c r="F77" s="22">
        <v>0</v>
      </c>
      <c r="G77" s="22">
        <v>0</v>
      </c>
      <c r="H77" s="22">
        <v>0</v>
      </c>
      <c r="I77" s="276">
        <v>0</v>
      </c>
      <c r="J77" s="273">
        <f>J71</f>
        <v>0</v>
      </c>
      <c r="K77" s="22">
        <f>K71</f>
        <v>0</v>
      </c>
      <c r="L77" s="22">
        <f>L71</f>
        <v>0</v>
      </c>
      <c r="M77" s="22">
        <v>0</v>
      </c>
      <c r="N77" s="277">
        <v>0</v>
      </c>
    </row>
    <row r="78" spans="1:26" ht="83.25" customHeight="1">
      <c r="A78" s="535"/>
      <c r="B78" s="535"/>
      <c r="C78" s="231" t="s">
        <v>102</v>
      </c>
      <c r="D78" s="227"/>
      <c r="E78" s="33">
        <f>E72</f>
        <v>0</v>
      </c>
      <c r="F78" s="33">
        <f>F72</f>
        <v>0</v>
      </c>
      <c r="G78" s="34">
        <v>0</v>
      </c>
      <c r="H78" s="34">
        <v>0</v>
      </c>
      <c r="I78" s="81">
        <v>0</v>
      </c>
      <c r="J78" s="61">
        <v>0</v>
      </c>
      <c r="K78" s="34">
        <v>0</v>
      </c>
      <c r="L78" s="34">
        <v>0</v>
      </c>
      <c r="M78" s="34">
        <v>0</v>
      </c>
      <c r="N78" s="35">
        <v>0</v>
      </c>
      <c r="P78" s="127"/>
      <c r="Z78" s="65"/>
    </row>
    <row r="79" spans="1:14" ht="15">
      <c r="A79" s="535"/>
      <c r="B79" s="535"/>
      <c r="C79" s="228" t="s">
        <v>71</v>
      </c>
      <c r="D79" s="154"/>
      <c r="E79" s="42">
        <f>E70</f>
        <v>0</v>
      </c>
      <c r="F79" s="18">
        <f aca="true" t="shared" si="9" ref="F79:N79">F70</f>
        <v>0</v>
      </c>
      <c r="G79" s="18">
        <f t="shared" si="9"/>
        <v>0</v>
      </c>
      <c r="H79" s="18">
        <f t="shared" si="9"/>
        <v>0</v>
      </c>
      <c r="I79" s="19">
        <f t="shared" si="9"/>
        <v>0</v>
      </c>
      <c r="J79" s="42">
        <f t="shared" si="9"/>
        <v>0</v>
      </c>
      <c r="K79" s="18">
        <f t="shared" si="9"/>
        <v>0</v>
      </c>
      <c r="L79" s="18">
        <f t="shared" si="9"/>
        <v>0</v>
      </c>
      <c r="M79" s="18">
        <f t="shared" si="9"/>
        <v>0</v>
      </c>
      <c r="N79" s="19">
        <f t="shared" si="9"/>
        <v>0</v>
      </c>
    </row>
    <row r="80" spans="1:14" ht="15.75" thickBot="1">
      <c r="A80" s="535"/>
      <c r="B80" s="535"/>
      <c r="C80" s="158" t="s">
        <v>54</v>
      </c>
      <c r="D80" s="275"/>
      <c r="E80" s="286">
        <f>E68</f>
        <v>0</v>
      </c>
      <c r="F80" s="285">
        <f>F68</f>
        <v>0</v>
      </c>
      <c r="G80" s="285">
        <v>0</v>
      </c>
      <c r="H80" s="285">
        <v>0</v>
      </c>
      <c r="I80" s="287">
        <v>0</v>
      </c>
      <c r="J80" s="286">
        <v>0</v>
      </c>
      <c r="K80" s="285">
        <v>0</v>
      </c>
      <c r="L80" s="285">
        <v>0</v>
      </c>
      <c r="M80" s="285">
        <v>0</v>
      </c>
      <c r="N80" s="287">
        <v>0</v>
      </c>
    </row>
    <row r="81" spans="1:14" ht="22.5" customHeight="1" thickBot="1">
      <c r="A81" s="466" t="s">
        <v>146</v>
      </c>
      <c r="B81" s="468"/>
      <c r="C81" s="173"/>
      <c r="D81" s="160">
        <v>2020</v>
      </c>
      <c r="E81" s="26">
        <v>0</v>
      </c>
      <c r="F81" s="27">
        <v>0</v>
      </c>
      <c r="G81" s="27">
        <v>0</v>
      </c>
      <c r="H81" s="27">
        <v>0</v>
      </c>
      <c r="I81" s="296">
        <v>0</v>
      </c>
      <c r="J81" s="44">
        <f>K81+L81+M81+N81</f>
        <v>0</v>
      </c>
      <c r="K81" s="27">
        <f>K74+K73</f>
        <v>0</v>
      </c>
      <c r="L81" s="27">
        <f>L74+L73</f>
        <v>0</v>
      </c>
      <c r="M81" s="27">
        <v>0</v>
      </c>
      <c r="N81" s="28">
        <v>0</v>
      </c>
    </row>
    <row r="82" spans="1:14" ht="22.5" customHeight="1" thickBot="1">
      <c r="A82" s="497" t="s">
        <v>82</v>
      </c>
      <c r="B82" s="498"/>
      <c r="C82" s="498"/>
      <c r="D82" s="498"/>
      <c r="E82" s="498"/>
      <c r="F82" s="498"/>
      <c r="G82" s="498"/>
      <c r="H82" s="498"/>
      <c r="I82" s="498"/>
      <c r="J82" s="498"/>
      <c r="K82" s="498"/>
      <c r="L82" s="498"/>
      <c r="M82" s="498"/>
      <c r="N82" s="499"/>
    </row>
    <row r="83" spans="1:14" ht="21.75" customHeight="1">
      <c r="A83" s="500" t="s">
        <v>83</v>
      </c>
      <c r="B83" s="507" t="s">
        <v>84</v>
      </c>
      <c r="C83" s="161" t="s">
        <v>1</v>
      </c>
      <c r="D83" s="165">
        <v>2024</v>
      </c>
      <c r="E83" s="244">
        <v>0</v>
      </c>
      <c r="F83" s="245">
        <v>0</v>
      </c>
      <c r="G83" s="245">
        <v>0</v>
      </c>
      <c r="H83" s="245">
        <v>0</v>
      </c>
      <c r="I83" s="246">
        <v>0</v>
      </c>
      <c r="J83" s="86">
        <v>0</v>
      </c>
      <c r="K83" s="87">
        <v>0</v>
      </c>
      <c r="L83" s="87">
        <v>0</v>
      </c>
      <c r="M83" s="87">
        <v>0</v>
      </c>
      <c r="N83" s="88">
        <v>0</v>
      </c>
    </row>
    <row r="84" spans="1:14" ht="21.75" customHeight="1">
      <c r="A84" s="503"/>
      <c r="B84" s="508"/>
      <c r="C84" s="162" t="s">
        <v>64</v>
      </c>
      <c r="D84" s="157">
        <v>2024</v>
      </c>
      <c r="E84" s="263">
        <v>0</v>
      </c>
      <c r="F84" s="264">
        <v>0</v>
      </c>
      <c r="G84" s="264">
        <v>0</v>
      </c>
      <c r="H84" s="264">
        <v>0</v>
      </c>
      <c r="I84" s="265">
        <v>0</v>
      </c>
      <c r="J84" s="115">
        <v>0</v>
      </c>
      <c r="K84" s="116">
        <v>0</v>
      </c>
      <c r="L84" s="116">
        <v>0</v>
      </c>
      <c r="M84" s="116">
        <v>0</v>
      </c>
      <c r="N84" s="117">
        <v>0</v>
      </c>
    </row>
    <row r="85" spans="1:14" ht="15">
      <c r="A85" s="91" t="s">
        <v>85</v>
      </c>
      <c r="B85" s="94" t="s">
        <v>86</v>
      </c>
      <c r="C85" s="162" t="s">
        <v>1</v>
      </c>
      <c r="D85" s="157">
        <v>2024</v>
      </c>
      <c r="E85" s="263">
        <v>0</v>
      </c>
      <c r="F85" s="264">
        <v>0</v>
      </c>
      <c r="G85" s="264">
        <v>0</v>
      </c>
      <c r="H85" s="264">
        <v>0</v>
      </c>
      <c r="I85" s="265">
        <v>0</v>
      </c>
      <c r="J85" s="115">
        <v>0</v>
      </c>
      <c r="K85" s="116">
        <v>0</v>
      </c>
      <c r="L85" s="116">
        <v>0</v>
      </c>
      <c r="M85" s="116">
        <v>0</v>
      </c>
      <c r="N85" s="117">
        <v>0</v>
      </c>
    </row>
    <row r="86" spans="1:14" ht="26.25" customHeight="1">
      <c r="A86" s="91" t="s">
        <v>87</v>
      </c>
      <c r="B86" s="94" t="s">
        <v>88</v>
      </c>
      <c r="C86" s="162" t="s">
        <v>64</v>
      </c>
      <c r="D86" s="157">
        <v>2024</v>
      </c>
      <c r="E86" s="263">
        <v>0</v>
      </c>
      <c r="F86" s="264">
        <v>0</v>
      </c>
      <c r="G86" s="264">
        <v>0</v>
      </c>
      <c r="H86" s="264">
        <v>0</v>
      </c>
      <c r="I86" s="265">
        <v>0</v>
      </c>
      <c r="J86" s="115">
        <v>0</v>
      </c>
      <c r="K86" s="116">
        <v>0</v>
      </c>
      <c r="L86" s="116">
        <v>0</v>
      </c>
      <c r="M86" s="116">
        <v>0</v>
      </c>
      <c r="N86" s="117">
        <v>0</v>
      </c>
    </row>
    <row r="87" spans="1:14" ht="15" customHeight="1">
      <c r="A87" s="91" t="s">
        <v>89</v>
      </c>
      <c r="B87" s="94" t="s">
        <v>90</v>
      </c>
      <c r="C87" s="162" t="s">
        <v>1</v>
      </c>
      <c r="D87" s="157">
        <v>2024</v>
      </c>
      <c r="E87" s="263">
        <v>0</v>
      </c>
      <c r="F87" s="264">
        <v>0</v>
      </c>
      <c r="G87" s="264">
        <v>0</v>
      </c>
      <c r="H87" s="264">
        <v>0</v>
      </c>
      <c r="I87" s="265">
        <v>0</v>
      </c>
      <c r="J87" s="115">
        <v>0</v>
      </c>
      <c r="K87" s="116">
        <v>0</v>
      </c>
      <c r="L87" s="116">
        <v>0</v>
      </c>
      <c r="M87" s="116">
        <v>0</v>
      </c>
      <c r="N87" s="117">
        <v>0</v>
      </c>
    </row>
    <row r="88" spans="1:14" ht="17.25" customHeight="1" thickBot="1">
      <c r="A88" s="90" t="s">
        <v>91</v>
      </c>
      <c r="B88" s="102" t="s">
        <v>92</v>
      </c>
      <c r="C88" s="164" t="s">
        <v>71</v>
      </c>
      <c r="D88" s="166">
        <v>2024</v>
      </c>
      <c r="E88" s="61">
        <v>0</v>
      </c>
      <c r="F88" s="34">
        <v>0</v>
      </c>
      <c r="G88" s="34">
        <v>0</v>
      </c>
      <c r="H88" s="34">
        <v>0</v>
      </c>
      <c r="I88" s="35">
        <v>0</v>
      </c>
      <c r="J88" s="61">
        <v>0</v>
      </c>
      <c r="K88" s="34">
        <v>0</v>
      </c>
      <c r="L88" s="34">
        <v>0</v>
      </c>
      <c r="M88" s="34">
        <v>0</v>
      </c>
      <c r="N88" s="35">
        <v>0</v>
      </c>
    </row>
    <row r="89" spans="1:14" ht="12" customHeight="1">
      <c r="A89" s="517" t="s">
        <v>93</v>
      </c>
      <c r="B89" s="518"/>
      <c r="C89" s="519"/>
      <c r="D89" s="538"/>
      <c r="E89" s="491">
        <v>0</v>
      </c>
      <c r="F89" s="492">
        <v>0</v>
      </c>
      <c r="G89" s="492">
        <v>0</v>
      </c>
      <c r="H89" s="492">
        <v>0</v>
      </c>
      <c r="I89" s="493">
        <v>0</v>
      </c>
      <c r="J89" s="491">
        <v>0</v>
      </c>
      <c r="K89" s="492">
        <v>0</v>
      </c>
      <c r="L89" s="492">
        <v>0</v>
      </c>
      <c r="M89" s="492">
        <v>0</v>
      </c>
      <c r="N89" s="493">
        <v>0</v>
      </c>
    </row>
    <row r="90" spans="1:14" ht="11.25" customHeight="1" thickBot="1">
      <c r="A90" s="497" t="s">
        <v>60</v>
      </c>
      <c r="B90" s="498"/>
      <c r="C90" s="520"/>
      <c r="D90" s="539"/>
      <c r="E90" s="531"/>
      <c r="F90" s="521"/>
      <c r="G90" s="521"/>
      <c r="H90" s="521"/>
      <c r="I90" s="525"/>
      <c r="J90" s="531"/>
      <c r="K90" s="521"/>
      <c r="L90" s="521"/>
      <c r="M90" s="521"/>
      <c r="N90" s="525"/>
    </row>
    <row r="91" spans="1:14" ht="15">
      <c r="A91" s="58"/>
      <c r="B91" s="47"/>
      <c r="C91" s="169" t="s">
        <v>1</v>
      </c>
      <c r="D91" s="186"/>
      <c r="E91" s="62">
        <v>0</v>
      </c>
      <c r="F91" s="59">
        <v>0</v>
      </c>
      <c r="G91" s="59">
        <v>0</v>
      </c>
      <c r="H91" s="59">
        <v>0</v>
      </c>
      <c r="I91" s="60">
        <v>0</v>
      </c>
      <c r="J91" s="62">
        <v>0</v>
      </c>
      <c r="K91" s="59">
        <v>0</v>
      </c>
      <c r="L91" s="59">
        <v>0</v>
      </c>
      <c r="M91" s="59">
        <v>0</v>
      </c>
      <c r="N91" s="60">
        <v>0</v>
      </c>
    </row>
    <row r="92" spans="1:14" ht="15">
      <c r="A92" s="84"/>
      <c r="B92" s="52"/>
      <c r="C92" s="162" t="s">
        <v>64</v>
      </c>
      <c r="D92" s="179"/>
      <c r="E92" s="263">
        <v>0</v>
      </c>
      <c r="F92" s="264">
        <v>0</v>
      </c>
      <c r="G92" s="264">
        <v>0</v>
      </c>
      <c r="H92" s="264">
        <v>0</v>
      </c>
      <c r="I92" s="265">
        <v>0</v>
      </c>
      <c r="J92" s="115">
        <v>0</v>
      </c>
      <c r="K92" s="116">
        <v>0</v>
      </c>
      <c r="L92" s="116">
        <v>0</v>
      </c>
      <c r="M92" s="116">
        <v>0</v>
      </c>
      <c r="N92" s="117">
        <v>0</v>
      </c>
    </row>
    <row r="93" spans="1:14" ht="15.75" thickBot="1">
      <c r="A93" s="85"/>
      <c r="B93" s="54"/>
      <c r="C93" s="163" t="s">
        <v>71</v>
      </c>
      <c r="D93" s="184"/>
      <c r="E93" s="260">
        <v>0</v>
      </c>
      <c r="F93" s="255">
        <v>0</v>
      </c>
      <c r="G93" s="255">
        <v>0</v>
      </c>
      <c r="H93" s="255">
        <v>0</v>
      </c>
      <c r="I93" s="256">
        <v>0</v>
      </c>
      <c r="J93" s="107">
        <v>0</v>
      </c>
      <c r="K93" s="106">
        <v>0</v>
      </c>
      <c r="L93" s="106">
        <v>0</v>
      </c>
      <c r="M93" s="106">
        <v>0</v>
      </c>
      <c r="N93" s="103">
        <v>0</v>
      </c>
    </row>
    <row r="94" spans="1:14" ht="29.25" customHeight="1" thickBot="1">
      <c r="A94" s="466" t="s">
        <v>142</v>
      </c>
      <c r="B94" s="467"/>
      <c r="C94" s="467"/>
      <c r="D94" s="467"/>
      <c r="E94" s="467"/>
      <c r="F94" s="467"/>
      <c r="G94" s="467"/>
      <c r="H94" s="467"/>
      <c r="I94" s="467"/>
      <c r="J94" s="467"/>
      <c r="K94" s="467"/>
      <c r="L94" s="467"/>
      <c r="M94" s="467"/>
      <c r="N94" s="468"/>
    </row>
    <row r="95" spans="1:14" ht="15">
      <c r="A95" s="89" t="s">
        <v>94</v>
      </c>
      <c r="B95" s="93" t="s">
        <v>95</v>
      </c>
      <c r="C95" s="161" t="s">
        <v>1</v>
      </c>
      <c r="D95" s="165">
        <v>2015</v>
      </c>
      <c r="E95" s="249">
        <v>0</v>
      </c>
      <c r="F95" s="251">
        <v>0</v>
      </c>
      <c r="G95" s="251">
        <v>0</v>
      </c>
      <c r="H95" s="251">
        <v>0</v>
      </c>
      <c r="I95" s="253">
        <v>0</v>
      </c>
      <c r="J95" s="100">
        <v>0</v>
      </c>
      <c r="K95" s="96">
        <v>0</v>
      </c>
      <c r="L95" s="96">
        <v>0</v>
      </c>
      <c r="M95" s="96">
        <v>0</v>
      </c>
      <c r="N95" s="98">
        <v>0</v>
      </c>
    </row>
    <row r="96" spans="1:14" ht="24.75" customHeight="1">
      <c r="A96" s="91" t="s">
        <v>96</v>
      </c>
      <c r="B96" s="94" t="s">
        <v>97</v>
      </c>
      <c r="C96" s="162" t="s">
        <v>1</v>
      </c>
      <c r="D96" s="157" t="s">
        <v>103</v>
      </c>
      <c r="E96" s="42">
        <f>F96+G96+H96+I96</f>
        <v>0</v>
      </c>
      <c r="F96" s="18">
        <v>0</v>
      </c>
      <c r="G96" s="18">
        <v>0</v>
      </c>
      <c r="H96" s="18">
        <v>0</v>
      </c>
      <c r="I96" s="19">
        <v>0</v>
      </c>
      <c r="J96" s="42">
        <v>0</v>
      </c>
      <c r="K96" s="18">
        <v>0</v>
      </c>
      <c r="L96" s="18">
        <v>0</v>
      </c>
      <c r="M96" s="18">
        <v>0</v>
      </c>
      <c r="N96" s="19">
        <v>0</v>
      </c>
    </row>
    <row r="97" spans="1:17" ht="24.75" thickBot="1">
      <c r="A97" s="32" t="s">
        <v>98</v>
      </c>
      <c r="B97" s="108" t="s">
        <v>100</v>
      </c>
      <c r="C97" s="163" t="s">
        <v>1</v>
      </c>
      <c r="D97" s="180" t="s">
        <v>103</v>
      </c>
      <c r="E97" s="63">
        <v>0</v>
      </c>
      <c r="F97" s="40">
        <v>0</v>
      </c>
      <c r="G97" s="40">
        <v>0</v>
      </c>
      <c r="H97" s="40">
        <v>0</v>
      </c>
      <c r="I97" s="41">
        <v>0</v>
      </c>
      <c r="J97" s="63">
        <v>0</v>
      </c>
      <c r="K97" s="40">
        <v>0</v>
      </c>
      <c r="L97" s="40">
        <v>0</v>
      </c>
      <c r="M97" s="40">
        <v>0</v>
      </c>
      <c r="N97" s="41">
        <v>0</v>
      </c>
      <c r="Q97" s="133"/>
    </row>
    <row r="98" spans="1:16" ht="15.75" thickBot="1">
      <c r="A98" s="517" t="s">
        <v>99</v>
      </c>
      <c r="B98" s="518"/>
      <c r="C98" s="170" t="s">
        <v>1</v>
      </c>
      <c r="D98" s="187"/>
      <c r="E98" s="262">
        <v>0</v>
      </c>
      <c r="F98" s="240">
        <v>0</v>
      </c>
      <c r="G98" s="240">
        <v>0</v>
      </c>
      <c r="H98" s="240">
        <f aca="true" t="shared" si="10" ref="H98:N98">H97+H96+H95</f>
        <v>0</v>
      </c>
      <c r="I98" s="242">
        <f t="shared" si="10"/>
        <v>0</v>
      </c>
      <c r="J98" s="109">
        <f t="shared" si="10"/>
        <v>0</v>
      </c>
      <c r="K98" s="111">
        <f t="shared" si="10"/>
        <v>0</v>
      </c>
      <c r="L98" s="111">
        <f t="shared" si="10"/>
        <v>0</v>
      </c>
      <c r="M98" s="111">
        <f t="shared" si="10"/>
        <v>0</v>
      </c>
      <c r="N98" s="113">
        <f t="shared" si="10"/>
        <v>0</v>
      </c>
      <c r="P98" s="127"/>
    </row>
    <row r="99" spans="1:58" s="73" customFormat="1" ht="21.75" customHeight="1" thickBot="1">
      <c r="A99" s="453" t="s">
        <v>111</v>
      </c>
      <c r="B99" s="454"/>
      <c r="C99" s="454"/>
      <c r="D99" s="454"/>
      <c r="E99" s="454"/>
      <c r="F99" s="454"/>
      <c r="G99" s="454"/>
      <c r="H99" s="454"/>
      <c r="I99" s="454"/>
      <c r="J99" s="454"/>
      <c r="K99" s="454"/>
      <c r="L99" s="454"/>
      <c r="M99" s="454"/>
      <c r="N99" s="455"/>
      <c r="O99" s="128"/>
      <c r="P99" s="128"/>
      <c r="Q99" s="128"/>
      <c r="R99" s="136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9"/>
      <c r="AE99" s="70"/>
      <c r="AF99" s="70"/>
      <c r="AG99" s="70"/>
      <c r="AH99" s="70"/>
      <c r="AI99" s="69"/>
      <c r="AJ99" s="70"/>
      <c r="AK99" s="70"/>
      <c r="AL99" s="70"/>
      <c r="AM99" s="70"/>
      <c r="AN99" s="69"/>
      <c r="AO99" s="70"/>
      <c r="AP99" s="70"/>
      <c r="AQ99" s="70"/>
      <c r="AR99" s="70"/>
      <c r="AS99" s="69"/>
      <c r="AT99" s="70"/>
      <c r="AU99" s="70"/>
      <c r="AV99" s="70"/>
      <c r="AW99" s="70"/>
      <c r="AX99" s="69"/>
      <c r="AY99" s="70"/>
      <c r="AZ99" s="70"/>
      <c r="BA99" s="70"/>
      <c r="BB99" s="70"/>
      <c r="BC99" s="71"/>
      <c r="BD99" s="72"/>
      <c r="BF99" s="72"/>
    </row>
    <row r="100" spans="1:58" s="76" customFormat="1" ht="17.25" customHeight="1" thickBot="1">
      <c r="A100" s="447" t="s">
        <v>104</v>
      </c>
      <c r="B100" s="448"/>
      <c r="C100" s="448"/>
      <c r="D100" s="448"/>
      <c r="E100" s="448"/>
      <c r="F100" s="448"/>
      <c r="G100" s="448"/>
      <c r="H100" s="448"/>
      <c r="I100" s="448"/>
      <c r="J100" s="448"/>
      <c r="K100" s="448"/>
      <c r="L100" s="448"/>
      <c r="M100" s="448"/>
      <c r="N100" s="449"/>
      <c r="O100" s="129"/>
      <c r="P100" s="129"/>
      <c r="Q100" s="129"/>
      <c r="R100" s="137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74"/>
      <c r="BD100" s="75"/>
      <c r="BF100" s="75"/>
    </row>
    <row r="101" spans="1:58" s="76" customFormat="1" ht="21" customHeight="1" thickBot="1">
      <c r="A101" s="450" t="s">
        <v>105</v>
      </c>
      <c r="B101" s="451"/>
      <c r="C101" s="451"/>
      <c r="D101" s="451"/>
      <c r="E101" s="451"/>
      <c r="F101" s="451"/>
      <c r="G101" s="451"/>
      <c r="H101" s="451"/>
      <c r="I101" s="451"/>
      <c r="J101" s="451"/>
      <c r="K101" s="451"/>
      <c r="L101" s="451"/>
      <c r="M101" s="451"/>
      <c r="N101" s="452"/>
      <c r="O101" s="129"/>
      <c r="P101" s="129"/>
      <c r="Q101" s="129"/>
      <c r="R101" s="137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74"/>
      <c r="BD101" s="75"/>
      <c r="BF101" s="75"/>
    </row>
    <row r="102" spans="1:58" s="73" customFormat="1" ht="20.25" customHeight="1" thickBot="1">
      <c r="A102" s="453" t="s">
        <v>112</v>
      </c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5"/>
      <c r="O102" s="128"/>
      <c r="P102" s="128"/>
      <c r="Q102" s="128"/>
      <c r="R102" s="136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7"/>
      <c r="AE102" s="68"/>
      <c r="AF102" s="68"/>
      <c r="AG102" s="68"/>
      <c r="AH102" s="68"/>
      <c r="AI102" s="67"/>
      <c r="AJ102" s="68"/>
      <c r="AK102" s="68"/>
      <c r="AL102" s="68"/>
      <c r="AM102" s="68"/>
      <c r="AN102" s="67"/>
      <c r="AO102" s="68"/>
      <c r="AP102" s="68"/>
      <c r="AQ102" s="68"/>
      <c r="AR102" s="68"/>
      <c r="AS102" s="67"/>
      <c r="AT102" s="68"/>
      <c r="AU102" s="68"/>
      <c r="AV102" s="68"/>
      <c r="AW102" s="68"/>
      <c r="AX102" s="67"/>
      <c r="AY102" s="68"/>
      <c r="AZ102" s="68"/>
      <c r="BA102" s="68"/>
      <c r="BB102" s="68"/>
      <c r="BC102" s="71"/>
      <c r="BF102" s="77"/>
    </row>
    <row r="103" spans="1:58" s="73" customFormat="1" ht="30" customHeight="1" thickBot="1">
      <c r="A103" s="144" t="s">
        <v>16</v>
      </c>
      <c r="B103" s="145" t="s">
        <v>113</v>
      </c>
      <c r="C103" s="171" t="s">
        <v>1</v>
      </c>
      <c r="D103" s="188">
        <v>2017</v>
      </c>
      <c r="E103" s="146">
        <f>F103+G103+H103</f>
        <v>0</v>
      </c>
      <c r="F103" s="147">
        <v>0</v>
      </c>
      <c r="G103" s="147">
        <v>0</v>
      </c>
      <c r="H103" s="147">
        <v>0</v>
      </c>
      <c r="I103" s="148">
        <v>0</v>
      </c>
      <c r="J103" s="149">
        <v>0</v>
      </c>
      <c r="K103" s="147">
        <v>0</v>
      </c>
      <c r="L103" s="147">
        <v>0</v>
      </c>
      <c r="M103" s="147">
        <v>0</v>
      </c>
      <c r="N103" s="150">
        <v>0</v>
      </c>
      <c r="O103" s="128"/>
      <c r="P103" s="128"/>
      <c r="Q103" s="128"/>
      <c r="R103" s="136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7"/>
      <c r="AE103" s="68"/>
      <c r="AF103" s="68"/>
      <c r="AG103" s="68"/>
      <c r="AH103" s="68"/>
      <c r="AI103" s="67"/>
      <c r="AJ103" s="68"/>
      <c r="AK103" s="68"/>
      <c r="AL103" s="68"/>
      <c r="AM103" s="68"/>
      <c r="AN103" s="67"/>
      <c r="AO103" s="68"/>
      <c r="AP103" s="68"/>
      <c r="AQ103" s="68"/>
      <c r="AR103" s="68"/>
      <c r="AS103" s="67"/>
      <c r="AT103" s="68"/>
      <c r="AU103" s="68"/>
      <c r="AV103" s="68"/>
      <c r="AW103" s="68"/>
      <c r="AX103" s="67"/>
      <c r="AY103" s="68"/>
      <c r="AZ103" s="68"/>
      <c r="BA103" s="68"/>
      <c r="BB103" s="68"/>
      <c r="BC103" s="71"/>
      <c r="BF103" s="77"/>
    </row>
    <row r="104" spans="1:58" s="73" customFormat="1" ht="30" customHeight="1" thickBot="1">
      <c r="A104" s="144" t="s">
        <v>17</v>
      </c>
      <c r="B104" s="145" t="s">
        <v>107</v>
      </c>
      <c r="C104" s="171" t="s">
        <v>1</v>
      </c>
      <c r="D104" s="189"/>
      <c r="E104" s="146">
        <v>0</v>
      </c>
      <c r="F104" s="147">
        <v>0</v>
      </c>
      <c r="G104" s="147">
        <v>0</v>
      </c>
      <c r="H104" s="147">
        <v>0</v>
      </c>
      <c r="I104" s="148">
        <v>0</v>
      </c>
      <c r="J104" s="149">
        <v>0</v>
      </c>
      <c r="K104" s="147">
        <v>0</v>
      </c>
      <c r="L104" s="147">
        <v>0</v>
      </c>
      <c r="M104" s="147">
        <v>0</v>
      </c>
      <c r="N104" s="150">
        <v>0</v>
      </c>
      <c r="O104" s="128"/>
      <c r="P104" s="128"/>
      <c r="Q104" s="128"/>
      <c r="R104" s="136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7"/>
      <c r="AE104" s="68"/>
      <c r="AF104" s="68"/>
      <c r="AG104" s="68"/>
      <c r="AH104" s="68"/>
      <c r="AI104" s="67"/>
      <c r="AJ104" s="68"/>
      <c r="AK104" s="68"/>
      <c r="AL104" s="68"/>
      <c r="AM104" s="68"/>
      <c r="AN104" s="67"/>
      <c r="AO104" s="68"/>
      <c r="AP104" s="68"/>
      <c r="AQ104" s="68"/>
      <c r="AR104" s="68"/>
      <c r="AS104" s="67"/>
      <c r="AT104" s="68"/>
      <c r="AU104" s="68"/>
      <c r="AV104" s="68"/>
      <c r="AW104" s="68"/>
      <c r="AX104" s="67"/>
      <c r="AY104" s="68"/>
      <c r="AZ104" s="68"/>
      <c r="BA104" s="68"/>
      <c r="BB104" s="68"/>
      <c r="BC104" s="71"/>
      <c r="BF104" s="77"/>
    </row>
    <row r="105" spans="1:58" s="73" customFormat="1" ht="20.25" customHeight="1" thickBot="1">
      <c r="A105" s="469" t="s">
        <v>106</v>
      </c>
      <c r="B105" s="470"/>
      <c r="C105" s="171"/>
      <c r="D105" s="189"/>
      <c r="E105" s="146">
        <f>E104+E103</f>
        <v>0</v>
      </c>
      <c r="F105" s="146">
        <f>F104+F103</f>
        <v>0</v>
      </c>
      <c r="G105" s="146">
        <f>G104+G103</f>
        <v>0</v>
      </c>
      <c r="H105" s="146">
        <f>H104+H103</f>
        <v>0</v>
      </c>
      <c r="I105" s="146">
        <f>I104+I103</f>
        <v>0</v>
      </c>
      <c r="J105" s="149">
        <v>0</v>
      </c>
      <c r="K105" s="147">
        <v>0</v>
      </c>
      <c r="L105" s="147">
        <v>0</v>
      </c>
      <c r="M105" s="147">
        <v>0</v>
      </c>
      <c r="N105" s="150">
        <v>0</v>
      </c>
      <c r="O105" s="128"/>
      <c r="P105" s="128"/>
      <c r="Q105" s="128"/>
      <c r="R105" s="136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7"/>
      <c r="AE105" s="68"/>
      <c r="AF105" s="68"/>
      <c r="AG105" s="68"/>
      <c r="AH105" s="68"/>
      <c r="AI105" s="67"/>
      <c r="AJ105" s="68"/>
      <c r="AK105" s="68"/>
      <c r="AL105" s="68"/>
      <c r="AM105" s="68"/>
      <c r="AN105" s="67"/>
      <c r="AO105" s="68"/>
      <c r="AP105" s="68"/>
      <c r="AQ105" s="68"/>
      <c r="AR105" s="68"/>
      <c r="AS105" s="67"/>
      <c r="AT105" s="68"/>
      <c r="AU105" s="68"/>
      <c r="AV105" s="68"/>
      <c r="AW105" s="68"/>
      <c r="AX105" s="67"/>
      <c r="AY105" s="68"/>
      <c r="AZ105" s="68"/>
      <c r="BA105" s="68"/>
      <c r="BB105" s="68"/>
      <c r="BC105" s="71"/>
      <c r="BF105" s="77"/>
    </row>
    <row r="106" spans="1:14" ht="18" customHeight="1" thickBot="1">
      <c r="A106" s="540" t="s">
        <v>108</v>
      </c>
      <c r="B106" s="541"/>
      <c r="C106" s="541"/>
      <c r="D106" s="541"/>
      <c r="E106" s="541"/>
      <c r="F106" s="541"/>
      <c r="G106" s="541"/>
      <c r="H106" s="541"/>
      <c r="I106" s="541"/>
      <c r="J106" s="541"/>
      <c r="K106" s="541"/>
      <c r="L106" s="541"/>
      <c r="M106" s="541"/>
      <c r="N106" s="542"/>
    </row>
    <row r="107" spans="1:58" s="73" customFormat="1" ht="55.5" customHeight="1" thickBot="1">
      <c r="A107" s="144" t="s">
        <v>29</v>
      </c>
      <c r="B107" s="145" t="s">
        <v>109</v>
      </c>
      <c r="C107" s="171" t="s">
        <v>1</v>
      </c>
      <c r="D107" s="189"/>
      <c r="E107" s="149">
        <v>0</v>
      </c>
      <c r="F107" s="147">
        <v>0</v>
      </c>
      <c r="G107" s="147">
        <v>0</v>
      </c>
      <c r="H107" s="147">
        <v>0</v>
      </c>
      <c r="I107" s="148">
        <v>0</v>
      </c>
      <c r="J107" s="149">
        <v>0</v>
      </c>
      <c r="K107" s="147">
        <v>0</v>
      </c>
      <c r="L107" s="147">
        <v>0</v>
      </c>
      <c r="M107" s="147">
        <v>0</v>
      </c>
      <c r="N107" s="150">
        <v>0</v>
      </c>
      <c r="O107" s="128"/>
      <c r="P107" s="128"/>
      <c r="Q107" s="128"/>
      <c r="R107" s="136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7"/>
      <c r="AE107" s="68"/>
      <c r="AF107" s="68"/>
      <c r="AG107" s="68"/>
      <c r="AH107" s="68"/>
      <c r="AI107" s="67"/>
      <c r="AJ107" s="68"/>
      <c r="AK107" s="68"/>
      <c r="AL107" s="68"/>
      <c r="AM107" s="68"/>
      <c r="AN107" s="67"/>
      <c r="AO107" s="68"/>
      <c r="AP107" s="68"/>
      <c r="AQ107" s="68"/>
      <c r="AR107" s="68"/>
      <c r="AS107" s="67"/>
      <c r="AT107" s="68"/>
      <c r="AU107" s="68"/>
      <c r="AV107" s="68"/>
      <c r="AW107" s="68"/>
      <c r="AX107" s="67"/>
      <c r="AY107" s="68"/>
      <c r="AZ107" s="68"/>
      <c r="BA107" s="68"/>
      <c r="BB107" s="68"/>
      <c r="BC107" s="71"/>
      <c r="BF107" s="77"/>
    </row>
    <row r="108" spans="1:58" s="73" customFormat="1" ht="20.25" customHeight="1" thickBot="1">
      <c r="A108" s="552" t="s">
        <v>110</v>
      </c>
      <c r="B108" s="444"/>
      <c r="C108" s="172" t="s">
        <v>1</v>
      </c>
      <c r="D108" s="189"/>
      <c r="E108" s="151">
        <v>0</v>
      </c>
      <c r="F108" s="152">
        <v>0</v>
      </c>
      <c r="G108" s="152">
        <v>0</v>
      </c>
      <c r="H108" s="152">
        <f>H113+H105</f>
        <v>0</v>
      </c>
      <c r="I108" s="194">
        <f>I113+I105</f>
        <v>0</v>
      </c>
      <c r="J108" s="149">
        <v>0</v>
      </c>
      <c r="K108" s="146">
        <v>0</v>
      </c>
      <c r="L108" s="146">
        <v>0</v>
      </c>
      <c r="M108" s="146">
        <f>M113+M105</f>
        <v>0</v>
      </c>
      <c r="N108" s="195">
        <f>N113+N105</f>
        <v>0</v>
      </c>
      <c r="O108" s="128"/>
      <c r="P108" s="130"/>
      <c r="Q108" s="128"/>
      <c r="R108" s="136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7"/>
      <c r="AE108" s="68"/>
      <c r="AF108" s="68"/>
      <c r="AG108" s="68"/>
      <c r="AH108" s="68"/>
      <c r="AI108" s="67"/>
      <c r="AJ108" s="68"/>
      <c r="AK108" s="68"/>
      <c r="AL108" s="68"/>
      <c r="AM108" s="68"/>
      <c r="AN108" s="67"/>
      <c r="AO108" s="68"/>
      <c r="AP108" s="68"/>
      <c r="AQ108" s="68"/>
      <c r="AR108" s="68"/>
      <c r="AS108" s="67"/>
      <c r="AT108" s="68"/>
      <c r="AU108" s="68"/>
      <c r="AV108" s="68"/>
      <c r="AW108" s="68"/>
      <c r="AX108" s="67"/>
      <c r="AY108" s="68"/>
      <c r="AZ108" s="68"/>
      <c r="BA108" s="68"/>
      <c r="BB108" s="68"/>
      <c r="BC108" s="71"/>
      <c r="BF108" s="77"/>
    </row>
    <row r="109" spans="1:58" s="73" customFormat="1" ht="28.5" customHeight="1" thickBot="1">
      <c r="A109" s="441" t="s">
        <v>118</v>
      </c>
      <c r="B109" s="442"/>
      <c r="C109" s="443"/>
      <c r="D109" s="443"/>
      <c r="E109" s="443"/>
      <c r="F109" s="443"/>
      <c r="G109" s="443"/>
      <c r="H109" s="443"/>
      <c r="I109" s="443"/>
      <c r="J109" s="443"/>
      <c r="K109" s="443"/>
      <c r="L109" s="443"/>
      <c r="M109" s="443"/>
      <c r="N109" s="444"/>
      <c r="O109" s="128"/>
      <c r="P109" s="130"/>
      <c r="Q109" s="128"/>
      <c r="R109" s="136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7"/>
      <c r="AE109" s="68"/>
      <c r="AF109" s="68"/>
      <c r="AG109" s="68"/>
      <c r="AH109" s="68"/>
      <c r="AI109" s="67"/>
      <c r="AJ109" s="68"/>
      <c r="AK109" s="68"/>
      <c r="AL109" s="68"/>
      <c r="AM109" s="68"/>
      <c r="AN109" s="67"/>
      <c r="AO109" s="68"/>
      <c r="AP109" s="68"/>
      <c r="AQ109" s="68"/>
      <c r="AR109" s="68"/>
      <c r="AS109" s="67"/>
      <c r="AT109" s="68"/>
      <c r="AU109" s="68"/>
      <c r="AV109" s="68"/>
      <c r="AW109" s="68"/>
      <c r="AX109" s="67"/>
      <c r="AY109" s="68"/>
      <c r="AZ109" s="68"/>
      <c r="BA109" s="68"/>
      <c r="BB109" s="68"/>
      <c r="BC109" s="71"/>
      <c r="BF109" s="77"/>
    </row>
    <row r="110" spans="1:55" s="77" customFormat="1" ht="26.25" customHeight="1">
      <c r="A110" s="437" t="s">
        <v>119</v>
      </c>
      <c r="B110" s="435" t="s">
        <v>120</v>
      </c>
      <c r="C110" s="172" t="s">
        <v>1</v>
      </c>
      <c r="D110" s="445" t="s">
        <v>164</v>
      </c>
      <c r="E110" s="151">
        <f>F110+G110+H110+I110</f>
        <v>3430</v>
      </c>
      <c r="F110" s="152">
        <v>858</v>
      </c>
      <c r="G110" s="152">
        <v>2572</v>
      </c>
      <c r="H110" s="152">
        <v>0</v>
      </c>
      <c r="I110" s="194">
        <v>0</v>
      </c>
      <c r="J110" s="151">
        <f>K110+L110+M110+N110</f>
        <v>10154</v>
      </c>
      <c r="K110" s="152">
        <v>10154</v>
      </c>
      <c r="L110" s="152">
        <v>0</v>
      </c>
      <c r="M110" s="152">
        <v>0</v>
      </c>
      <c r="N110" s="153">
        <v>0</v>
      </c>
      <c r="O110" s="128"/>
      <c r="P110" s="130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239"/>
      <c r="AE110" s="128"/>
      <c r="AF110" s="128"/>
      <c r="AG110" s="128"/>
      <c r="AH110" s="128"/>
      <c r="AI110" s="239"/>
      <c r="AJ110" s="128"/>
      <c r="AK110" s="128"/>
      <c r="AL110" s="128"/>
      <c r="AM110" s="128"/>
      <c r="AN110" s="239"/>
      <c r="AO110" s="128"/>
      <c r="AP110" s="128"/>
      <c r="AQ110" s="128"/>
      <c r="AR110" s="128"/>
      <c r="AS110" s="239"/>
      <c r="AT110" s="128"/>
      <c r="AU110" s="128"/>
      <c r="AV110" s="128"/>
      <c r="AW110" s="128"/>
      <c r="AX110" s="239"/>
      <c r="AY110" s="128"/>
      <c r="AZ110" s="128"/>
      <c r="BA110" s="128"/>
      <c r="BB110" s="128"/>
      <c r="BC110" s="71"/>
    </row>
    <row r="111" spans="1:55" s="77" customFormat="1" ht="81" customHeight="1">
      <c r="A111" s="439"/>
      <c r="B111" s="440"/>
      <c r="C111" s="278" t="s">
        <v>102</v>
      </c>
      <c r="D111" s="446"/>
      <c r="E111" s="279">
        <f>F111+G111+H111+I111</f>
        <v>7282</v>
      </c>
      <c r="F111" s="280">
        <v>2192</v>
      </c>
      <c r="G111" s="280">
        <v>5090</v>
      </c>
      <c r="H111" s="280">
        <v>0</v>
      </c>
      <c r="I111" s="281">
        <v>0</v>
      </c>
      <c r="J111" s="279">
        <f>K111+L111+M111+N111</f>
        <v>0</v>
      </c>
      <c r="K111" s="280">
        <v>0</v>
      </c>
      <c r="L111" s="280">
        <v>0</v>
      </c>
      <c r="M111" s="280">
        <v>0</v>
      </c>
      <c r="N111" s="282">
        <v>0</v>
      </c>
      <c r="O111" s="128"/>
      <c r="P111" s="130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239"/>
      <c r="AE111" s="128"/>
      <c r="AF111" s="128"/>
      <c r="AG111" s="128"/>
      <c r="AH111" s="128"/>
      <c r="AI111" s="239"/>
      <c r="AJ111" s="128"/>
      <c r="AK111" s="128"/>
      <c r="AL111" s="128"/>
      <c r="AM111" s="128"/>
      <c r="AN111" s="239"/>
      <c r="AO111" s="128"/>
      <c r="AP111" s="128"/>
      <c r="AQ111" s="128"/>
      <c r="AR111" s="128"/>
      <c r="AS111" s="239"/>
      <c r="AT111" s="128"/>
      <c r="AU111" s="128"/>
      <c r="AV111" s="128"/>
      <c r="AW111" s="128"/>
      <c r="AX111" s="239"/>
      <c r="AY111" s="128"/>
      <c r="AZ111" s="128"/>
      <c r="BA111" s="128"/>
      <c r="BB111" s="128"/>
      <c r="BC111" s="71"/>
    </row>
    <row r="112" spans="1:55" s="77" customFormat="1" ht="24" customHeight="1" thickBot="1">
      <c r="A112" s="438"/>
      <c r="B112" s="436"/>
      <c r="C112" s="283" t="s">
        <v>135</v>
      </c>
      <c r="D112" s="284">
        <v>2020</v>
      </c>
      <c r="E112" s="223">
        <v>0</v>
      </c>
      <c r="F112" s="224">
        <v>0</v>
      </c>
      <c r="G112" s="224">
        <v>0</v>
      </c>
      <c r="H112" s="224">
        <v>0</v>
      </c>
      <c r="I112" s="225">
        <v>0</v>
      </c>
      <c r="J112" s="223">
        <f>K112+L112+M112+N112</f>
        <v>0</v>
      </c>
      <c r="K112" s="224">
        <v>0</v>
      </c>
      <c r="L112" s="224">
        <v>0</v>
      </c>
      <c r="M112" s="224">
        <v>0</v>
      </c>
      <c r="N112" s="226">
        <v>0</v>
      </c>
      <c r="O112" s="128"/>
      <c r="P112" s="130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239"/>
      <c r="AE112" s="128"/>
      <c r="AF112" s="128"/>
      <c r="AG112" s="128"/>
      <c r="AH112" s="128"/>
      <c r="AI112" s="239"/>
      <c r="AJ112" s="128"/>
      <c r="AK112" s="128"/>
      <c r="AL112" s="128"/>
      <c r="AM112" s="128"/>
      <c r="AN112" s="239"/>
      <c r="AO112" s="128"/>
      <c r="AP112" s="128"/>
      <c r="AQ112" s="128"/>
      <c r="AR112" s="128"/>
      <c r="AS112" s="239"/>
      <c r="AT112" s="128"/>
      <c r="AU112" s="128"/>
      <c r="AV112" s="128"/>
      <c r="AW112" s="128"/>
      <c r="AX112" s="239"/>
      <c r="AY112" s="128"/>
      <c r="AZ112" s="128"/>
      <c r="BA112" s="128"/>
      <c r="BB112" s="128"/>
      <c r="BC112" s="71"/>
    </row>
    <row r="113" spans="1:58" s="73" customFormat="1" ht="20.25" customHeight="1" thickBot="1">
      <c r="A113" s="469" t="s">
        <v>121</v>
      </c>
      <c r="B113" s="470"/>
      <c r="C113" s="171"/>
      <c r="D113" s="189"/>
      <c r="E113" s="149">
        <f>F113+G113+H113+I113</f>
        <v>10712</v>
      </c>
      <c r="F113" s="147">
        <f>SUM(F110:F112)</f>
        <v>3050</v>
      </c>
      <c r="G113" s="147">
        <f>SUM(G110:G112)</f>
        <v>7662</v>
      </c>
      <c r="H113" s="147">
        <v>0</v>
      </c>
      <c r="I113" s="148">
        <v>0</v>
      </c>
      <c r="J113" s="149">
        <f>J110+J111+J112</f>
        <v>10154</v>
      </c>
      <c r="K113" s="147">
        <f>K110+K111+K112</f>
        <v>10154</v>
      </c>
      <c r="L113" s="147">
        <f>L110+L111+L112</f>
        <v>0</v>
      </c>
      <c r="M113" s="147">
        <f>M110</f>
        <v>0</v>
      </c>
      <c r="N113" s="150">
        <f>N110</f>
        <v>0</v>
      </c>
      <c r="O113" s="128"/>
      <c r="P113" s="128"/>
      <c r="Q113" s="128"/>
      <c r="R113" s="136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7"/>
      <c r="AE113" s="68"/>
      <c r="AF113" s="68"/>
      <c r="AG113" s="68"/>
      <c r="AH113" s="68"/>
      <c r="AI113" s="67"/>
      <c r="AJ113" s="68"/>
      <c r="AK113" s="68"/>
      <c r="AL113" s="68"/>
      <c r="AM113" s="68"/>
      <c r="AN113" s="67"/>
      <c r="AO113" s="68"/>
      <c r="AP113" s="68"/>
      <c r="AQ113" s="68"/>
      <c r="AR113" s="68"/>
      <c r="AS113" s="67"/>
      <c r="AT113" s="68"/>
      <c r="AU113" s="68"/>
      <c r="AV113" s="68"/>
      <c r="AW113" s="68"/>
      <c r="AX113" s="67"/>
      <c r="AY113" s="68"/>
      <c r="AZ113" s="68"/>
      <c r="BA113" s="68"/>
      <c r="BB113" s="68"/>
      <c r="BC113" s="71"/>
      <c r="BF113" s="77"/>
    </row>
    <row r="114" spans="1:58" s="73" customFormat="1" ht="24" customHeight="1" thickBot="1">
      <c r="A114" s="441" t="s">
        <v>136</v>
      </c>
      <c r="B114" s="442"/>
      <c r="C114" s="443"/>
      <c r="D114" s="443"/>
      <c r="E114" s="443"/>
      <c r="F114" s="443"/>
      <c r="G114" s="443"/>
      <c r="H114" s="443"/>
      <c r="I114" s="443"/>
      <c r="J114" s="443"/>
      <c r="K114" s="443"/>
      <c r="L114" s="443"/>
      <c r="M114" s="443"/>
      <c r="N114" s="444"/>
      <c r="O114" s="128"/>
      <c r="P114" s="130"/>
      <c r="Q114" s="128"/>
      <c r="R114" s="136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7"/>
      <c r="AE114" s="68"/>
      <c r="AF114" s="68"/>
      <c r="AG114" s="68"/>
      <c r="AH114" s="68"/>
      <c r="AI114" s="67"/>
      <c r="AJ114" s="68"/>
      <c r="AK114" s="68"/>
      <c r="AL114" s="68"/>
      <c r="AM114" s="68"/>
      <c r="AN114" s="67"/>
      <c r="AO114" s="68"/>
      <c r="AP114" s="68"/>
      <c r="AQ114" s="68"/>
      <c r="AR114" s="68"/>
      <c r="AS114" s="67"/>
      <c r="AT114" s="68"/>
      <c r="AU114" s="68"/>
      <c r="AV114" s="68"/>
      <c r="AW114" s="68"/>
      <c r="AX114" s="67"/>
      <c r="AY114" s="68"/>
      <c r="AZ114" s="68"/>
      <c r="BA114" s="68"/>
      <c r="BB114" s="68"/>
      <c r="BC114" s="71"/>
      <c r="BF114" s="77"/>
    </row>
    <row r="115" spans="1:55" s="77" customFormat="1" ht="26.25" customHeight="1">
      <c r="A115" s="437" t="s">
        <v>137</v>
      </c>
      <c r="B115" s="435" t="s">
        <v>147</v>
      </c>
      <c r="C115" s="172" t="s">
        <v>1</v>
      </c>
      <c r="D115" s="270">
        <v>2020</v>
      </c>
      <c r="E115" s="151">
        <f>F115+G115+H115+I115</f>
        <v>0</v>
      </c>
      <c r="F115" s="152">
        <v>0</v>
      </c>
      <c r="G115" s="152">
        <v>0</v>
      </c>
      <c r="H115" s="152">
        <v>0</v>
      </c>
      <c r="I115" s="194">
        <v>0</v>
      </c>
      <c r="J115" s="151">
        <f>K115+L115+M115+N115</f>
        <v>0</v>
      </c>
      <c r="K115" s="152">
        <v>0</v>
      </c>
      <c r="L115" s="152">
        <v>0</v>
      </c>
      <c r="M115" s="152">
        <v>0</v>
      </c>
      <c r="N115" s="153">
        <v>0</v>
      </c>
      <c r="O115" s="128"/>
      <c r="P115" s="130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239"/>
      <c r="AE115" s="128"/>
      <c r="AF115" s="128"/>
      <c r="AG115" s="128"/>
      <c r="AH115" s="128"/>
      <c r="AI115" s="239"/>
      <c r="AJ115" s="128"/>
      <c r="AK115" s="128"/>
      <c r="AL115" s="128"/>
      <c r="AM115" s="128"/>
      <c r="AN115" s="239"/>
      <c r="AO115" s="128"/>
      <c r="AP115" s="128"/>
      <c r="AQ115" s="128"/>
      <c r="AR115" s="128"/>
      <c r="AS115" s="239"/>
      <c r="AT115" s="128"/>
      <c r="AU115" s="128"/>
      <c r="AV115" s="128"/>
      <c r="AW115" s="128"/>
      <c r="AX115" s="239"/>
      <c r="AY115" s="128"/>
      <c r="AZ115" s="128"/>
      <c r="BA115" s="128"/>
      <c r="BB115" s="128"/>
      <c r="BC115" s="71"/>
    </row>
    <row r="116" spans="1:55" s="77" customFormat="1" ht="26.25" customHeight="1" thickBot="1">
      <c r="A116" s="438"/>
      <c r="B116" s="436"/>
      <c r="C116" s="297" t="s">
        <v>53</v>
      </c>
      <c r="D116" s="284">
        <v>2020</v>
      </c>
      <c r="E116" s="223">
        <v>0</v>
      </c>
      <c r="F116" s="224">
        <v>0</v>
      </c>
      <c r="G116" s="224">
        <v>0</v>
      </c>
      <c r="H116" s="224">
        <v>0</v>
      </c>
      <c r="I116" s="225">
        <v>0</v>
      </c>
      <c r="J116" s="223">
        <f>K116+L116</f>
        <v>0</v>
      </c>
      <c r="K116" s="224">
        <v>0</v>
      </c>
      <c r="L116" s="224">
        <v>0</v>
      </c>
      <c r="M116" s="224">
        <v>0</v>
      </c>
      <c r="N116" s="226">
        <v>0</v>
      </c>
      <c r="O116" s="128"/>
      <c r="P116" s="130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239"/>
      <c r="AE116" s="128"/>
      <c r="AF116" s="128"/>
      <c r="AG116" s="128"/>
      <c r="AH116" s="128"/>
      <c r="AI116" s="239"/>
      <c r="AJ116" s="128"/>
      <c r="AK116" s="128"/>
      <c r="AL116" s="128"/>
      <c r="AM116" s="128"/>
      <c r="AN116" s="239"/>
      <c r="AO116" s="128"/>
      <c r="AP116" s="128"/>
      <c r="AQ116" s="128"/>
      <c r="AR116" s="128"/>
      <c r="AS116" s="239"/>
      <c r="AT116" s="128"/>
      <c r="AU116" s="128"/>
      <c r="AV116" s="128"/>
      <c r="AW116" s="128"/>
      <c r="AX116" s="239"/>
      <c r="AY116" s="128"/>
      <c r="AZ116" s="128"/>
      <c r="BA116" s="128"/>
      <c r="BB116" s="128"/>
      <c r="BC116" s="71"/>
    </row>
    <row r="117" spans="1:58" s="73" customFormat="1" ht="20.25" customHeight="1" thickBot="1">
      <c r="A117" s="469" t="s">
        <v>138</v>
      </c>
      <c r="B117" s="470"/>
      <c r="C117" s="171"/>
      <c r="D117" s="189"/>
      <c r="E117" s="149">
        <f>F117+G117+H117+I117</f>
        <v>0</v>
      </c>
      <c r="F117" s="147">
        <f>SUM(F115:F115)</f>
        <v>0</v>
      </c>
      <c r="G117" s="147">
        <f>SUM(G115:G115)</f>
        <v>0</v>
      </c>
      <c r="H117" s="147">
        <v>0</v>
      </c>
      <c r="I117" s="148">
        <v>0</v>
      </c>
      <c r="J117" s="149">
        <f>J115+J116</f>
        <v>0</v>
      </c>
      <c r="K117" s="147">
        <f>K115+K116</f>
        <v>0</v>
      </c>
      <c r="L117" s="147">
        <f>L115+L116</f>
        <v>0</v>
      </c>
      <c r="M117" s="147">
        <f>M115</f>
        <v>0</v>
      </c>
      <c r="N117" s="150">
        <f>N115</f>
        <v>0</v>
      </c>
      <c r="O117" s="128"/>
      <c r="P117" s="128"/>
      <c r="Q117" s="128"/>
      <c r="R117" s="136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7"/>
      <c r="AE117" s="68"/>
      <c r="AF117" s="68"/>
      <c r="AG117" s="68"/>
      <c r="AH117" s="68"/>
      <c r="AI117" s="67"/>
      <c r="AJ117" s="68"/>
      <c r="AK117" s="68"/>
      <c r="AL117" s="68"/>
      <c r="AM117" s="68"/>
      <c r="AN117" s="67"/>
      <c r="AO117" s="68"/>
      <c r="AP117" s="68"/>
      <c r="AQ117" s="68"/>
      <c r="AR117" s="68"/>
      <c r="AS117" s="67"/>
      <c r="AT117" s="68"/>
      <c r="AU117" s="68"/>
      <c r="AV117" s="68"/>
      <c r="AW117" s="68"/>
      <c r="AX117" s="67"/>
      <c r="AY117" s="68"/>
      <c r="AZ117" s="68"/>
      <c r="BA117" s="68"/>
      <c r="BB117" s="68"/>
      <c r="BC117" s="71"/>
      <c r="BF117" s="77"/>
    </row>
    <row r="118" spans="1:25" ht="26.25" customHeight="1">
      <c r="A118" s="550" t="s">
        <v>148</v>
      </c>
      <c r="B118" s="551"/>
      <c r="C118" s="522"/>
      <c r="D118" s="522"/>
      <c r="E118" s="536">
        <f>E98+E89+E74+E63+E57+E48+E38+E26+E22+E15+E108+E113</f>
        <v>70534.26315789473</v>
      </c>
      <c r="F118" s="456">
        <f>F98+F89+F74+F63+F57+F48+F38+F26+F22+F15+F108+F113</f>
        <v>60767</v>
      </c>
      <c r="G118" s="456">
        <f>G98+G89+G74+G63+G57+G48+G38+G26+G22+G15+G108+G113</f>
        <v>7662</v>
      </c>
      <c r="H118" s="456">
        <f>H98+H89+H74+H63+H57+H48+H38+H26+H22+H15+H108</f>
        <v>0</v>
      </c>
      <c r="I118" s="458">
        <f>I98+I89+I74+I63+I57+I48+I38+I26+I22+I15</f>
        <v>2105.2631578947367</v>
      </c>
      <c r="J118" s="537">
        <f>J98+J89+J74+J63+J57+J48+J38+J26+J22+J15+J113+J117</f>
        <v>17033</v>
      </c>
      <c r="K118" s="457">
        <f>K98+K89+K74+K63+K57+K48+K38+K26+K22+K15+K113+K117</f>
        <v>17033</v>
      </c>
      <c r="L118" s="457">
        <f>L98+L89+L74+L63+L57+L48+L38+L26+L22+L15+L113+L117</f>
        <v>0</v>
      </c>
      <c r="M118" s="457">
        <f>M98+M89+M74+M63+M57+M48+M38+M26+M22+M15</f>
        <v>0</v>
      </c>
      <c r="N118" s="459">
        <f>N98+N89+N74+N63+N57+N48+N38+N26+N22+N15</f>
        <v>0</v>
      </c>
      <c r="U118" s="65"/>
      <c r="V118" s="65"/>
      <c r="X118" s="65"/>
      <c r="Y118" s="65"/>
    </row>
    <row r="119" spans="1:14" ht="15.75" customHeight="1" thickBot="1">
      <c r="A119" s="548" t="s">
        <v>60</v>
      </c>
      <c r="B119" s="549"/>
      <c r="C119" s="523"/>
      <c r="D119" s="523"/>
      <c r="E119" s="537"/>
      <c r="F119" s="457"/>
      <c r="G119" s="457"/>
      <c r="H119" s="457"/>
      <c r="I119" s="459"/>
      <c r="J119" s="537"/>
      <c r="K119" s="457"/>
      <c r="L119" s="457"/>
      <c r="M119" s="457"/>
      <c r="N119" s="459"/>
    </row>
    <row r="120" spans="1:22" ht="15.75" customHeight="1">
      <c r="A120" s="56"/>
      <c r="B120" s="57"/>
      <c r="C120" s="161" t="s">
        <v>1</v>
      </c>
      <c r="D120" s="183"/>
      <c r="E120" s="249">
        <f>E108+E98+E91+E76+E65+E57+E39+E26+E22+E15+E110</f>
        <v>57414.26315789473</v>
      </c>
      <c r="F120" s="251">
        <f>F108+F98+F91+F76+F65+F39+F26+F22+F15+F110</f>
        <v>52737</v>
      </c>
      <c r="G120" s="251">
        <f>G108+G98+G91+G76+G65+G57+G39+G26+G22+G15+G110</f>
        <v>2572</v>
      </c>
      <c r="H120" s="251">
        <f>H108+H98+H91+H76+H65+H57+H38+H26+H22+H15</f>
        <v>0</v>
      </c>
      <c r="I120" s="253">
        <f>I108+I98+I91+I76+I65+I57+I38+I26+I22+I15</f>
        <v>2105.2631578947367</v>
      </c>
      <c r="J120" s="100">
        <f>J108+J98+J91+J76+J65+J57+J39+J26+J22+J15+J110+J115</f>
        <v>17033</v>
      </c>
      <c r="K120" s="96">
        <f>K110+K98+K91+K76+K65+K39+K26+K22+K15+K115</f>
        <v>17033</v>
      </c>
      <c r="L120" s="96">
        <f>L108+L98+L91+L76+L65+L57+L39+L26+L22+L15+L110+L115</f>
        <v>0</v>
      </c>
      <c r="M120" s="96">
        <f>M108+M98+M91+M76+M65+M57+M38+M26+M22+M15</f>
        <v>0</v>
      </c>
      <c r="N120" s="98">
        <f>N108+N98+N91+N76+N65+N57+N38+N26+N22+N15</f>
        <v>0</v>
      </c>
      <c r="V120" s="65"/>
    </row>
    <row r="121" spans="1:22" ht="24" customHeight="1">
      <c r="A121" s="58"/>
      <c r="B121" s="47"/>
      <c r="C121" s="169" t="s">
        <v>135</v>
      </c>
      <c r="D121" s="186"/>
      <c r="E121" s="39">
        <v>0</v>
      </c>
      <c r="F121" s="49">
        <v>0</v>
      </c>
      <c r="G121" s="49">
        <v>0</v>
      </c>
      <c r="H121" s="49">
        <v>0</v>
      </c>
      <c r="I121" s="50">
        <v>0</v>
      </c>
      <c r="J121" s="39">
        <f>J112+J77</f>
        <v>0</v>
      </c>
      <c r="K121" s="49">
        <f>K112+K77</f>
        <v>0</v>
      </c>
      <c r="L121" s="49">
        <f>L112+L77</f>
        <v>0</v>
      </c>
      <c r="M121" s="49">
        <v>0</v>
      </c>
      <c r="N121" s="50">
        <v>0</v>
      </c>
      <c r="V121" s="65"/>
    </row>
    <row r="122" spans="1:14" ht="15">
      <c r="A122" s="84"/>
      <c r="B122" s="52"/>
      <c r="C122" s="162" t="s">
        <v>64</v>
      </c>
      <c r="D122" s="179"/>
      <c r="E122" s="42">
        <v>0</v>
      </c>
      <c r="F122" s="18">
        <f>F92+F57</f>
        <v>0</v>
      </c>
      <c r="G122" s="18">
        <v>0</v>
      </c>
      <c r="H122" s="18">
        <v>0</v>
      </c>
      <c r="I122" s="19">
        <v>0</v>
      </c>
      <c r="J122" s="42">
        <v>0</v>
      </c>
      <c r="K122" s="18">
        <f>K92+K57</f>
        <v>0</v>
      </c>
      <c r="L122" s="18">
        <v>0</v>
      </c>
      <c r="M122" s="18">
        <v>0</v>
      </c>
      <c r="N122" s="19">
        <v>0</v>
      </c>
    </row>
    <row r="123" spans="1:22" ht="15">
      <c r="A123" s="84"/>
      <c r="B123" s="52"/>
      <c r="C123" s="162" t="s">
        <v>71</v>
      </c>
      <c r="D123" s="179"/>
      <c r="E123" s="42">
        <f>E93+E79+E66+E40</f>
        <v>0</v>
      </c>
      <c r="F123" s="18">
        <f>F93+F79+F66+F40</f>
        <v>0</v>
      </c>
      <c r="G123" s="18">
        <f>G93+G79+G66+G40</f>
        <v>0</v>
      </c>
      <c r="H123" s="18">
        <f>H93+H79+H66</f>
        <v>0</v>
      </c>
      <c r="I123" s="19">
        <f>I93+I79+I66</f>
        <v>0</v>
      </c>
      <c r="J123" s="42">
        <f>J93+J79+J66+J40</f>
        <v>0</v>
      </c>
      <c r="K123" s="18">
        <f>K93+K79+K66+K40</f>
        <v>0</v>
      </c>
      <c r="L123" s="18">
        <f>L93+L79+L66+L40</f>
        <v>0</v>
      </c>
      <c r="M123" s="18">
        <f>M93+M79+M66</f>
        <v>0</v>
      </c>
      <c r="N123" s="19">
        <f>N93+N79+N66</f>
        <v>0</v>
      </c>
      <c r="T123" s="65"/>
      <c r="U123" s="65"/>
      <c r="V123" s="65"/>
    </row>
    <row r="124" spans="1:24" ht="15.75" customHeight="1">
      <c r="A124" s="84"/>
      <c r="B124" s="52"/>
      <c r="C124" s="162" t="s">
        <v>53</v>
      </c>
      <c r="D124" s="179"/>
      <c r="E124" s="42">
        <f>E78+E50+E111</f>
        <v>13120</v>
      </c>
      <c r="F124" s="18">
        <f>F78+F50+F111</f>
        <v>8030</v>
      </c>
      <c r="G124" s="18">
        <f>G78+G50+G111</f>
        <v>5090</v>
      </c>
      <c r="H124" s="18">
        <v>0</v>
      </c>
      <c r="I124" s="19">
        <v>0</v>
      </c>
      <c r="J124" s="42">
        <f>J78+J50+J111+J116</f>
        <v>0</v>
      </c>
      <c r="K124" s="18">
        <f>K78+K50+K111+K116</f>
        <v>0</v>
      </c>
      <c r="L124" s="18">
        <f>L78+L50+L111+L116</f>
        <v>0</v>
      </c>
      <c r="M124" s="18">
        <v>0</v>
      </c>
      <c r="N124" s="19">
        <v>0</v>
      </c>
      <c r="X124" s="65"/>
    </row>
    <row r="125" spans="1:21" ht="15">
      <c r="A125" s="84"/>
      <c r="B125" s="52"/>
      <c r="C125" s="162" t="s">
        <v>54</v>
      </c>
      <c r="D125" s="179"/>
      <c r="E125" s="42">
        <f>E80</f>
        <v>0</v>
      </c>
      <c r="F125" s="18">
        <f>F80+F51</f>
        <v>0</v>
      </c>
      <c r="G125" s="18">
        <v>0</v>
      </c>
      <c r="H125" s="18">
        <v>0</v>
      </c>
      <c r="I125" s="19">
        <v>0</v>
      </c>
      <c r="J125" s="42">
        <v>0</v>
      </c>
      <c r="K125" s="18">
        <f>K80+K51</f>
        <v>0</v>
      </c>
      <c r="L125" s="18">
        <v>0</v>
      </c>
      <c r="M125" s="18">
        <v>0</v>
      </c>
      <c r="N125" s="19">
        <v>0</v>
      </c>
      <c r="U125" s="65"/>
    </row>
    <row r="126" spans="1:23" ht="15.75" thickBot="1">
      <c r="A126" s="85"/>
      <c r="B126" s="54"/>
      <c r="C126" s="163" t="s">
        <v>56</v>
      </c>
      <c r="D126" s="184"/>
      <c r="E126" s="250">
        <f>E52</f>
        <v>0</v>
      </c>
      <c r="F126" s="252">
        <f>F52</f>
        <v>0</v>
      </c>
      <c r="G126" s="252">
        <f aca="true" t="shared" si="11" ref="G126:N126">G80+G52</f>
        <v>0</v>
      </c>
      <c r="H126" s="252">
        <f t="shared" si="11"/>
        <v>0</v>
      </c>
      <c r="I126" s="254">
        <f t="shared" si="11"/>
        <v>0</v>
      </c>
      <c r="J126" s="101">
        <f t="shared" si="11"/>
        <v>0</v>
      </c>
      <c r="K126" s="97">
        <f t="shared" si="11"/>
        <v>0</v>
      </c>
      <c r="L126" s="97">
        <f t="shared" si="11"/>
        <v>0</v>
      </c>
      <c r="M126" s="97">
        <f t="shared" si="11"/>
        <v>0</v>
      </c>
      <c r="N126" s="99">
        <f t="shared" si="11"/>
        <v>0</v>
      </c>
      <c r="U126" s="65">
        <f>SUM(J120:J126)</f>
        <v>17033</v>
      </c>
      <c r="V126" s="65">
        <f>SUM(K120:K126)</f>
        <v>17033</v>
      </c>
      <c r="W126" s="65">
        <f>SUM(L120:L126)</f>
        <v>0</v>
      </c>
    </row>
    <row r="127" spans="1:14" ht="27" customHeight="1" thickBot="1">
      <c r="A127" s="543" t="s">
        <v>140</v>
      </c>
      <c r="B127" s="544"/>
      <c r="C127" s="173" t="s">
        <v>71</v>
      </c>
      <c r="D127" s="160">
        <v>2020</v>
      </c>
      <c r="E127" s="8">
        <v>0</v>
      </c>
      <c r="F127" s="9">
        <v>0</v>
      </c>
      <c r="G127" s="9">
        <v>0</v>
      </c>
      <c r="H127" s="9">
        <v>0</v>
      </c>
      <c r="I127" s="10">
        <v>0</v>
      </c>
      <c r="J127" s="79">
        <f>K127+L127+M127+N127</f>
        <v>0</v>
      </c>
      <c r="K127" s="193">
        <v>0</v>
      </c>
      <c r="L127" s="193">
        <v>0</v>
      </c>
      <c r="M127" s="193">
        <v>0</v>
      </c>
      <c r="N127" s="124">
        <v>0</v>
      </c>
    </row>
    <row r="128" spans="1:22" ht="27" customHeight="1" thickBot="1">
      <c r="A128" s="545" t="s">
        <v>139</v>
      </c>
      <c r="B128" s="546"/>
      <c r="C128" s="174"/>
      <c r="D128" s="177"/>
      <c r="E128" s="44">
        <f>E118+E127</f>
        <v>70534.26315789473</v>
      </c>
      <c r="F128" s="26">
        <f aca="true" t="shared" si="12" ref="F128:N128">F118+F127</f>
        <v>60767</v>
      </c>
      <c r="G128" s="26">
        <f t="shared" si="12"/>
        <v>7662</v>
      </c>
      <c r="H128" s="26">
        <f t="shared" si="12"/>
        <v>0</v>
      </c>
      <c r="I128" s="64">
        <f t="shared" si="12"/>
        <v>2105.2631578947367</v>
      </c>
      <c r="J128" s="44">
        <f>J118+J127</f>
        <v>17033</v>
      </c>
      <c r="K128" s="26">
        <f>K118+K127</f>
        <v>17033</v>
      </c>
      <c r="L128" s="26">
        <f>L118+L127</f>
        <v>0</v>
      </c>
      <c r="M128" s="26">
        <f t="shared" si="12"/>
        <v>0</v>
      </c>
      <c r="N128" s="64">
        <f t="shared" si="12"/>
        <v>0</v>
      </c>
      <c r="V128" s="65"/>
    </row>
    <row r="130" spans="1:12" ht="15">
      <c r="A130" s="233" t="s">
        <v>129</v>
      </c>
      <c r="B130" s="234" t="s">
        <v>130</v>
      </c>
      <c r="C130" s="235"/>
      <c r="D130" s="235"/>
      <c r="E130" s="235"/>
      <c r="F130" s="190"/>
      <c r="G130" s="190"/>
      <c r="H130" s="190"/>
      <c r="I130" s="190"/>
      <c r="J130" s="190"/>
      <c r="K130" s="190"/>
      <c r="L130" s="190"/>
    </row>
    <row r="131" spans="2:13" ht="15" hidden="1">
      <c r="B131" s="190"/>
      <c r="C131" s="191"/>
      <c r="D131" s="191"/>
      <c r="E131" s="190"/>
      <c r="F131" s="190"/>
      <c r="G131" s="190"/>
      <c r="H131" s="190"/>
      <c r="I131" s="190"/>
      <c r="J131" s="192">
        <f>SUM(J120:J126)</f>
        <v>17033</v>
      </c>
      <c r="K131" s="221">
        <f>K120+K123+K126+K124</f>
        <v>17033</v>
      </c>
      <c r="L131" s="190"/>
      <c r="M131" s="190"/>
    </row>
    <row r="132" spans="2:14" ht="15">
      <c r="B132" s="190"/>
      <c r="C132" s="191"/>
      <c r="D132" s="191"/>
      <c r="E132" s="190"/>
      <c r="F132" s="190"/>
      <c r="G132" s="190"/>
      <c r="H132" s="190"/>
      <c r="I132" s="190"/>
      <c r="J132" s="192"/>
      <c r="K132" s="190"/>
      <c r="L132" s="190"/>
      <c r="M132" s="190"/>
      <c r="N132" s="190"/>
    </row>
    <row r="133" spans="2:13" ht="15">
      <c r="B133" s="190"/>
      <c r="C133" s="191"/>
      <c r="D133" s="267"/>
      <c r="E133" s="268"/>
      <c r="F133" s="268"/>
      <c r="G133" s="269"/>
      <c r="H133" s="190"/>
      <c r="I133" s="190"/>
      <c r="J133" s="192"/>
      <c r="K133" s="190"/>
      <c r="L133" s="190"/>
      <c r="M133" s="190"/>
    </row>
    <row r="134" spans="4:10" ht="15">
      <c r="D134" s="199"/>
      <c r="E134" s="65"/>
      <c r="J134" s="65"/>
    </row>
    <row r="135" spans="5:9" ht="15">
      <c r="E135" s="65"/>
      <c r="F135" s="65"/>
      <c r="G135" s="65"/>
      <c r="H135" s="65"/>
      <c r="I135" s="65"/>
    </row>
    <row r="138" spans="3:4" ht="15">
      <c r="C138" s="2"/>
      <c r="D138" s="2"/>
    </row>
    <row r="190" ht="15"/>
    <row r="233" ht="15"/>
    <row r="367" ht="15"/>
    <row r="503" ht="15"/>
    <row r="560" ht="15"/>
    <row r="658" ht="15"/>
    <row r="742" ht="15"/>
    <row r="882" ht="15"/>
  </sheetData>
  <sheetProtection/>
  <mergeCells count="132">
    <mergeCell ref="A81:B81"/>
    <mergeCell ref="J89:J90"/>
    <mergeCell ref="K89:K90"/>
    <mergeCell ref="L89:L90"/>
    <mergeCell ref="M89:M90"/>
    <mergeCell ref="N89:N90"/>
    <mergeCell ref="E89:E90"/>
    <mergeCell ref="F89:F90"/>
    <mergeCell ref="G89:G90"/>
    <mergeCell ref="H89:H90"/>
    <mergeCell ref="I89:I90"/>
    <mergeCell ref="A98:B98"/>
    <mergeCell ref="C118:C119"/>
    <mergeCell ref="D118:D119"/>
    <mergeCell ref="A119:B119"/>
    <mergeCell ref="A118:B118"/>
    <mergeCell ref="A105:B105"/>
    <mergeCell ref="A108:B108"/>
    <mergeCell ref="A109:N109"/>
    <mergeCell ref="F118:F119"/>
    <mergeCell ref="A99:N99"/>
    <mergeCell ref="A127:B127"/>
    <mergeCell ref="A128:B128"/>
    <mergeCell ref="A94:N94"/>
    <mergeCell ref="A1:N1"/>
    <mergeCell ref="J118:J119"/>
    <mergeCell ref="K118:K119"/>
    <mergeCell ref="L118:L119"/>
    <mergeCell ref="M118:M119"/>
    <mergeCell ref="N118:N119"/>
    <mergeCell ref="E118:E119"/>
    <mergeCell ref="A83:A84"/>
    <mergeCell ref="B83:B84"/>
    <mergeCell ref="A89:B89"/>
    <mergeCell ref="C89:C90"/>
    <mergeCell ref="D89:D90"/>
    <mergeCell ref="A90:B90"/>
    <mergeCell ref="A113:B113"/>
    <mergeCell ref="A106:N106"/>
    <mergeCell ref="G118:G119"/>
    <mergeCell ref="F74:F75"/>
    <mergeCell ref="A74:B74"/>
    <mergeCell ref="C74:C75"/>
    <mergeCell ref="D74:D75"/>
    <mergeCell ref="B76:B80"/>
    <mergeCell ref="A76:A80"/>
    <mergeCell ref="A75:B75"/>
    <mergeCell ref="A82:N82"/>
    <mergeCell ref="L74:L75"/>
    <mergeCell ref="M74:M75"/>
    <mergeCell ref="N74:N75"/>
    <mergeCell ref="G74:G75"/>
    <mergeCell ref="H74:H75"/>
    <mergeCell ref="I74:I75"/>
    <mergeCell ref="J74:J75"/>
    <mergeCell ref="K74:K75"/>
    <mergeCell ref="E74:E75"/>
    <mergeCell ref="B69:B72"/>
    <mergeCell ref="N63:N64"/>
    <mergeCell ref="I63:I64"/>
    <mergeCell ref="J63:J64"/>
    <mergeCell ref="K63:K64"/>
    <mergeCell ref="L63:L64"/>
    <mergeCell ref="M63:M64"/>
    <mergeCell ref="E63:E64"/>
    <mergeCell ref="A64:B64"/>
    <mergeCell ref="A67:N67"/>
    <mergeCell ref="G63:G64"/>
    <mergeCell ref="H63:H64"/>
    <mergeCell ref="A63:B63"/>
    <mergeCell ref="C63:C64"/>
    <mergeCell ref="D63:D64"/>
    <mergeCell ref="F63:F64"/>
    <mergeCell ref="M48:M49"/>
    <mergeCell ref="N48:N49"/>
    <mergeCell ref="G48:G49"/>
    <mergeCell ref="H48:H49"/>
    <mergeCell ref="F48:F49"/>
    <mergeCell ref="A48:B48"/>
    <mergeCell ref="C48:C49"/>
    <mergeCell ref="D48:D49"/>
    <mergeCell ref="A49:B49"/>
    <mergeCell ref="A57:B57"/>
    <mergeCell ref="A58:N58"/>
    <mergeCell ref="A59:A60"/>
    <mergeCell ref="B59:B60"/>
    <mergeCell ref="I48:I49"/>
    <mergeCell ref="J48:J49"/>
    <mergeCell ref="K48:K49"/>
    <mergeCell ref="E48:E49"/>
    <mergeCell ref="A53:N53"/>
    <mergeCell ref="L48:L49"/>
    <mergeCell ref="A41:N41"/>
    <mergeCell ref="A42:A43"/>
    <mergeCell ref="B42:B43"/>
    <mergeCell ref="A44:A46"/>
    <mergeCell ref="B44:B46"/>
    <mergeCell ref="A23:N23"/>
    <mergeCell ref="A26:B26"/>
    <mergeCell ref="A27:N27"/>
    <mergeCell ref="B28:N28"/>
    <mergeCell ref="A38:B38"/>
    <mergeCell ref="A22:B22"/>
    <mergeCell ref="A2:A4"/>
    <mergeCell ref="B2:B4"/>
    <mergeCell ref="C2:C4"/>
    <mergeCell ref="D2:D4"/>
    <mergeCell ref="E2:N2"/>
    <mergeCell ref="E3:I3"/>
    <mergeCell ref="J3:N3"/>
    <mergeCell ref="A6:N6"/>
    <mergeCell ref="A7:N7"/>
    <mergeCell ref="H118:H119"/>
    <mergeCell ref="I118:I119"/>
    <mergeCell ref="A15:B15"/>
    <mergeCell ref="A16:B16"/>
    <mergeCell ref="A17:B17"/>
    <mergeCell ref="A18:B18"/>
    <mergeCell ref="A19:N19"/>
    <mergeCell ref="A117:B117"/>
    <mergeCell ref="B31:B32"/>
    <mergeCell ref="A31:A32"/>
    <mergeCell ref="A69:A73"/>
    <mergeCell ref="B115:B116"/>
    <mergeCell ref="A115:A116"/>
    <mergeCell ref="A110:A112"/>
    <mergeCell ref="B110:B112"/>
    <mergeCell ref="A114:N114"/>
    <mergeCell ref="D110:D111"/>
    <mergeCell ref="A100:N100"/>
    <mergeCell ref="A101:N101"/>
    <mergeCell ref="A102:N102"/>
  </mergeCells>
  <hyperlinks>
    <hyperlink ref="A15" location="P32" display="P32"/>
    <hyperlink ref="A16" r:id="rId1" display="consultantplus://offline/ref=0E41021197B21ECF391D08720A6240D2EA92414E6CF55578E43500A725567531F6B705B234D70ACFC39E4EvCvBF"/>
    <hyperlink ref="A22" location="P190" display="P190"/>
    <hyperlink ref="A26" location="P233" display="P233"/>
    <hyperlink ref="A48" location="P367" display="P367"/>
    <hyperlink ref="A57" location="P503" display="P503"/>
    <hyperlink ref="A63" location="P560" display="P560"/>
    <hyperlink ref="A74" location="P658" display="P658"/>
    <hyperlink ref="A89" location="P742" display="P742"/>
    <hyperlink ref="A98" location="P882" display="P882"/>
  </hyperlinks>
  <printOptions horizontalCentered="1"/>
  <pageMargins left="0.15748031496062992" right="0.15748031496062992" top="1.1811023622047245" bottom="0.2755905511811024" header="0.1968503937007874" footer="0.1968503937007874"/>
  <pageSetup firstPageNumber="8" useFirstPageNumber="1" horizontalDpi="600" verticalDpi="600" orientation="landscape" paperSize="9" scale="85" r:id="rId2"/>
  <headerFooter differentFirst="1">
    <oddHeader>&amp;C&amp;"Times New Roman,обычный"&amp;10&amp;P</oddHeader>
    <firstHeader>&amp;C&amp;"Times New Roman,обычный"&amp;10&amp;P&amp;R&amp;"Times New Roman,обычный"&amp;10Приложение 2
к постановлению администрации
 городского округа Тольятти
от____________№_________
Таблица №1</firstHead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F882"/>
  <sheetViews>
    <sheetView zoomScalePageLayoutView="0" workbookViewId="0" topLeftCell="A1">
      <selection activeCell="X6" sqref="X6"/>
    </sheetView>
  </sheetViews>
  <sheetFormatPr defaultColWidth="9.140625" defaultRowHeight="15"/>
  <cols>
    <col min="1" max="1" width="5.57421875" style="2" customWidth="1"/>
    <col min="2" max="2" width="53.7109375" style="2" customWidth="1"/>
    <col min="3" max="3" width="13.00390625" style="175" customWidth="1"/>
    <col min="4" max="4" width="8.140625" style="175" customWidth="1"/>
    <col min="5" max="5" width="7.28125" style="2" customWidth="1"/>
    <col min="6" max="6" width="8.140625" style="2" customWidth="1"/>
    <col min="7" max="7" width="7.7109375" style="2" customWidth="1"/>
    <col min="8" max="8" width="7.28125" style="2" customWidth="1"/>
    <col min="9" max="9" width="7.57421875" style="2" customWidth="1"/>
    <col min="10" max="10" width="8.57421875" style="2" customWidth="1"/>
    <col min="11" max="11" width="8.7109375" style="2" customWidth="1"/>
    <col min="12" max="12" width="8.140625" style="2" customWidth="1"/>
    <col min="13" max="13" width="7.421875" style="2" customWidth="1"/>
    <col min="14" max="14" width="7.8515625" style="2" customWidth="1"/>
    <col min="15" max="16" width="7.8515625" style="126" hidden="1" customWidth="1"/>
    <col min="17" max="17" width="13.7109375" style="132" hidden="1" customWidth="1"/>
    <col min="18" max="18" width="7.8515625" style="135" hidden="1" customWidth="1"/>
    <col min="19" max="19" width="9.140625" style="2" hidden="1" customWidth="1"/>
    <col min="20" max="20" width="9.140625" style="2" customWidth="1"/>
    <col min="21" max="23" width="0" style="2" hidden="1" customWidth="1"/>
    <col min="24" max="16384" width="9.140625" style="2" customWidth="1"/>
  </cols>
  <sheetData>
    <row r="1" spans="1:18" s="1" customFormat="1" ht="21" customHeight="1" thickBot="1">
      <c r="A1" s="547" t="s">
        <v>165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125"/>
      <c r="P1" s="125"/>
      <c r="Q1" s="131"/>
      <c r="R1" s="134"/>
    </row>
    <row r="2" spans="1:14" ht="15.75" thickBot="1">
      <c r="A2" s="476" t="s">
        <v>0</v>
      </c>
      <c r="B2" s="479" t="s">
        <v>6</v>
      </c>
      <c r="C2" s="482" t="s">
        <v>7</v>
      </c>
      <c r="D2" s="485" t="s">
        <v>8</v>
      </c>
      <c r="E2" s="488" t="s">
        <v>9</v>
      </c>
      <c r="F2" s="489"/>
      <c r="G2" s="489"/>
      <c r="H2" s="489"/>
      <c r="I2" s="489"/>
      <c r="J2" s="489"/>
      <c r="K2" s="489"/>
      <c r="L2" s="489"/>
      <c r="M2" s="489"/>
      <c r="N2" s="490"/>
    </row>
    <row r="3" spans="1:14" ht="15.75" customHeight="1">
      <c r="A3" s="477"/>
      <c r="B3" s="480"/>
      <c r="C3" s="483"/>
      <c r="D3" s="486"/>
      <c r="E3" s="491" t="s">
        <v>166</v>
      </c>
      <c r="F3" s="492"/>
      <c r="G3" s="492"/>
      <c r="H3" s="492"/>
      <c r="I3" s="493"/>
      <c r="J3" s="491" t="s">
        <v>167</v>
      </c>
      <c r="K3" s="492"/>
      <c r="L3" s="492"/>
      <c r="M3" s="492"/>
      <c r="N3" s="493"/>
    </row>
    <row r="4" spans="1:14" ht="47.25" customHeight="1" thickBot="1">
      <c r="A4" s="478"/>
      <c r="B4" s="481"/>
      <c r="C4" s="484"/>
      <c r="D4" s="487"/>
      <c r="E4" s="391" t="s">
        <v>10</v>
      </c>
      <c r="F4" s="383" t="s">
        <v>11</v>
      </c>
      <c r="G4" s="383" t="s">
        <v>12</v>
      </c>
      <c r="H4" s="383" t="s">
        <v>13</v>
      </c>
      <c r="I4" s="386" t="s">
        <v>14</v>
      </c>
      <c r="J4" s="391" t="s">
        <v>10</v>
      </c>
      <c r="K4" s="383" t="s">
        <v>11</v>
      </c>
      <c r="L4" s="383" t="s">
        <v>12</v>
      </c>
      <c r="M4" s="383" t="s">
        <v>13</v>
      </c>
      <c r="N4" s="386" t="s">
        <v>14</v>
      </c>
    </row>
    <row r="5" spans="1:14" ht="15.75" thickBot="1">
      <c r="A5" s="399">
        <v>1</v>
      </c>
      <c r="B5" s="7">
        <v>2</v>
      </c>
      <c r="C5" s="155">
        <v>3</v>
      </c>
      <c r="D5" s="159">
        <v>4</v>
      </c>
      <c r="E5" s="8">
        <v>5</v>
      </c>
      <c r="F5" s="9">
        <v>6</v>
      </c>
      <c r="G5" s="9">
        <v>7</v>
      </c>
      <c r="H5" s="9">
        <v>8</v>
      </c>
      <c r="I5" s="10">
        <v>9</v>
      </c>
      <c r="J5" s="8">
        <v>10</v>
      </c>
      <c r="K5" s="9">
        <v>11</v>
      </c>
      <c r="L5" s="9">
        <v>12</v>
      </c>
      <c r="M5" s="9">
        <v>13</v>
      </c>
      <c r="N5" s="10">
        <v>14</v>
      </c>
    </row>
    <row r="6" spans="1:14" ht="31.5" customHeight="1" thickBot="1">
      <c r="A6" s="494" t="s">
        <v>134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6"/>
    </row>
    <row r="7" spans="1:14" ht="15.75" thickBot="1">
      <c r="A7" s="466" t="s">
        <v>15</v>
      </c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8"/>
    </row>
    <row r="8" spans="1:14" ht="45.75" customHeight="1">
      <c r="A8" s="403" t="s">
        <v>16</v>
      </c>
      <c r="B8" s="83" t="s">
        <v>114</v>
      </c>
      <c r="C8" s="156" t="s">
        <v>1</v>
      </c>
      <c r="D8" s="170" t="s">
        <v>153</v>
      </c>
      <c r="E8" s="13">
        <f>F8+G8+H8+I8</f>
        <v>1500</v>
      </c>
      <c r="F8" s="352">
        <v>1500</v>
      </c>
      <c r="G8" s="352">
        <v>0</v>
      </c>
      <c r="H8" s="352">
        <v>0</v>
      </c>
      <c r="I8" s="354">
        <v>0</v>
      </c>
      <c r="J8" s="13">
        <f aca="true" t="shared" si="0" ref="J8:J14">K8+L8+M8+N8</f>
        <v>0</v>
      </c>
      <c r="K8" s="352">
        <v>0</v>
      </c>
      <c r="L8" s="352">
        <v>0</v>
      </c>
      <c r="M8" s="352">
        <v>0</v>
      </c>
      <c r="N8" s="354">
        <v>0</v>
      </c>
    </row>
    <row r="9" spans="1:14" ht="92.25" customHeight="1">
      <c r="A9" s="369" t="s">
        <v>17</v>
      </c>
      <c r="B9" s="370" t="s">
        <v>128</v>
      </c>
      <c r="C9" s="363" t="s">
        <v>1</v>
      </c>
      <c r="D9" s="360" t="s">
        <v>169</v>
      </c>
      <c r="E9" s="17">
        <f>F9+G9+H9+I9</f>
        <v>0</v>
      </c>
      <c r="F9" s="18">
        <v>0</v>
      </c>
      <c r="G9" s="18">
        <v>0</v>
      </c>
      <c r="H9" s="18">
        <v>0</v>
      </c>
      <c r="I9" s="19">
        <v>0</v>
      </c>
      <c r="J9" s="17">
        <f t="shared" si="0"/>
        <v>0</v>
      </c>
      <c r="K9" s="18">
        <v>0</v>
      </c>
      <c r="L9" s="18">
        <v>0</v>
      </c>
      <c r="M9" s="18">
        <v>0</v>
      </c>
      <c r="N9" s="19">
        <v>0</v>
      </c>
    </row>
    <row r="10" spans="1:14" ht="68.25" customHeight="1">
      <c r="A10" s="349" t="s">
        <v>18</v>
      </c>
      <c r="B10" s="21" t="s">
        <v>127</v>
      </c>
      <c r="C10" s="158" t="s">
        <v>1</v>
      </c>
      <c r="D10" s="176" t="s">
        <v>170</v>
      </c>
      <c r="E10" s="22">
        <f>F10+G10+H10+I10</f>
        <v>0</v>
      </c>
      <c r="F10" s="353">
        <v>0</v>
      </c>
      <c r="G10" s="353">
        <v>0</v>
      </c>
      <c r="H10" s="353">
        <v>0</v>
      </c>
      <c r="I10" s="355">
        <v>0</v>
      </c>
      <c r="J10" s="22">
        <f t="shared" si="0"/>
        <v>0</v>
      </c>
      <c r="K10" s="353">
        <v>0</v>
      </c>
      <c r="L10" s="353">
        <v>0</v>
      </c>
      <c r="M10" s="353">
        <v>0</v>
      </c>
      <c r="N10" s="355">
        <v>0</v>
      </c>
    </row>
    <row r="11" spans="1:14" ht="69" customHeight="1">
      <c r="A11" s="369" t="s">
        <v>19</v>
      </c>
      <c r="B11" s="370" t="s">
        <v>126</v>
      </c>
      <c r="C11" s="363" t="s">
        <v>1</v>
      </c>
      <c r="D11" s="360" t="s">
        <v>170</v>
      </c>
      <c r="E11" s="17">
        <f>F11+G11+H11+I11</f>
        <v>0</v>
      </c>
      <c r="F11" s="18">
        <v>0</v>
      </c>
      <c r="G11" s="18">
        <v>0</v>
      </c>
      <c r="H11" s="18">
        <v>0</v>
      </c>
      <c r="I11" s="19">
        <v>0</v>
      </c>
      <c r="J11" s="17">
        <f t="shared" si="0"/>
        <v>0</v>
      </c>
      <c r="K11" s="18">
        <v>0</v>
      </c>
      <c r="L11" s="18">
        <v>0</v>
      </c>
      <c r="M11" s="18">
        <v>0</v>
      </c>
      <c r="N11" s="19">
        <v>0</v>
      </c>
    </row>
    <row r="12" spans="1:14" ht="24" customHeight="1">
      <c r="A12" s="349" t="s">
        <v>20</v>
      </c>
      <c r="B12" s="21" t="s">
        <v>21</v>
      </c>
      <c r="C12" s="158" t="s">
        <v>1</v>
      </c>
      <c r="D12" s="176" t="s">
        <v>171</v>
      </c>
      <c r="E12" s="22">
        <v>0</v>
      </c>
      <c r="F12" s="353">
        <v>0</v>
      </c>
      <c r="G12" s="353">
        <v>0</v>
      </c>
      <c r="H12" s="353">
        <v>0</v>
      </c>
      <c r="I12" s="355">
        <v>0</v>
      </c>
      <c r="J12" s="22">
        <f t="shared" si="0"/>
        <v>0</v>
      </c>
      <c r="K12" s="353">
        <v>0</v>
      </c>
      <c r="L12" s="353">
        <v>0</v>
      </c>
      <c r="M12" s="353">
        <v>0</v>
      </c>
      <c r="N12" s="355">
        <v>0</v>
      </c>
    </row>
    <row r="13" spans="1:14" ht="15">
      <c r="A13" s="369" t="s">
        <v>22</v>
      </c>
      <c r="B13" s="370" t="s">
        <v>125</v>
      </c>
      <c r="C13" s="363" t="s">
        <v>1</v>
      </c>
      <c r="D13" s="154"/>
      <c r="E13" s="17">
        <f>F13+G13+H13+I13</f>
        <v>0</v>
      </c>
      <c r="F13" s="18">
        <v>0</v>
      </c>
      <c r="G13" s="18">
        <v>0</v>
      </c>
      <c r="H13" s="18">
        <v>0</v>
      </c>
      <c r="I13" s="19">
        <v>0</v>
      </c>
      <c r="J13" s="17">
        <f t="shared" si="0"/>
        <v>0</v>
      </c>
      <c r="K13" s="18">
        <v>0</v>
      </c>
      <c r="L13" s="18">
        <v>0</v>
      </c>
      <c r="M13" s="18">
        <v>0</v>
      </c>
      <c r="N13" s="19">
        <v>0</v>
      </c>
    </row>
    <row r="14" spans="1:14" ht="48.75" customHeight="1" thickBot="1">
      <c r="A14" s="350" t="s">
        <v>23</v>
      </c>
      <c r="B14" s="95" t="s">
        <v>132</v>
      </c>
      <c r="C14" s="159" t="s">
        <v>1</v>
      </c>
      <c r="D14" s="155" t="s">
        <v>154</v>
      </c>
      <c r="E14" s="25">
        <f>F14+G14+H14+I14</f>
        <v>0</v>
      </c>
      <c r="F14" s="193">
        <v>0</v>
      </c>
      <c r="G14" s="193">
        <v>0</v>
      </c>
      <c r="H14" s="193">
        <v>0</v>
      </c>
      <c r="I14" s="124">
        <v>0</v>
      </c>
      <c r="J14" s="25">
        <f t="shared" si="0"/>
        <v>0</v>
      </c>
      <c r="K14" s="193">
        <v>0</v>
      </c>
      <c r="L14" s="193">
        <v>0</v>
      </c>
      <c r="M14" s="193">
        <v>0</v>
      </c>
      <c r="N14" s="124">
        <v>0</v>
      </c>
    </row>
    <row r="15" spans="1:14" ht="15.75" thickBot="1">
      <c r="A15" s="450" t="s">
        <v>24</v>
      </c>
      <c r="B15" s="451"/>
      <c r="C15" s="160" t="s">
        <v>1</v>
      </c>
      <c r="D15" s="177"/>
      <c r="E15" s="26">
        <f aca="true" t="shared" si="1" ref="E15:N15">E14+E13+E12+E11+E10+E9+E8</f>
        <v>1500</v>
      </c>
      <c r="F15" s="27">
        <f t="shared" si="1"/>
        <v>1500</v>
      </c>
      <c r="G15" s="27">
        <f t="shared" si="1"/>
        <v>0</v>
      </c>
      <c r="H15" s="27">
        <f t="shared" si="1"/>
        <v>0</v>
      </c>
      <c r="I15" s="28">
        <f t="shared" si="1"/>
        <v>0</v>
      </c>
      <c r="J15" s="26">
        <f t="shared" si="1"/>
        <v>0</v>
      </c>
      <c r="K15" s="27">
        <f>K14+K13+K12+K11+K10+K9+K8</f>
        <v>0</v>
      </c>
      <c r="L15" s="27">
        <f t="shared" si="1"/>
        <v>0</v>
      </c>
      <c r="M15" s="27">
        <f t="shared" si="1"/>
        <v>0</v>
      </c>
      <c r="N15" s="28">
        <f t="shared" si="1"/>
        <v>0</v>
      </c>
    </row>
    <row r="16" spans="1:14" ht="27" customHeight="1" hidden="1">
      <c r="A16" s="460" t="s">
        <v>25</v>
      </c>
      <c r="B16" s="461"/>
      <c r="C16" s="359" t="s">
        <v>1</v>
      </c>
      <c r="D16" s="359">
        <v>2016</v>
      </c>
      <c r="E16" s="389">
        <v>0</v>
      </c>
      <c r="F16" s="377">
        <v>0</v>
      </c>
      <c r="G16" s="377">
        <v>0</v>
      </c>
      <c r="H16" s="377">
        <v>0</v>
      </c>
      <c r="I16" s="379">
        <v>0</v>
      </c>
      <c r="J16" s="389">
        <v>0</v>
      </c>
      <c r="K16" s="377">
        <v>0</v>
      </c>
      <c r="L16" s="377">
        <v>0</v>
      </c>
      <c r="M16" s="377">
        <v>0</v>
      </c>
      <c r="N16" s="379">
        <v>0</v>
      </c>
    </row>
    <row r="17" spans="1:14" ht="15.75" hidden="1" thickBot="1">
      <c r="A17" s="462" t="s">
        <v>26</v>
      </c>
      <c r="B17" s="463"/>
      <c r="C17" s="360" t="s">
        <v>1</v>
      </c>
      <c r="D17" s="360">
        <v>2016</v>
      </c>
      <c r="E17" s="17">
        <v>0</v>
      </c>
      <c r="F17" s="18">
        <v>0</v>
      </c>
      <c r="G17" s="18">
        <v>0</v>
      </c>
      <c r="H17" s="18">
        <v>0</v>
      </c>
      <c r="I17" s="19">
        <v>0</v>
      </c>
      <c r="J17" s="17">
        <v>0</v>
      </c>
      <c r="K17" s="18">
        <v>0</v>
      </c>
      <c r="L17" s="18">
        <v>0</v>
      </c>
      <c r="M17" s="18">
        <v>0</v>
      </c>
      <c r="N17" s="19">
        <v>0</v>
      </c>
    </row>
    <row r="18" spans="1:14" ht="15.75" hidden="1" thickBot="1">
      <c r="A18" s="464" t="s">
        <v>27</v>
      </c>
      <c r="B18" s="465"/>
      <c r="C18" s="361" t="s">
        <v>1</v>
      </c>
      <c r="D18" s="361">
        <v>2016</v>
      </c>
      <c r="E18" s="400">
        <v>0</v>
      </c>
      <c r="F18" s="378">
        <v>0</v>
      </c>
      <c r="G18" s="378">
        <v>0</v>
      </c>
      <c r="H18" s="378">
        <v>0</v>
      </c>
      <c r="I18" s="380">
        <v>0</v>
      </c>
      <c r="J18" s="400">
        <v>0</v>
      </c>
      <c r="K18" s="378">
        <v>0</v>
      </c>
      <c r="L18" s="378">
        <v>0</v>
      </c>
      <c r="M18" s="378">
        <v>0</v>
      </c>
      <c r="N18" s="380">
        <v>0</v>
      </c>
    </row>
    <row r="19" spans="1:14" ht="15.75" thickBot="1">
      <c r="A19" s="466" t="s">
        <v>28</v>
      </c>
      <c r="B19" s="467"/>
      <c r="C19" s="467"/>
      <c r="D19" s="467"/>
      <c r="E19" s="467"/>
      <c r="F19" s="467"/>
      <c r="G19" s="467"/>
      <c r="H19" s="467"/>
      <c r="I19" s="467"/>
      <c r="J19" s="467"/>
      <c r="K19" s="467"/>
      <c r="L19" s="467"/>
      <c r="M19" s="467"/>
      <c r="N19" s="468"/>
    </row>
    <row r="20" spans="1:14" ht="24">
      <c r="A20" s="401" t="s">
        <v>29</v>
      </c>
      <c r="B20" s="29" t="s">
        <v>30</v>
      </c>
      <c r="C20" s="359" t="s">
        <v>1</v>
      </c>
      <c r="D20" s="359" t="s">
        <v>131</v>
      </c>
      <c r="E20" s="389">
        <v>0</v>
      </c>
      <c r="F20" s="377">
        <v>0</v>
      </c>
      <c r="G20" s="377">
        <v>0</v>
      </c>
      <c r="H20" s="377">
        <v>0</v>
      </c>
      <c r="I20" s="379">
        <v>0</v>
      </c>
      <c r="J20" s="389">
        <v>0</v>
      </c>
      <c r="K20" s="377">
        <v>0</v>
      </c>
      <c r="L20" s="377">
        <v>0</v>
      </c>
      <c r="M20" s="377">
        <v>0</v>
      </c>
      <c r="N20" s="379">
        <v>0</v>
      </c>
    </row>
    <row r="21" spans="1:14" ht="39" thickBot="1">
      <c r="A21" s="30" t="s">
        <v>31</v>
      </c>
      <c r="B21" s="31" t="s">
        <v>133</v>
      </c>
      <c r="C21" s="155" t="s">
        <v>1</v>
      </c>
      <c r="D21" s="155">
        <v>2019</v>
      </c>
      <c r="E21" s="25">
        <f>F21+G21+H21+I21</f>
        <v>0</v>
      </c>
      <c r="F21" s="193">
        <v>0</v>
      </c>
      <c r="G21" s="193">
        <v>0</v>
      </c>
      <c r="H21" s="193">
        <v>0</v>
      </c>
      <c r="I21" s="124">
        <v>0</v>
      </c>
      <c r="J21" s="25">
        <v>0</v>
      </c>
      <c r="K21" s="193">
        <v>0</v>
      </c>
      <c r="L21" s="193">
        <v>0</v>
      </c>
      <c r="M21" s="193">
        <v>0</v>
      </c>
      <c r="N21" s="124">
        <v>0</v>
      </c>
    </row>
    <row r="22" spans="1:14" ht="15.75" thickBot="1">
      <c r="A22" s="474" t="s">
        <v>32</v>
      </c>
      <c r="B22" s="475"/>
      <c r="C22" s="155" t="s">
        <v>1</v>
      </c>
      <c r="D22" s="384"/>
      <c r="E22" s="25">
        <f aca="true" t="shared" si="2" ref="E22:N22">E21+E20</f>
        <v>0</v>
      </c>
      <c r="F22" s="193">
        <f t="shared" si="2"/>
        <v>0</v>
      </c>
      <c r="G22" s="193">
        <f t="shared" si="2"/>
        <v>0</v>
      </c>
      <c r="H22" s="193">
        <f t="shared" si="2"/>
        <v>0</v>
      </c>
      <c r="I22" s="124">
        <f t="shared" si="2"/>
        <v>0</v>
      </c>
      <c r="J22" s="25">
        <f t="shared" si="2"/>
        <v>0</v>
      </c>
      <c r="K22" s="193">
        <f t="shared" si="2"/>
        <v>0</v>
      </c>
      <c r="L22" s="193">
        <f t="shared" si="2"/>
        <v>0</v>
      </c>
      <c r="M22" s="193">
        <f t="shared" si="2"/>
        <v>0</v>
      </c>
      <c r="N22" s="124">
        <f t="shared" si="2"/>
        <v>0</v>
      </c>
    </row>
    <row r="23" spans="1:14" ht="15.75" thickBot="1">
      <c r="A23" s="466" t="s">
        <v>33</v>
      </c>
      <c r="B23" s="467"/>
      <c r="C23" s="467"/>
      <c r="D23" s="467"/>
      <c r="E23" s="467"/>
      <c r="F23" s="467"/>
      <c r="G23" s="467"/>
      <c r="H23" s="467"/>
      <c r="I23" s="467"/>
      <c r="J23" s="467"/>
      <c r="K23" s="467"/>
      <c r="L23" s="467"/>
      <c r="M23" s="467"/>
      <c r="N23" s="468"/>
    </row>
    <row r="24" spans="1:14" ht="20.25" customHeight="1">
      <c r="A24" s="368" t="s">
        <v>34</v>
      </c>
      <c r="B24" s="371" t="s">
        <v>30</v>
      </c>
      <c r="C24" s="359" t="s">
        <v>1</v>
      </c>
      <c r="D24" s="359"/>
      <c r="E24" s="387">
        <v>0</v>
      </c>
      <c r="F24" s="366">
        <v>0</v>
      </c>
      <c r="G24" s="366">
        <v>0</v>
      </c>
      <c r="H24" s="366">
        <v>0</v>
      </c>
      <c r="I24" s="367">
        <v>0</v>
      </c>
      <c r="J24" s="387">
        <v>0</v>
      </c>
      <c r="K24" s="366">
        <v>0</v>
      </c>
      <c r="L24" s="366">
        <v>0</v>
      </c>
      <c r="M24" s="366">
        <v>0</v>
      </c>
      <c r="N24" s="367">
        <v>0</v>
      </c>
    </row>
    <row r="25" spans="1:14" ht="26.25" thickBot="1">
      <c r="A25" s="32" t="s">
        <v>35</v>
      </c>
      <c r="B25" s="385" t="s">
        <v>36</v>
      </c>
      <c r="C25" s="164" t="s">
        <v>1</v>
      </c>
      <c r="D25" s="164"/>
      <c r="E25" s="33">
        <v>0</v>
      </c>
      <c r="F25" s="34">
        <v>0</v>
      </c>
      <c r="G25" s="34">
        <v>0</v>
      </c>
      <c r="H25" s="34">
        <v>0</v>
      </c>
      <c r="I25" s="35">
        <v>0</v>
      </c>
      <c r="J25" s="33">
        <v>0</v>
      </c>
      <c r="K25" s="34">
        <v>0</v>
      </c>
      <c r="L25" s="34">
        <v>0</v>
      </c>
      <c r="M25" s="34">
        <v>0</v>
      </c>
      <c r="N25" s="35">
        <v>0</v>
      </c>
    </row>
    <row r="26" spans="1:14" ht="15.75" thickBot="1">
      <c r="A26" s="450" t="s">
        <v>37</v>
      </c>
      <c r="B26" s="451"/>
      <c r="C26" s="160" t="s">
        <v>1</v>
      </c>
      <c r="D26" s="177"/>
      <c r="E26" s="36">
        <v>0</v>
      </c>
      <c r="F26" s="37">
        <v>0</v>
      </c>
      <c r="G26" s="37">
        <v>0</v>
      </c>
      <c r="H26" s="37">
        <v>0</v>
      </c>
      <c r="I26" s="38">
        <v>0</v>
      </c>
      <c r="J26" s="36">
        <v>0</v>
      </c>
      <c r="K26" s="37">
        <v>0</v>
      </c>
      <c r="L26" s="37">
        <v>0</v>
      </c>
      <c r="M26" s="37">
        <v>0</v>
      </c>
      <c r="N26" s="38">
        <v>0</v>
      </c>
    </row>
    <row r="27" spans="1:14" ht="19.5" customHeight="1" thickBot="1">
      <c r="A27" s="466" t="s">
        <v>38</v>
      </c>
      <c r="B27" s="467"/>
      <c r="C27" s="467"/>
      <c r="D27" s="467"/>
      <c r="E27" s="467"/>
      <c r="F27" s="467"/>
      <c r="G27" s="467"/>
      <c r="H27" s="467"/>
      <c r="I27" s="467"/>
      <c r="J27" s="467"/>
      <c r="K27" s="467"/>
      <c r="L27" s="467"/>
      <c r="M27" s="467"/>
      <c r="N27" s="468"/>
    </row>
    <row r="28" spans="1:18" ht="20.25" customHeight="1" thickBot="1">
      <c r="A28" s="350" t="s">
        <v>39</v>
      </c>
      <c r="B28" s="466" t="s">
        <v>2</v>
      </c>
      <c r="C28" s="467"/>
      <c r="D28" s="467"/>
      <c r="E28" s="467"/>
      <c r="F28" s="467"/>
      <c r="G28" s="467"/>
      <c r="H28" s="467"/>
      <c r="I28" s="467"/>
      <c r="J28" s="467"/>
      <c r="K28" s="467"/>
      <c r="L28" s="467"/>
      <c r="M28" s="467"/>
      <c r="N28" s="468"/>
      <c r="O28" s="126" t="s">
        <v>115</v>
      </c>
      <c r="P28" s="126" t="s">
        <v>116</v>
      </c>
      <c r="Q28" s="132" t="s">
        <v>117</v>
      </c>
      <c r="R28" s="135">
        <v>14</v>
      </c>
    </row>
    <row r="29" spans="1:14" ht="15">
      <c r="A29" s="368" t="s">
        <v>40</v>
      </c>
      <c r="B29" s="371" t="s">
        <v>41</v>
      </c>
      <c r="C29" s="359" t="s">
        <v>1</v>
      </c>
      <c r="D29" s="362">
        <v>2016</v>
      </c>
      <c r="E29" s="375">
        <v>0</v>
      </c>
      <c r="F29" s="377">
        <v>0</v>
      </c>
      <c r="G29" s="377">
        <v>0</v>
      </c>
      <c r="H29" s="377">
        <v>0</v>
      </c>
      <c r="I29" s="379">
        <v>0</v>
      </c>
      <c r="J29" s="375">
        <f>K29+L29+M29+N29</f>
        <v>0</v>
      </c>
      <c r="K29" s="377">
        <v>0</v>
      </c>
      <c r="L29" s="377">
        <v>0</v>
      </c>
      <c r="M29" s="377">
        <v>0</v>
      </c>
      <c r="N29" s="379">
        <v>0</v>
      </c>
    </row>
    <row r="30" spans="1:14" ht="24" customHeight="1">
      <c r="A30" s="369" t="s">
        <v>42</v>
      </c>
      <c r="B30" s="372" t="s">
        <v>30</v>
      </c>
      <c r="C30" s="360" t="s">
        <v>1</v>
      </c>
      <c r="D30" s="363" t="s">
        <v>46</v>
      </c>
      <c r="E30" s="39">
        <v>0</v>
      </c>
      <c r="F30" s="18">
        <v>0</v>
      </c>
      <c r="G30" s="18">
        <v>0</v>
      </c>
      <c r="H30" s="18">
        <v>0</v>
      </c>
      <c r="I30" s="19">
        <v>0</v>
      </c>
      <c r="J30" s="39">
        <f>K30+L30+M30+N30</f>
        <v>0</v>
      </c>
      <c r="K30" s="18">
        <v>0</v>
      </c>
      <c r="L30" s="18">
        <v>0</v>
      </c>
      <c r="M30" s="18">
        <v>0</v>
      </c>
      <c r="N30" s="19">
        <v>0</v>
      </c>
    </row>
    <row r="31" spans="1:19" ht="22.5" customHeight="1">
      <c r="A31" s="432" t="s">
        <v>43</v>
      </c>
      <c r="B31" s="471" t="s">
        <v>44</v>
      </c>
      <c r="C31" s="360" t="s">
        <v>71</v>
      </c>
      <c r="D31" s="363" t="s">
        <v>143</v>
      </c>
      <c r="E31" s="39">
        <f>F31+G31+H31+I31</f>
        <v>0</v>
      </c>
      <c r="F31" s="18">
        <v>0</v>
      </c>
      <c r="G31" s="18">
        <v>0</v>
      </c>
      <c r="H31" s="18">
        <v>0</v>
      </c>
      <c r="I31" s="19">
        <v>0</v>
      </c>
      <c r="J31" s="39">
        <f aca="true" t="shared" si="3" ref="J31:J37">K31+L31+M31+N31</f>
        <v>0</v>
      </c>
      <c r="K31" s="18">
        <v>0</v>
      </c>
      <c r="L31" s="18">
        <v>0</v>
      </c>
      <c r="M31" s="18">
        <v>0</v>
      </c>
      <c r="N31" s="19">
        <v>0</v>
      </c>
      <c r="O31" s="143"/>
      <c r="P31" s="138"/>
      <c r="Q31" s="139"/>
      <c r="R31" s="140"/>
      <c r="S31" s="141"/>
    </row>
    <row r="32" spans="1:19" ht="21" customHeight="1">
      <c r="A32" s="473"/>
      <c r="B32" s="472"/>
      <c r="C32" s="360" t="s">
        <v>1</v>
      </c>
      <c r="D32" s="363">
        <v>2020</v>
      </c>
      <c r="E32" s="39">
        <v>0</v>
      </c>
      <c r="F32" s="18">
        <v>0</v>
      </c>
      <c r="G32" s="18">
        <v>0</v>
      </c>
      <c r="H32" s="18">
        <v>0</v>
      </c>
      <c r="I32" s="19">
        <v>0</v>
      </c>
      <c r="J32" s="39">
        <f t="shared" si="3"/>
        <v>0</v>
      </c>
      <c r="K32" s="18">
        <v>0</v>
      </c>
      <c r="L32" s="18">
        <v>0</v>
      </c>
      <c r="M32" s="18">
        <v>0</v>
      </c>
      <c r="N32" s="19">
        <v>0</v>
      </c>
      <c r="O32" s="143"/>
      <c r="P32" s="138"/>
      <c r="Q32" s="139"/>
      <c r="R32" s="140"/>
      <c r="S32" s="141"/>
    </row>
    <row r="33" spans="1:19" ht="25.5">
      <c r="A33" s="369" t="s">
        <v>45</v>
      </c>
      <c r="B33" s="372" t="s">
        <v>5</v>
      </c>
      <c r="C33" s="360" t="s">
        <v>1</v>
      </c>
      <c r="D33" s="363" t="s">
        <v>46</v>
      </c>
      <c r="E33" s="39">
        <v>0</v>
      </c>
      <c r="F33" s="18">
        <v>0</v>
      </c>
      <c r="G33" s="18">
        <v>0</v>
      </c>
      <c r="H33" s="18">
        <v>0</v>
      </c>
      <c r="I33" s="19">
        <v>0</v>
      </c>
      <c r="J33" s="39">
        <f t="shared" si="3"/>
        <v>0</v>
      </c>
      <c r="K33" s="18">
        <v>0</v>
      </c>
      <c r="L33" s="18">
        <v>0</v>
      </c>
      <c r="M33" s="18">
        <v>0</v>
      </c>
      <c r="N33" s="19">
        <v>0</v>
      </c>
      <c r="O33" s="143">
        <f>159+157</f>
        <v>316</v>
      </c>
      <c r="P33" s="142">
        <f>F33-O33</f>
        <v>-316</v>
      </c>
      <c r="Q33" s="139">
        <v>2</v>
      </c>
      <c r="R33" s="140"/>
      <c r="S33" s="141"/>
    </row>
    <row r="34" spans="1:19" ht="51">
      <c r="A34" s="348" t="s">
        <v>47</v>
      </c>
      <c r="B34" s="385" t="s">
        <v>155</v>
      </c>
      <c r="C34" s="164" t="s">
        <v>1</v>
      </c>
      <c r="D34" s="166" t="s">
        <v>156</v>
      </c>
      <c r="E34" s="39">
        <f>F34+G34+H34+I34</f>
        <v>4</v>
      </c>
      <c r="F34" s="410">
        <v>4</v>
      </c>
      <c r="G34" s="410">
        <v>0</v>
      </c>
      <c r="H34" s="410">
        <v>0</v>
      </c>
      <c r="I34" s="411">
        <v>0</v>
      </c>
      <c r="J34" s="39">
        <f t="shared" si="3"/>
        <v>0</v>
      </c>
      <c r="K34" s="410">
        <v>0</v>
      </c>
      <c r="L34" s="410">
        <v>0</v>
      </c>
      <c r="M34" s="410">
        <v>0</v>
      </c>
      <c r="N34" s="411">
        <v>0</v>
      </c>
      <c r="O34" s="143">
        <v>146</v>
      </c>
      <c r="P34" s="142">
        <f>F34-O34</f>
        <v>-142</v>
      </c>
      <c r="Q34" s="139"/>
      <c r="R34" s="138">
        <v>127</v>
      </c>
      <c r="S34" s="141"/>
    </row>
    <row r="35" spans="1:19" ht="45.75" customHeight="1">
      <c r="A35" s="348" t="s">
        <v>48</v>
      </c>
      <c r="B35" s="385" t="s">
        <v>149</v>
      </c>
      <c r="C35" s="164" t="s">
        <v>1</v>
      </c>
      <c r="D35" s="166" t="s">
        <v>157</v>
      </c>
      <c r="E35" s="393">
        <f>F35+G35+H35+I35</f>
        <v>196</v>
      </c>
      <c r="F35" s="410">
        <v>196</v>
      </c>
      <c r="G35" s="410">
        <v>0</v>
      </c>
      <c r="H35" s="410">
        <v>0</v>
      </c>
      <c r="I35" s="411">
        <v>0</v>
      </c>
      <c r="J35" s="393">
        <f t="shared" si="3"/>
        <v>0</v>
      </c>
      <c r="K35" s="410">
        <v>0</v>
      </c>
      <c r="L35" s="410">
        <v>0</v>
      </c>
      <c r="M35" s="410">
        <v>0</v>
      </c>
      <c r="N35" s="411">
        <v>0</v>
      </c>
      <c r="O35" s="143">
        <f>23.2+23.2+23.2+36</f>
        <v>105.6</v>
      </c>
      <c r="P35" s="142">
        <f>F35-O35</f>
        <v>90.4</v>
      </c>
      <c r="Q35" s="139">
        <v>38</v>
      </c>
      <c r="R35" s="140"/>
      <c r="S35" s="141"/>
    </row>
    <row r="36" spans="1:19" ht="48">
      <c r="A36" s="369" t="s">
        <v>49</v>
      </c>
      <c r="B36" s="372" t="s">
        <v>3</v>
      </c>
      <c r="C36" s="164" t="s">
        <v>1</v>
      </c>
      <c r="D36" s="166" t="s">
        <v>158</v>
      </c>
      <c r="E36" s="42">
        <f>F36+G36+H36+I36</f>
        <v>1179</v>
      </c>
      <c r="F36" s="18">
        <v>1179</v>
      </c>
      <c r="G36" s="18">
        <v>0</v>
      </c>
      <c r="H36" s="18">
        <v>0</v>
      </c>
      <c r="I36" s="19">
        <v>0</v>
      </c>
      <c r="J36" s="42">
        <f t="shared" si="3"/>
        <v>0</v>
      </c>
      <c r="K36" s="18">
        <v>0</v>
      </c>
      <c r="L36" s="18">
        <v>0</v>
      </c>
      <c r="M36" s="18">
        <v>0</v>
      </c>
      <c r="N36" s="19">
        <v>0</v>
      </c>
      <c r="O36" s="143">
        <f>99+95</f>
        <v>194</v>
      </c>
      <c r="P36" s="142">
        <f>F36-O36</f>
        <v>985</v>
      </c>
      <c r="Q36" s="139"/>
      <c r="R36" s="138">
        <v>42</v>
      </c>
      <c r="S36" s="141"/>
    </row>
    <row r="37" spans="1:24" ht="34.5" customHeight="1" thickBot="1">
      <c r="A37" s="350" t="s">
        <v>50</v>
      </c>
      <c r="B37" s="43" t="s">
        <v>4</v>
      </c>
      <c r="C37" s="361" t="s">
        <v>1</v>
      </c>
      <c r="D37" s="364" t="s">
        <v>159</v>
      </c>
      <c r="E37" s="79">
        <f>F37+G37+H37+I37</f>
        <v>4000</v>
      </c>
      <c r="F37" s="193">
        <v>4000</v>
      </c>
      <c r="G37" s="193">
        <v>0</v>
      </c>
      <c r="H37" s="193">
        <v>0</v>
      </c>
      <c r="I37" s="124">
        <v>0</v>
      </c>
      <c r="J37" s="79">
        <f t="shared" si="3"/>
        <v>0</v>
      </c>
      <c r="K37" s="193">
        <v>0</v>
      </c>
      <c r="L37" s="193">
        <v>0</v>
      </c>
      <c r="M37" s="193">
        <v>0</v>
      </c>
      <c r="N37" s="124">
        <v>0</v>
      </c>
      <c r="O37" s="143">
        <f>704+203+99</f>
        <v>1006</v>
      </c>
      <c r="P37" s="142">
        <f>F37-O37</f>
        <v>2994</v>
      </c>
      <c r="Q37" s="139">
        <v>248</v>
      </c>
      <c r="R37" s="138">
        <v>157</v>
      </c>
      <c r="S37" s="141"/>
      <c r="X37" s="428"/>
    </row>
    <row r="38" spans="1:19" ht="15.75" thickBot="1">
      <c r="A38" s="505" t="s">
        <v>122</v>
      </c>
      <c r="B38" s="506"/>
      <c r="C38" s="170"/>
      <c r="D38" s="187"/>
      <c r="E38" s="392">
        <f>E29+E30+E31+E33+E34+E35+E36+E37</f>
        <v>5379</v>
      </c>
      <c r="F38" s="352">
        <f aca="true" t="shared" si="4" ref="F38:N38">F29+F30+F31+F33+F34+F35+F36+F37</f>
        <v>5379</v>
      </c>
      <c r="G38" s="352">
        <f t="shared" si="4"/>
        <v>0</v>
      </c>
      <c r="H38" s="352">
        <f t="shared" si="4"/>
        <v>0</v>
      </c>
      <c r="I38" s="354">
        <f t="shared" si="4"/>
        <v>0</v>
      </c>
      <c r="J38" s="392">
        <f>J29+J30+J31+J33+J34+J35+J36+J37+J32</f>
        <v>0</v>
      </c>
      <c r="K38" s="352">
        <f>K29+K30+K31+K33+K34+K35+K36+K37+K32</f>
        <v>0</v>
      </c>
      <c r="L38" s="352">
        <f t="shared" si="4"/>
        <v>0</v>
      </c>
      <c r="M38" s="352">
        <f t="shared" si="4"/>
        <v>0</v>
      </c>
      <c r="N38" s="354">
        <f t="shared" si="4"/>
        <v>0</v>
      </c>
      <c r="O38" s="143">
        <f>SUM(O29:O37)</f>
        <v>1767.6</v>
      </c>
      <c r="P38" s="138">
        <f>SUM(P29:P37)</f>
        <v>3611.4</v>
      </c>
      <c r="Q38" s="139">
        <f>SUM(Q31:Q37)</f>
        <v>288</v>
      </c>
      <c r="R38" s="140">
        <f>SUM(R31:R37)</f>
        <v>326</v>
      </c>
      <c r="S38" s="141"/>
    </row>
    <row r="39" spans="1:19" ht="15">
      <c r="A39" s="217"/>
      <c r="B39" s="219"/>
      <c r="C39" s="359" t="s">
        <v>1</v>
      </c>
      <c r="D39" s="381"/>
      <c r="E39" s="375">
        <f>E29+E30+E33+E34+E35+E36+E37</f>
        <v>5379</v>
      </c>
      <c r="F39" s="377">
        <f>F29+F30+F33+F34+F35+F36+F37</f>
        <v>5379</v>
      </c>
      <c r="G39" s="377">
        <v>0</v>
      </c>
      <c r="H39" s="377">
        <v>0</v>
      </c>
      <c r="I39" s="373">
        <v>0</v>
      </c>
      <c r="J39" s="375">
        <f>J29+J30+J33+J34+J35+J36+J37+J32</f>
        <v>0</v>
      </c>
      <c r="K39" s="377">
        <f>K29+K30+K33+K34+K35+K36+K37+K32</f>
        <v>0</v>
      </c>
      <c r="L39" s="377">
        <v>0</v>
      </c>
      <c r="M39" s="377">
        <v>0</v>
      </c>
      <c r="N39" s="379">
        <v>0</v>
      </c>
      <c r="O39" s="213"/>
      <c r="P39" s="213"/>
      <c r="Q39" s="214"/>
      <c r="R39" s="215"/>
      <c r="S39" s="190"/>
    </row>
    <row r="40" spans="1:19" ht="15.75" thickBot="1">
      <c r="A40" s="218"/>
      <c r="B40" s="220"/>
      <c r="C40" s="361" t="s">
        <v>71</v>
      </c>
      <c r="D40" s="382"/>
      <c r="E40" s="376">
        <f aca="true" t="shared" si="5" ref="E40:N40">E31</f>
        <v>0</v>
      </c>
      <c r="F40" s="378">
        <f t="shared" si="5"/>
        <v>0</v>
      </c>
      <c r="G40" s="378">
        <f t="shared" si="5"/>
        <v>0</v>
      </c>
      <c r="H40" s="378">
        <f t="shared" si="5"/>
        <v>0</v>
      </c>
      <c r="I40" s="374">
        <f t="shared" si="5"/>
        <v>0</v>
      </c>
      <c r="J40" s="376">
        <f t="shared" si="5"/>
        <v>0</v>
      </c>
      <c r="K40" s="400">
        <f t="shared" si="5"/>
        <v>0</v>
      </c>
      <c r="L40" s="400">
        <f t="shared" si="5"/>
        <v>0</v>
      </c>
      <c r="M40" s="400">
        <f t="shared" si="5"/>
        <v>0</v>
      </c>
      <c r="N40" s="216">
        <f t="shared" si="5"/>
        <v>0</v>
      </c>
      <c r="O40" s="213"/>
      <c r="P40" s="213"/>
      <c r="Q40" s="214"/>
      <c r="R40" s="215"/>
      <c r="S40" s="190"/>
    </row>
    <row r="41" spans="1:14" ht="15.75" thickBot="1">
      <c r="A41" s="497" t="s">
        <v>51</v>
      </c>
      <c r="B41" s="498"/>
      <c r="C41" s="498"/>
      <c r="D41" s="498"/>
      <c r="E41" s="498"/>
      <c r="F41" s="498"/>
      <c r="G41" s="498"/>
      <c r="H41" s="498"/>
      <c r="I41" s="498"/>
      <c r="J41" s="498"/>
      <c r="K41" s="498"/>
      <c r="L41" s="498"/>
      <c r="M41" s="498"/>
      <c r="N41" s="499"/>
    </row>
    <row r="42" spans="1:14" ht="29.25" customHeight="1">
      <c r="A42" s="500" t="s">
        <v>52</v>
      </c>
      <c r="B42" s="501" t="s">
        <v>30</v>
      </c>
      <c r="C42" s="362" t="s">
        <v>53</v>
      </c>
      <c r="D42" s="359">
        <v>2024</v>
      </c>
      <c r="E42" s="389">
        <v>0</v>
      </c>
      <c r="F42" s="377">
        <v>0</v>
      </c>
      <c r="G42" s="377">
        <v>0</v>
      </c>
      <c r="H42" s="377">
        <v>0</v>
      </c>
      <c r="I42" s="379">
        <v>0</v>
      </c>
      <c r="J42" s="389">
        <f aca="true" t="shared" si="6" ref="J42:J47">K42+L42+M42+N42</f>
        <v>16050</v>
      </c>
      <c r="K42" s="377">
        <v>16050</v>
      </c>
      <c r="L42" s="377">
        <v>0</v>
      </c>
      <c r="M42" s="377">
        <v>0</v>
      </c>
      <c r="N42" s="379">
        <v>0</v>
      </c>
    </row>
    <row r="43" spans="1:14" ht="18" customHeight="1">
      <c r="A43" s="432"/>
      <c r="B43" s="502"/>
      <c r="C43" s="166" t="s">
        <v>54</v>
      </c>
      <c r="D43" s="164">
        <v>2024</v>
      </c>
      <c r="E43" s="45">
        <v>0</v>
      </c>
      <c r="F43" s="410">
        <v>0</v>
      </c>
      <c r="G43" s="410">
        <v>0</v>
      </c>
      <c r="H43" s="410">
        <v>0</v>
      </c>
      <c r="I43" s="411">
        <v>0</v>
      </c>
      <c r="J43" s="45">
        <f t="shared" si="6"/>
        <v>300</v>
      </c>
      <c r="K43" s="410">
        <v>300</v>
      </c>
      <c r="L43" s="410">
        <v>0</v>
      </c>
      <c r="M43" s="410">
        <v>0</v>
      </c>
      <c r="N43" s="411">
        <v>0</v>
      </c>
    </row>
    <row r="44" spans="1:17" ht="67.5" customHeight="1">
      <c r="A44" s="503" t="s">
        <v>55</v>
      </c>
      <c r="B44" s="504" t="s">
        <v>124</v>
      </c>
      <c r="C44" s="229" t="s">
        <v>102</v>
      </c>
      <c r="D44" s="360" t="s">
        <v>160</v>
      </c>
      <c r="E44" s="17">
        <f>F44+G44+H44+I44</f>
        <v>0</v>
      </c>
      <c r="F44" s="18">
        <v>0</v>
      </c>
      <c r="G44" s="18">
        <v>0</v>
      </c>
      <c r="H44" s="18">
        <v>0</v>
      </c>
      <c r="I44" s="19">
        <v>0</v>
      </c>
      <c r="J44" s="45">
        <f t="shared" si="6"/>
        <v>188972</v>
      </c>
      <c r="K44" s="18">
        <v>188972</v>
      </c>
      <c r="L44" s="18">
        <v>0</v>
      </c>
      <c r="M44" s="18">
        <v>0</v>
      </c>
      <c r="N44" s="19">
        <v>0</v>
      </c>
      <c r="P44" s="127"/>
      <c r="Q44" s="133"/>
    </row>
    <row r="45" spans="1:14" ht="15">
      <c r="A45" s="503"/>
      <c r="B45" s="504"/>
      <c r="C45" s="363" t="s">
        <v>54</v>
      </c>
      <c r="D45" s="360">
        <v>2024</v>
      </c>
      <c r="E45" s="17">
        <v>0</v>
      </c>
      <c r="F45" s="18">
        <v>0</v>
      </c>
      <c r="G45" s="18">
        <v>0</v>
      </c>
      <c r="H45" s="18">
        <v>0</v>
      </c>
      <c r="I45" s="19">
        <v>0</v>
      </c>
      <c r="J45" s="45">
        <f t="shared" si="6"/>
        <v>15900</v>
      </c>
      <c r="K45" s="18">
        <v>15900</v>
      </c>
      <c r="L45" s="18">
        <v>0</v>
      </c>
      <c r="M45" s="18">
        <v>0</v>
      </c>
      <c r="N45" s="19">
        <v>0</v>
      </c>
    </row>
    <row r="46" spans="1:14" ht="15">
      <c r="A46" s="503"/>
      <c r="B46" s="504"/>
      <c r="C46" s="363" t="s">
        <v>56</v>
      </c>
      <c r="D46" s="360">
        <v>2024</v>
      </c>
      <c r="E46" s="17">
        <v>0</v>
      </c>
      <c r="F46" s="18">
        <v>0</v>
      </c>
      <c r="G46" s="18">
        <v>0</v>
      </c>
      <c r="H46" s="18">
        <v>0</v>
      </c>
      <c r="I46" s="19">
        <v>0</v>
      </c>
      <c r="J46" s="45">
        <f t="shared" si="6"/>
        <v>7500</v>
      </c>
      <c r="K46" s="18">
        <v>7500</v>
      </c>
      <c r="L46" s="18">
        <v>0</v>
      </c>
      <c r="M46" s="18">
        <v>0</v>
      </c>
      <c r="N46" s="19">
        <v>0</v>
      </c>
    </row>
    <row r="47" spans="1:14" ht="49.5" customHeight="1" thickBot="1">
      <c r="A47" s="350" t="s">
        <v>57</v>
      </c>
      <c r="B47" s="95" t="s">
        <v>58</v>
      </c>
      <c r="C47" s="159" t="s">
        <v>53</v>
      </c>
      <c r="D47" s="155" t="s">
        <v>161</v>
      </c>
      <c r="E47" s="25">
        <f>F47+G47+H47+I47</f>
        <v>0</v>
      </c>
      <c r="F47" s="193">
        <v>0</v>
      </c>
      <c r="G47" s="193">
        <v>0</v>
      </c>
      <c r="H47" s="193">
        <v>0</v>
      </c>
      <c r="I47" s="124">
        <v>0</v>
      </c>
      <c r="J47" s="45">
        <f t="shared" si="6"/>
        <v>71278</v>
      </c>
      <c r="K47" s="353">
        <v>71278</v>
      </c>
      <c r="L47" s="353">
        <v>0</v>
      </c>
      <c r="M47" s="353">
        <v>0</v>
      </c>
      <c r="N47" s="355">
        <v>0</v>
      </c>
    </row>
    <row r="48" spans="1:14" ht="15">
      <c r="A48" s="517" t="s">
        <v>59</v>
      </c>
      <c r="B48" s="518"/>
      <c r="C48" s="519"/>
      <c r="D48" s="519"/>
      <c r="E48" s="511">
        <f>F48+G48+H48+I48</f>
        <v>0</v>
      </c>
      <c r="F48" s="513">
        <f>F47+F46+F45+F44+F43+F42</f>
        <v>0</v>
      </c>
      <c r="G48" s="513">
        <v>0</v>
      </c>
      <c r="H48" s="513">
        <v>0</v>
      </c>
      <c r="I48" s="509">
        <v>0</v>
      </c>
      <c r="J48" s="511">
        <f>J47+J46+J45+J44+J43+J42</f>
        <v>300000</v>
      </c>
      <c r="K48" s="513">
        <f>K47+K46+K45+K44+K43+K42</f>
        <v>300000</v>
      </c>
      <c r="L48" s="513">
        <f>L47+L46+L45+L44+L43+L42</f>
        <v>0</v>
      </c>
      <c r="M48" s="513">
        <f>M47+M46+M45+M44+M43+M42</f>
        <v>0</v>
      </c>
      <c r="N48" s="515">
        <f>N47+N46+N45+N44+N43+N42</f>
        <v>0</v>
      </c>
    </row>
    <row r="49" spans="1:14" ht="15.75" thickBot="1">
      <c r="A49" s="497" t="s">
        <v>60</v>
      </c>
      <c r="B49" s="498"/>
      <c r="C49" s="520"/>
      <c r="D49" s="520"/>
      <c r="E49" s="512"/>
      <c r="F49" s="514"/>
      <c r="G49" s="514"/>
      <c r="H49" s="514"/>
      <c r="I49" s="510"/>
      <c r="J49" s="565"/>
      <c r="K49" s="563"/>
      <c r="L49" s="563"/>
      <c r="M49" s="563"/>
      <c r="N49" s="564"/>
    </row>
    <row r="50" spans="1:27" ht="84" customHeight="1">
      <c r="A50" s="46"/>
      <c r="B50" s="47"/>
      <c r="C50" s="359" t="s">
        <v>102</v>
      </c>
      <c r="D50" s="381"/>
      <c r="E50" s="375">
        <f>F50+G50+H50+I50</f>
        <v>0</v>
      </c>
      <c r="F50" s="377">
        <f>F47+F44+F42</f>
        <v>0</v>
      </c>
      <c r="G50" s="377">
        <v>0</v>
      </c>
      <c r="H50" s="377">
        <v>0</v>
      </c>
      <c r="I50" s="373">
        <v>0</v>
      </c>
      <c r="J50" s="407">
        <f>K50+L50+M50+N50</f>
        <v>276300</v>
      </c>
      <c r="K50" s="405">
        <f>K47+K44+K42</f>
        <v>276300</v>
      </c>
      <c r="L50" s="377">
        <v>0</v>
      </c>
      <c r="M50" s="377">
        <v>0</v>
      </c>
      <c r="N50" s="379">
        <v>0</v>
      </c>
      <c r="W50" s="50">
        <v>0</v>
      </c>
      <c r="X50" s="126"/>
      <c r="Y50" s="126"/>
      <c r="Z50" s="132"/>
      <c r="AA50" s="135"/>
    </row>
    <row r="51" spans="1:14" ht="15">
      <c r="A51" s="51"/>
      <c r="B51" s="52"/>
      <c r="C51" s="360" t="s">
        <v>54</v>
      </c>
      <c r="D51" s="154"/>
      <c r="E51" s="42">
        <v>0</v>
      </c>
      <c r="F51" s="18">
        <v>0</v>
      </c>
      <c r="G51" s="18">
        <v>0</v>
      </c>
      <c r="H51" s="18">
        <v>0</v>
      </c>
      <c r="I51" s="408">
        <v>0</v>
      </c>
      <c r="J51" s="413">
        <f>K51+L51+M51+N51</f>
        <v>16200</v>
      </c>
      <c r="K51" s="412">
        <f>K45+K43</f>
        <v>16200</v>
      </c>
      <c r="L51" s="18">
        <v>0</v>
      </c>
      <c r="M51" s="18">
        <v>0</v>
      </c>
      <c r="N51" s="19">
        <v>0</v>
      </c>
    </row>
    <row r="52" spans="1:14" ht="15.75" thickBot="1">
      <c r="A52" s="53"/>
      <c r="B52" s="54"/>
      <c r="C52" s="361" t="s">
        <v>56</v>
      </c>
      <c r="D52" s="382"/>
      <c r="E52" s="376">
        <v>0</v>
      </c>
      <c r="F52" s="378">
        <v>0</v>
      </c>
      <c r="G52" s="378">
        <v>0</v>
      </c>
      <c r="H52" s="378">
        <v>0</v>
      </c>
      <c r="I52" s="374">
        <v>0</v>
      </c>
      <c r="J52" s="414">
        <f>K52+L52+M52+N52</f>
        <v>7500</v>
      </c>
      <c r="K52" s="415">
        <f>K46</f>
        <v>7500</v>
      </c>
      <c r="L52" s="378">
        <v>0</v>
      </c>
      <c r="M52" s="378">
        <v>0</v>
      </c>
      <c r="N52" s="380">
        <v>0</v>
      </c>
    </row>
    <row r="53" spans="1:14" ht="15.75" thickBot="1">
      <c r="A53" s="466" t="s">
        <v>61</v>
      </c>
      <c r="B53" s="467"/>
      <c r="C53" s="467"/>
      <c r="D53" s="467"/>
      <c r="E53" s="467"/>
      <c r="F53" s="467"/>
      <c r="G53" s="467"/>
      <c r="H53" s="467"/>
      <c r="I53" s="467"/>
      <c r="J53" s="556"/>
      <c r="K53" s="556"/>
      <c r="L53" s="556"/>
      <c r="M53" s="556"/>
      <c r="N53" s="557"/>
    </row>
    <row r="54" spans="1:14" ht="21" customHeight="1">
      <c r="A54" s="368" t="s">
        <v>62</v>
      </c>
      <c r="B54" s="371" t="s">
        <v>63</v>
      </c>
      <c r="C54" s="359" t="s">
        <v>64</v>
      </c>
      <c r="D54" s="359">
        <v>2024</v>
      </c>
      <c r="E54" s="387">
        <v>0</v>
      </c>
      <c r="F54" s="366">
        <v>0</v>
      </c>
      <c r="G54" s="366">
        <v>0</v>
      </c>
      <c r="H54" s="366">
        <v>0</v>
      </c>
      <c r="I54" s="416">
        <v>0</v>
      </c>
      <c r="J54" s="375">
        <f>K54+L54+M54+N54</f>
        <v>19000</v>
      </c>
      <c r="K54" s="377">
        <v>19000</v>
      </c>
      <c r="L54" s="377">
        <v>0</v>
      </c>
      <c r="M54" s="377">
        <v>0</v>
      </c>
      <c r="N54" s="379">
        <v>0</v>
      </c>
    </row>
    <row r="55" spans="1:14" ht="21" customHeight="1">
      <c r="A55" s="369" t="s">
        <v>65</v>
      </c>
      <c r="B55" s="372" t="s">
        <v>30</v>
      </c>
      <c r="C55" s="360" t="s">
        <v>64</v>
      </c>
      <c r="D55" s="360">
        <v>2024</v>
      </c>
      <c r="E55" s="55">
        <v>0</v>
      </c>
      <c r="F55" s="397">
        <v>0</v>
      </c>
      <c r="G55" s="397">
        <v>0</v>
      </c>
      <c r="H55" s="397">
        <v>0</v>
      </c>
      <c r="I55" s="417">
        <v>0</v>
      </c>
      <c r="J55" s="42">
        <f>K55+L55+M55+N55</f>
        <v>6417</v>
      </c>
      <c r="K55" s="18">
        <v>6417</v>
      </c>
      <c r="L55" s="18">
        <v>0</v>
      </c>
      <c r="M55" s="18">
        <v>0</v>
      </c>
      <c r="N55" s="19">
        <v>0</v>
      </c>
    </row>
    <row r="56" spans="1:14" ht="21" customHeight="1" thickBot="1">
      <c r="A56" s="32" t="s">
        <v>66</v>
      </c>
      <c r="B56" s="402" t="s">
        <v>67</v>
      </c>
      <c r="C56" s="361" t="s">
        <v>64</v>
      </c>
      <c r="D56" s="361">
        <v>2024</v>
      </c>
      <c r="E56" s="388">
        <v>0</v>
      </c>
      <c r="F56" s="383">
        <v>0</v>
      </c>
      <c r="G56" s="383">
        <v>0</v>
      </c>
      <c r="H56" s="383">
        <v>0</v>
      </c>
      <c r="I56" s="418">
        <v>0</v>
      </c>
      <c r="J56" s="376">
        <f>K56+L56+M56+N56</f>
        <v>82873</v>
      </c>
      <c r="K56" s="378">
        <v>82873</v>
      </c>
      <c r="L56" s="378">
        <v>0</v>
      </c>
      <c r="M56" s="378">
        <v>0</v>
      </c>
      <c r="N56" s="380">
        <v>0</v>
      </c>
    </row>
    <row r="57" spans="1:14" ht="15.75" thickBot="1">
      <c r="A57" s="450" t="s">
        <v>68</v>
      </c>
      <c r="B57" s="452"/>
      <c r="C57" s="167"/>
      <c r="D57" s="177"/>
      <c r="E57" s="36">
        <v>0</v>
      </c>
      <c r="F57" s="37">
        <v>0</v>
      </c>
      <c r="G57" s="37">
        <v>0</v>
      </c>
      <c r="H57" s="37">
        <v>0</v>
      </c>
      <c r="I57" s="38">
        <v>0</v>
      </c>
      <c r="J57" s="25">
        <f>SUM(J54:J56)</f>
        <v>108290</v>
      </c>
      <c r="K57" s="193">
        <f>SUM(K54:K56)</f>
        <v>108290</v>
      </c>
      <c r="L57" s="193">
        <v>0</v>
      </c>
      <c r="M57" s="193">
        <v>0</v>
      </c>
      <c r="N57" s="124">
        <v>0</v>
      </c>
    </row>
    <row r="58" spans="1:14" ht="15.75" thickBot="1">
      <c r="A58" s="466" t="s">
        <v>69</v>
      </c>
      <c r="B58" s="467"/>
      <c r="C58" s="467"/>
      <c r="D58" s="467"/>
      <c r="E58" s="467"/>
      <c r="F58" s="467"/>
      <c r="G58" s="467"/>
      <c r="H58" s="467"/>
      <c r="I58" s="467"/>
      <c r="J58" s="495"/>
      <c r="K58" s="495"/>
      <c r="L58" s="495"/>
      <c r="M58" s="495"/>
      <c r="N58" s="496"/>
    </row>
    <row r="59" spans="1:14" ht="17.25" customHeight="1">
      <c r="A59" s="500" t="s">
        <v>70</v>
      </c>
      <c r="B59" s="507" t="s">
        <v>30</v>
      </c>
      <c r="C59" s="359" t="s">
        <v>1</v>
      </c>
      <c r="D59" s="170">
        <v>2024</v>
      </c>
      <c r="E59" s="387">
        <v>0</v>
      </c>
      <c r="F59" s="366">
        <v>0</v>
      </c>
      <c r="G59" s="366">
        <v>0</v>
      </c>
      <c r="H59" s="366">
        <v>0</v>
      </c>
      <c r="I59" s="416">
        <v>0</v>
      </c>
      <c r="J59" s="375">
        <f>K59+L59+M59+N59</f>
        <v>9124</v>
      </c>
      <c r="K59" s="377">
        <v>9124</v>
      </c>
      <c r="L59" s="377">
        <v>0</v>
      </c>
      <c r="M59" s="377">
        <v>0</v>
      </c>
      <c r="N59" s="379">
        <v>0</v>
      </c>
    </row>
    <row r="60" spans="1:14" ht="17.25" customHeight="1">
      <c r="A60" s="503"/>
      <c r="B60" s="508"/>
      <c r="C60" s="360" t="s">
        <v>71</v>
      </c>
      <c r="D60" s="360">
        <v>2024</v>
      </c>
      <c r="E60" s="55">
        <v>0</v>
      </c>
      <c r="F60" s="397">
        <v>0</v>
      </c>
      <c r="G60" s="397">
        <v>0</v>
      </c>
      <c r="H60" s="397">
        <v>0</v>
      </c>
      <c r="I60" s="417">
        <v>0</v>
      </c>
      <c r="J60" s="42">
        <f>K60+L60+M60+N60</f>
        <v>13345</v>
      </c>
      <c r="K60" s="18">
        <v>13345</v>
      </c>
      <c r="L60" s="18">
        <v>0</v>
      </c>
      <c r="M60" s="18">
        <v>0</v>
      </c>
      <c r="N60" s="19">
        <v>0</v>
      </c>
    </row>
    <row r="61" spans="1:14" ht="17.25" customHeight="1">
      <c r="A61" s="369" t="s">
        <v>72</v>
      </c>
      <c r="B61" s="372" t="s">
        <v>73</v>
      </c>
      <c r="C61" s="360" t="s">
        <v>1</v>
      </c>
      <c r="D61" s="360">
        <v>2024</v>
      </c>
      <c r="E61" s="55">
        <v>0</v>
      </c>
      <c r="F61" s="397">
        <v>0</v>
      </c>
      <c r="G61" s="397">
        <v>0</v>
      </c>
      <c r="H61" s="397">
        <v>0</v>
      </c>
      <c r="I61" s="417">
        <v>0</v>
      </c>
      <c r="J61" s="42">
        <f>K61+L61+M61+N61</f>
        <v>78598</v>
      </c>
      <c r="K61" s="18">
        <v>78598</v>
      </c>
      <c r="L61" s="18">
        <v>0</v>
      </c>
      <c r="M61" s="18">
        <v>0</v>
      </c>
      <c r="N61" s="19">
        <v>0</v>
      </c>
    </row>
    <row r="62" spans="1:14" ht="17.25" customHeight="1" thickBot="1">
      <c r="A62" s="32" t="s">
        <v>74</v>
      </c>
      <c r="B62" s="385" t="s">
        <v>75</v>
      </c>
      <c r="C62" s="361" t="s">
        <v>71</v>
      </c>
      <c r="D62" s="361">
        <v>2024</v>
      </c>
      <c r="E62" s="33">
        <v>0</v>
      </c>
      <c r="F62" s="34">
        <v>0</v>
      </c>
      <c r="G62" s="34">
        <v>0</v>
      </c>
      <c r="H62" s="34">
        <v>0</v>
      </c>
      <c r="I62" s="81">
        <v>0</v>
      </c>
      <c r="J62" s="376">
        <f>K62+L62+M62+N62</f>
        <v>176339</v>
      </c>
      <c r="K62" s="378">
        <v>176339</v>
      </c>
      <c r="L62" s="378">
        <v>0</v>
      </c>
      <c r="M62" s="378">
        <v>0</v>
      </c>
      <c r="N62" s="380">
        <v>0</v>
      </c>
    </row>
    <row r="63" spans="1:14" ht="17.25" customHeight="1">
      <c r="A63" s="517" t="s">
        <v>76</v>
      </c>
      <c r="B63" s="518"/>
      <c r="C63" s="522"/>
      <c r="D63" s="519"/>
      <c r="E63" s="526">
        <v>0</v>
      </c>
      <c r="F63" s="492">
        <v>0</v>
      </c>
      <c r="G63" s="492">
        <v>0</v>
      </c>
      <c r="H63" s="492">
        <v>0</v>
      </c>
      <c r="I63" s="493">
        <v>0</v>
      </c>
      <c r="J63" s="560">
        <f>SUM(J59:J62)</f>
        <v>277406</v>
      </c>
      <c r="K63" s="553">
        <f>SUM(K59:K62)</f>
        <v>277406</v>
      </c>
      <c r="L63" s="561">
        <v>0</v>
      </c>
      <c r="M63" s="561">
        <v>0</v>
      </c>
      <c r="N63" s="562">
        <v>0</v>
      </c>
    </row>
    <row r="64" spans="1:14" ht="17.25" customHeight="1" thickBot="1">
      <c r="A64" s="497" t="s">
        <v>60</v>
      </c>
      <c r="B64" s="498"/>
      <c r="C64" s="523"/>
      <c r="D64" s="520"/>
      <c r="E64" s="527"/>
      <c r="F64" s="521"/>
      <c r="G64" s="521"/>
      <c r="H64" s="521"/>
      <c r="I64" s="525"/>
      <c r="J64" s="527"/>
      <c r="K64" s="521"/>
      <c r="L64" s="521"/>
      <c r="M64" s="521"/>
      <c r="N64" s="525"/>
    </row>
    <row r="65" spans="1:14" ht="15">
      <c r="A65" s="56"/>
      <c r="B65" s="57"/>
      <c r="C65" s="359" t="s">
        <v>1</v>
      </c>
      <c r="D65" s="394"/>
      <c r="E65" s="365">
        <v>0</v>
      </c>
      <c r="F65" s="366">
        <v>0</v>
      </c>
      <c r="G65" s="366">
        <v>0</v>
      </c>
      <c r="H65" s="366">
        <v>0</v>
      </c>
      <c r="I65" s="367">
        <v>0</v>
      </c>
      <c r="J65" s="375">
        <f>K65+L65+M65+N65</f>
        <v>87722</v>
      </c>
      <c r="K65" s="377">
        <f>K59+K61</f>
        <v>87722</v>
      </c>
      <c r="L65" s="366">
        <v>0</v>
      </c>
      <c r="M65" s="366">
        <v>0</v>
      </c>
      <c r="N65" s="367">
        <v>0</v>
      </c>
    </row>
    <row r="66" spans="1:14" ht="15.75" thickBot="1">
      <c r="A66" s="357"/>
      <c r="B66" s="54"/>
      <c r="C66" s="361" t="s">
        <v>71</v>
      </c>
      <c r="D66" s="395"/>
      <c r="E66" s="391">
        <v>0</v>
      </c>
      <c r="F66" s="383">
        <v>0</v>
      </c>
      <c r="G66" s="383">
        <v>0</v>
      </c>
      <c r="H66" s="383">
        <v>0</v>
      </c>
      <c r="I66" s="386">
        <v>0</v>
      </c>
      <c r="J66" s="376">
        <f>K66+L66+M66+N66</f>
        <v>189684</v>
      </c>
      <c r="K66" s="378">
        <f>K60+K62</f>
        <v>189684</v>
      </c>
      <c r="L66" s="383">
        <v>0</v>
      </c>
      <c r="M66" s="383">
        <v>0</v>
      </c>
      <c r="N66" s="386">
        <v>0</v>
      </c>
    </row>
    <row r="67" spans="1:14" ht="15.75" thickBot="1">
      <c r="A67" s="466" t="s">
        <v>77</v>
      </c>
      <c r="B67" s="467"/>
      <c r="C67" s="467"/>
      <c r="D67" s="467"/>
      <c r="E67" s="467"/>
      <c r="F67" s="467"/>
      <c r="G67" s="467"/>
      <c r="H67" s="467"/>
      <c r="I67" s="467"/>
      <c r="J67" s="467"/>
      <c r="K67" s="467"/>
      <c r="L67" s="467"/>
      <c r="M67" s="467"/>
      <c r="N67" s="468"/>
    </row>
    <row r="68" spans="1:14" ht="18.75" customHeight="1">
      <c r="A68" s="558" t="s">
        <v>78</v>
      </c>
      <c r="B68" s="559" t="s">
        <v>30</v>
      </c>
      <c r="C68" s="359" t="s">
        <v>54</v>
      </c>
      <c r="D68" s="359">
        <v>2019</v>
      </c>
      <c r="E68" s="389">
        <f>F68+G68+H68+I68</f>
        <v>0</v>
      </c>
      <c r="F68" s="377">
        <v>0</v>
      </c>
      <c r="G68" s="377">
        <v>0</v>
      </c>
      <c r="H68" s="377">
        <v>0</v>
      </c>
      <c r="I68" s="379">
        <v>0</v>
      </c>
      <c r="J68" s="389">
        <v>0</v>
      </c>
      <c r="K68" s="377">
        <v>0</v>
      </c>
      <c r="L68" s="377">
        <v>0</v>
      </c>
      <c r="M68" s="377">
        <v>0</v>
      </c>
      <c r="N68" s="379">
        <v>0</v>
      </c>
    </row>
    <row r="69" spans="1:14" ht="18.75" customHeight="1">
      <c r="A69" s="473"/>
      <c r="B69" s="472"/>
      <c r="C69" s="169" t="s">
        <v>1</v>
      </c>
      <c r="D69" s="169">
        <v>2024</v>
      </c>
      <c r="E69" s="422">
        <v>0</v>
      </c>
      <c r="F69" s="421">
        <v>0</v>
      </c>
      <c r="G69" s="421">
        <v>0</v>
      </c>
      <c r="H69" s="421">
        <v>0</v>
      </c>
      <c r="I69" s="50">
        <v>0</v>
      </c>
      <c r="J69" s="422">
        <f>K69</f>
        <v>3250</v>
      </c>
      <c r="K69" s="421">
        <v>3250</v>
      </c>
      <c r="L69" s="421">
        <v>0</v>
      </c>
      <c r="M69" s="421">
        <v>0</v>
      </c>
      <c r="N69" s="50">
        <v>0</v>
      </c>
    </row>
    <row r="70" spans="1:14" ht="24">
      <c r="A70" s="432" t="s">
        <v>79</v>
      </c>
      <c r="B70" s="508" t="s">
        <v>80</v>
      </c>
      <c r="C70" s="360" t="s">
        <v>1</v>
      </c>
      <c r="D70" s="360" t="s">
        <v>162</v>
      </c>
      <c r="E70" s="17">
        <f>F70+G70+H70+I70</f>
        <v>0</v>
      </c>
      <c r="F70" s="18">
        <v>0</v>
      </c>
      <c r="G70" s="18">
        <v>0</v>
      </c>
      <c r="H70" s="18">
        <v>0</v>
      </c>
      <c r="I70" s="19">
        <v>0</v>
      </c>
      <c r="J70" s="17">
        <f>K70+L70+M70+N70</f>
        <v>158344</v>
      </c>
      <c r="K70" s="18">
        <v>158344</v>
      </c>
      <c r="L70" s="18">
        <v>0</v>
      </c>
      <c r="M70" s="18">
        <v>0</v>
      </c>
      <c r="N70" s="19">
        <v>0</v>
      </c>
    </row>
    <row r="71" spans="1:14" ht="30" customHeight="1">
      <c r="A71" s="433"/>
      <c r="B71" s="524"/>
      <c r="C71" s="164" t="s">
        <v>71</v>
      </c>
      <c r="D71" s="164" t="s">
        <v>144</v>
      </c>
      <c r="E71" s="45">
        <f>F71+G71+H71+I71</f>
        <v>0</v>
      </c>
      <c r="F71" s="410">
        <v>0</v>
      </c>
      <c r="G71" s="410">
        <v>0</v>
      </c>
      <c r="H71" s="410">
        <v>0</v>
      </c>
      <c r="I71" s="411">
        <v>0</v>
      </c>
      <c r="J71" s="45">
        <f>K71+L71+M71+N71</f>
        <v>0</v>
      </c>
      <c r="K71" s="410">
        <v>0</v>
      </c>
      <c r="L71" s="410">
        <v>0</v>
      </c>
      <c r="M71" s="410">
        <v>0</v>
      </c>
      <c r="N71" s="411">
        <v>0</v>
      </c>
    </row>
    <row r="72" spans="1:14" ht="30" customHeight="1">
      <c r="A72" s="433"/>
      <c r="B72" s="524"/>
      <c r="C72" s="164" t="s">
        <v>135</v>
      </c>
      <c r="D72" s="164">
        <v>2020</v>
      </c>
      <c r="E72" s="45">
        <v>0</v>
      </c>
      <c r="F72" s="410">
        <v>0</v>
      </c>
      <c r="G72" s="410">
        <v>0</v>
      </c>
      <c r="H72" s="410">
        <v>0</v>
      </c>
      <c r="I72" s="411">
        <v>0</v>
      </c>
      <c r="J72" s="45">
        <f>K72+L72+M72+N72</f>
        <v>0</v>
      </c>
      <c r="K72" s="410">
        <v>0</v>
      </c>
      <c r="L72" s="410">
        <v>0</v>
      </c>
      <c r="M72" s="410">
        <v>0</v>
      </c>
      <c r="N72" s="411">
        <v>0</v>
      </c>
    </row>
    <row r="73" spans="1:16" ht="81" customHeight="1">
      <c r="A73" s="433"/>
      <c r="B73" s="524"/>
      <c r="C73" s="230" t="s">
        <v>102</v>
      </c>
      <c r="D73" s="164" t="s">
        <v>163</v>
      </c>
      <c r="E73" s="45">
        <v>0</v>
      </c>
      <c r="F73" s="410">
        <v>0</v>
      </c>
      <c r="G73" s="410">
        <v>0</v>
      </c>
      <c r="H73" s="410">
        <v>0</v>
      </c>
      <c r="I73" s="411">
        <v>0</v>
      </c>
      <c r="J73" s="45">
        <v>1200</v>
      </c>
      <c r="K73" s="410">
        <v>1200</v>
      </c>
      <c r="L73" s="410">
        <v>0</v>
      </c>
      <c r="M73" s="410">
        <v>0</v>
      </c>
      <c r="N73" s="411">
        <v>0</v>
      </c>
      <c r="P73" s="127"/>
    </row>
    <row r="74" spans="1:16" ht="31.5" customHeight="1" thickBot="1">
      <c r="A74" s="434"/>
      <c r="B74" s="402" t="s">
        <v>145</v>
      </c>
      <c r="C74" s="232" t="s">
        <v>71</v>
      </c>
      <c r="D74" s="361">
        <v>2020</v>
      </c>
      <c r="E74" s="400">
        <v>0</v>
      </c>
      <c r="F74" s="378">
        <v>0</v>
      </c>
      <c r="G74" s="378">
        <v>0</v>
      </c>
      <c r="H74" s="378">
        <v>0</v>
      </c>
      <c r="I74" s="380">
        <v>0</v>
      </c>
      <c r="J74" s="400">
        <f>K74+L74</f>
        <v>0</v>
      </c>
      <c r="K74" s="400">
        <v>0</v>
      </c>
      <c r="L74" s="400">
        <v>0</v>
      </c>
      <c r="M74" s="400">
        <v>0</v>
      </c>
      <c r="N74" s="216">
        <v>0</v>
      </c>
      <c r="P74" s="127"/>
    </row>
    <row r="75" spans="1:14" ht="14.25" customHeight="1">
      <c r="A75" s="517" t="s">
        <v>81</v>
      </c>
      <c r="B75" s="518"/>
      <c r="C75" s="519"/>
      <c r="D75" s="532"/>
      <c r="E75" s="511">
        <f>E73+E70+E68+E71</f>
        <v>0</v>
      </c>
      <c r="F75" s="513">
        <f aca="true" t="shared" si="7" ref="F75:N75">F73+F70+F68+F71</f>
        <v>0</v>
      </c>
      <c r="G75" s="513">
        <f t="shared" si="7"/>
        <v>0</v>
      </c>
      <c r="H75" s="513">
        <f t="shared" si="7"/>
        <v>0</v>
      </c>
      <c r="I75" s="515">
        <f t="shared" si="7"/>
        <v>0</v>
      </c>
      <c r="J75" s="511">
        <f>SUM(J68:J74)</f>
        <v>162794</v>
      </c>
      <c r="K75" s="528">
        <f>K73+K70+K68+K71+K72+K69</f>
        <v>162794</v>
      </c>
      <c r="L75" s="528">
        <f>L73+L70+L68+L71+L72</f>
        <v>0</v>
      </c>
      <c r="M75" s="528">
        <f t="shared" si="7"/>
        <v>0</v>
      </c>
      <c r="N75" s="529">
        <f t="shared" si="7"/>
        <v>0</v>
      </c>
    </row>
    <row r="76" spans="1:14" ht="12.75" customHeight="1" thickBot="1">
      <c r="A76" s="497" t="s">
        <v>60</v>
      </c>
      <c r="B76" s="498"/>
      <c r="C76" s="520"/>
      <c r="D76" s="533"/>
      <c r="E76" s="531"/>
      <c r="F76" s="521"/>
      <c r="G76" s="521"/>
      <c r="H76" s="521"/>
      <c r="I76" s="525"/>
      <c r="J76" s="531"/>
      <c r="K76" s="527"/>
      <c r="L76" s="527"/>
      <c r="M76" s="527"/>
      <c r="N76" s="530"/>
    </row>
    <row r="77" spans="1:14" ht="15">
      <c r="A77" s="534"/>
      <c r="B77" s="534"/>
      <c r="C77" s="168" t="s">
        <v>1</v>
      </c>
      <c r="D77" s="185"/>
      <c r="E77" s="422">
        <f>E70</f>
        <v>0</v>
      </c>
      <c r="F77" s="422">
        <f>F70</f>
        <v>0</v>
      </c>
      <c r="G77" s="422">
        <f aca="true" t="shared" si="8" ref="G77:N77">G68+G70</f>
        <v>0</v>
      </c>
      <c r="H77" s="422">
        <f t="shared" si="8"/>
        <v>0</v>
      </c>
      <c r="I77" s="80">
        <f t="shared" si="8"/>
        <v>0</v>
      </c>
      <c r="J77" s="375">
        <f>J69+J70</f>
        <v>161594</v>
      </c>
      <c r="K77" s="389">
        <f>K70+K69</f>
        <v>161594</v>
      </c>
      <c r="L77" s="389">
        <f t="shared" si="8"/>
        <v>0</v>
      </c>
      <c r="M77" s="389">
        <f t="shared" si="8"/>
        <v>0</v>
      </c>
      <c r="N77" s="390">
        <f t="shared" si="8"/>
        <v>0</v>
      </c>
    </row>
    <row r="78" spans="1:14" ht="24">
      <c r="A78" s="535"/>
      <c r="B78" s="535"/>
      <c r="C78" s="274" t="s">
        <v>135</v>
      </c>
      <c r="D78" s="275"/>
      <c r="E78" s="22">
        <v>0</v>
      </c>
      <c r="F78" s="22">
        <v>0</v>
      </c>
      <c r="G78" s="22">
        <v>0</v>
      </c>
      <c r="H78" s="22">
        <v>0</v>
      </c>
      <c r="I78" s="276">
        <v>0</v>
      </c>
      <c r="J78" s="393">
        <f>J72</f>
        <v>0</v>
      </c>
      <c r="K78" s="22">
        <f>K72</f>
        <v>0</v>
      </c>
      <c r="L78" s="22">
        <f>L72</f>
        <v>0</v>
      </c>
      <c r="M78" s="22">
        <v>0</v>
      </c>
      <c r="N78" s="277">
        <v>0</v>
      </c>
    </row>
    <row r="79" spans="1:26" ht="83.25" customHeight="1">
      <c r="A79" s="535"/>
      <c r="B79" s="535"/>
      <c r="C79" s="231" t="s">
        <v>102</v>
      </c>
      <c r="D79" s="227"/>
      <c r="E79" s="33">
        <f>E73</f>
        <v>0</v>
      </c>
      <c r="F79" s="33">
        <f>F73</f>
        <v>0</v>
      </c>
      <c r="G79" s="34">
        <v>0</v>
      </c>
      <c r="H79" s="34">
        <v>0</v>
      </c>
      <c r="I79" s="81">
        <v>0</v>
      </c>
      <c r="J79" s="409">
        <f>J73</f>
        <v>1200</v>
      </c>
      <c r="K79" s="410">
        <f>K73</f>
        <v>1200</v>
      </c>
      <c r="L79" s="34">
        <v>0</v>
      </c>
      <c r="M79" s="34">
        <v>0</v>
      </c>
      <c r="N79" s="35">
        <v>0</v>
      </c>
      <c r="P79" s="127"/>
      <c r="Z79" s="65"/>
    </row>
    <row r="80" spans="1:14" ht="15">
      <c r="A80" s="535"/>
      <c r="B80" s="535"/>
      <c r="C80" s="228" t="s">
        <v>71</v>
      </c>
      <c r="D80" s="154"/>
      <c r="E80" s="42">
        <f>E71</f>
        <v>0</v>
      </c>
      <c r="F80" s="18">
        <f aca="true" t="shared" si="9" ref="F80:N80">F71</f>
        <v>0</v>
      </c>
      <c r="G80" s="18">
        <f t="shared" si="9"/>
        <v>0</v>
      </c>
      <c r="H80" s="18">
        <f t="shared" si="9"/>
        <v>0</v>
      </c>
      <c r="I80" s="19">
        <f t="shared" si="9"/>
        <v>0</v>
      </c>
      <c r="J80" s="42">
        <f t="shared" si="9"/>
        <v>0</v>
      </c>
      <c r="K80" s="18">
        <f t="shared" si="9"/>
        <v>0</v>
      </c>
      <c r="L80" s="18">
        <f t="shared" si="9"/>
        <v>0</v>
      </c>
      <c r="M80" s="18">
        <f t="shared" si="9"/>
        <v>0</v>
      </c>
      <c r="N80" s="19">
        <f t="shared" si="9"/>
        <v>0</v>
      </c>
    </row>
    <row r="81" spans="1:14" ht="15.75" thickBot="1">
      <c r="A81" s="535"/>
      <c r="B81" s="535"/>
      <c r="C81" s="158" t="s">
        <v>54</v>
      </c>
      <c r="D81" s="275"/>
      <c r="E81" s="393">
        <f>E68</f>
        <v>0</v>
      </c>
      <c r="F81" s="353">
        <f>F68</f>
        <v>0</v>
      </c>
      <c r="G81" s="353">
        <v>0</v>
      </c>
      <c r="H81" s="353">
        <v>0</v>
      </c>
      <c r="I81" s="355">
        <v>0</v>
      </c>
      <c r="J81" s="393">
        <v>0</v>
      </c>
      <c r="K81" s="353">
        <v>0</v>
      </c>
      <c r="L81" s="353">
        <v>0</v>
      </c>
      <c r="M81" s="353">
        <v>0</v>
      </c>
      <c r="N81" s="355">
        <v>0</v>
      </c>
    </row>
    <row r="82" spans="1:58" s="126" customFormat="1" ht="22.5" customHeight="1" thickBot="1">
      <c r="A82" s="466" t="s">
        <v>146</v>
      </c>
      <c r="B82" s="468"/>
      <c r="C82" s="173"/>
      <c r="D82" s="160">
        <v>2020</v>
      </c>
      <c r="E82" s="26">
        <v>0</v>
      </c>
      <c r="F82" s="27">
        <v>0</v>
      </c>
      <c r="G82" s="27">
        <v>0</v>
      </c>
      <c r="H82" s="27">
        <v>0</v>
      </c>
      <c r="I82" s="296">
        <v>0</v>
      </c>
      <c r="J82" s="44">
        <f>K82+L82+M82+N82</f>
        <v>162794</v>
      </c>
      <c r="K82" s="27">
        <f>K75+K74</f>
        <v>162794</v>
      </c>
      <c r="L82" s="27">
        <f>L75+L74</f>
        <v>0</v>
      </c>
      <c r="M82" s="27">
        <v>0</v>
      </c>
      <c r="N82" s="28">
        <v>0</v>
      </c>
      <c r="Q82" s="132"/>
      <c r="R82" s="135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</row>
    <row r="83" spans="1:58" s="126" customFormat="1" ht="22.5" customHeight="1" thickBot="1">
      <c r="A83" s="497" t="s">
        <v>82</v>
      </c>
      <c r="B83" s="498"/>
      <c r="C83" s="498"/>
      <c r="D83" s="498"/>
      <c r="E83" s="498"/>
      <c r="F83" s="498"/>
      <c r="G83" s="498"/>
      <c r="H83" s="498"/>
      <c r="I83" s="498"/>
      <c r="J83" s="556"/>
      <c r="K83" s="556"/>
      <c r="L83" s="556"/>
      <c r="M83" s="556"/>
      <c r="N83" s="557"/>
      <c r="Q83" s="132"/>
      <c r="R83" s="135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</row>
    <row r="84" spans="1:58" s="126" customFormat="1" ht="21.75" customHeight="1">
      <c r="A84" s="500" t="s">
        <v>83</v>
      </c>
      <c r="B84" s="507" t="s">
        <v>84</v>
      </c>
      <c r="C84" s="359" t="s">
        <v>1</v>
      </c>
      <c r="D84" s="362">
        <v>2024</v>
      </c>
      <c r="E84" s="365">
        <v>0</v>
      </c>
      <c r="F84" s="366">
        <v>0</v>
      </c>
      <c r="G84" s="366">
        <v>0</v>
      </c>
      <c r="H84" s="366">
        <v>0</v>
      </c>
      <c r="I84" s="416">
        <v>0</v>
      </c>
      <c r="J84" s="375">
        <f aca="true" t="shared" si="10" ref="J84:J89">K84+L84+M84+N84</f>
        <v>377</v>
      </c>
      <c r="K84" s="377">
        <v>377</v>
      </c>
      <c r="L84" s="377">
        <v>0</v>
      </c>
      <c r="M84" s="377">
        <v>0</v>
      </c>
      <c r="N84" s="379">
        <v>0</v>
      </c>
      <c r="Q84" s="132"/>
      <c r="R84" s="135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</row>
    <row r="85" spans="1:58" s="126" customFormat="1" ht="21.75" customHeight="1">
      <c r="A85" s="503"/>
      <c r="B85" s="508"/>
      <c r="C85" s="360" t="s">
        <v>64</v>
      </c>
      <c r="D85" s="363">
        <v>2024</v>
      </c>
      <c r="E85" s="396">
        <v>0</v>
      </c>
      <c r="F85" s="397">
        <v>0</v>
      </c>
      <c r="G85" s="397">
        <v>0</v>
      </c>
      <c r="H85" s="397">
        <v>0</v>
      </c>
      <c r="I85" s="417">
        <v>0</v>
      </c>
      <c r="J85" s="42">
        <f t="shared" si="10"/>
        <v>2913</v>
      </c>
      <c r="K85" s="18">
        <v>2913</v>
      </c>
      <c r="L85" s="18">
        <v>0</v>
      </c>
      <c r="M85" s="18">
        <v>0</v>
      </c>
      <c r="N85" s="19">
        <v>0</v>
      </c>
      <c r="Q85" s="132"/>
      <c r="R85" s="135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1:58" s="126" customFormat="1" ht="15">
      <c r="A86" s="369" t="s">
        <v>85</v>
      </c>
      <c r="B86" s="372" t="s">
        <v>86</v>
      </c>
      <c r="C86" s="360" t="s">
        <v>1</v>
      </c>
      <c r="D86" s="363">
        <v>2024</v>
      </c>
      <c r="E86" s="396">
        <v>0</v>
      </c>
      <c r="F86" s="397">
        <v>0</v>
      </c>
      <c r="G86" s="397">
        <v>0</v>
      </c>
      <c r="H86" s="397">
        <v>0</v>
      </c>
      <c r="I86" s="417">
        <v>0</v>
      </c>
      <c r="J86" s="42">
        <f t="shared" si="10"/>
        <v>7421</v>
      </c>
      <c r="K86" s="18">
        <v>7421</v>
      </c>
      <c r="L86" s="18">
        <v>0</v>
      </c>
      <c r="M86" s="18">
        <v>0</v>
      </c>
      <c r="N86" s="19">
        <v>0</v>
      </c>
      <c r="Q86" s="132"/>
      <c r="R86" s="135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1:58" s="126" customFormat="1" ht="26.25" customHeight="1">
      <c r="A87" s="369" t="s">
        <v>87</v>
      </c>
      <c r="B87" s="372" t="s">
        <v>88</v>
      </c>
      <c r="C87" s="360" t="s">
        <v>64</v>
      </c>
      <c r="D87" s="363">
        <v>2024</v>
      </c>
      <c r="E87" s="396">
        <v>0</v>
      </c>
      <c r="F87" s="397">
        <v>0</v>
      </c>
      <c r="G87" s="397">
        <v>0</v>
      </c>
      <c r="H87" s="397">
        <v>0</v>
      </c>
      <c r="I87" s="417">
        <v>0</v>
      </c>
      <c r="J87" s="42">
        <f t="shared" si="10"/>
        <v>26421</v>
      </c>
      <c r="K87" s="18">
        <v>26421</v>
      </c>
      <c r="L87" s="18">
        <v>0</v>
      </c>
      <c r="M87" s="18">
        <v>0</v>
      </c>
      <c r="N87" s="19">
        <v>0</v>
      </c>
      <c r="Q87" s="132"/>
      <c r="R87" s="135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</row>
    <row r="88" spans="1:58" s="126" customFormat="1" ht="15" customHeight="1">
      <c r="A88" s="369" t="s">
        <v>89</v>
      </c>
      <c r="B88" s="372" t="s">
        <v>90</v>
      </c>
      <c r="C88" s="360" t="s">
        <v>1</v>
      </c>
      <c r="D88" s="363">
        <v>2024</v>
      </c>
      <c r="E88" s="396">
        <v>0</v>
      </c>
      <c r="F88" s="397">
        <v>0</v>
      </c>
      <c r="G88" s="397">
        <v>0</v>
      </c>
      <c r="H88" s="397">
        <v>0</v>
      </c>
      <c r="I88" s="417">
        <v>0</v>
      </c>
      <c r="J88" s="42">
        <f t="shared" si="10"/>
        <v>16127</v>
      </c>
      <c r="K88" s="18">
        <v>16127</v>
      </c>
      <c r="L88" s="18">
        <v>0</v>
      </c>
      <c r="M88" s="18">
        <v>0</v>
      </c>
      <c r="N88" s="19">
        <v>0</v>
      </c>
      <c r="Q88" s="132"/>
      <c r="R88" s="135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</row>
    <row r="89" spans="1:58" s="126" customFormat="1" ht="17.25" customHeight="1" thickBot="1">
      <c r="A89" s="348" t="s">
        <v>91</v>
      </c>
      <c r="B89" s="385" t="s">
        <v>92</v>
      </c>
      <c r="C89" s="164" t="s">
        <v>71</v>
      </c>
      <c r="D89" s="166">
        <v>2024</v>
      </c>
      <c r="E89" s="61">
        <v>0</v>
      </c>
      <c r="F89" s="34">
        <v>0</v>
      </c>
      <c r="G89" s="34">
        <v>0</v>
      </c>
      <c r="H89" s="34">
        <v>0</v>
      </c>
      <c r="I89" s="81">
        <v>0</v>
      </c>
      <c r="J89" s="376">
        <f t="shared" si="10"/>
        <v>9672</v>
      </c>
      <c r="K89" s="378">
        <v>9672</v>
      </c>
      <c r="L89" s="378">
        <v>0</v>
      </c>
      <c r="M89" s="378">
        <v>0</v>
      </c>
      <c r="N89" s="380">
        <v>0</v>
      </c>
      <c r="Q89" s="132"/>
      <c r="R89" s="135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</row>
    <row r="90" spans="1:58" s="126" customFormat="1" ht="12" customHeight="1">
      <c r="A90" s="517" t="s">
        <v>93</v>
      </c>
      <c r="B90" s="518"/>
      <c r="C90" s="519"/>
      <c r="D90" s="538"/>
      <c r="E90" s="491">
        <v>0</v>
      </c>
      <c r="F90" s="492">
        <v>0</v>
      </c>
      <c r="G90" s="492">
        <v>0</v>
      </c>
      <c r="H90" s="492">
        <v>0</v>
      </c>
      <c r="I90" s="493">
        <v>0</v>
      </c>
      <c r="J90" s="555">
        <f>SUM(J84:J89)</f>
        <v>62931</v>
      </c>
      <c r="K90" s="553">
        <f>SUM(K84:K89)</f>
        <v>62931</v>
      </c>
      <c r="L90" s="553">
        <v>0</v>
      </c>
      <c r="M90" s="553">
        <v>0</v>
      </c>
      <c r="N90" s="554">
        <v>0</v>
      </c>
      <c r="Q90" s="132"/>
      <c r="R90" s="135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58" s="126" customFormat="1" ht="11.25" customHeight="1" thickBot="1">
      <c r="A91" s="497" t="s">
        <v>60</v>
      </c>
      <c r="B91" s="498"/>
      <c r="C91" s="520"/>
      <c r="D91" s="539"/>
      <c r="E91" s="531"/>
      <c r="F91" s="521"/>
      <c r="G91" s="521"/>
      <c r="H91" s="521"/>
      <c r="I91" s="525"/>
      <c r="J91" s="512"/>
      <c r="K91" s="514"/>
      <c r="L91" s="514"/>
      <c r="M91" s="514"/>
      <c r="N91" s="516"/>
      <c r="Q91" s="132"/>
      <c r="R91" s="135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</row>
    <row r="92" spans="1:58" s="126" customFormat="1" ht="15">
      <c r="A92" s="58"/>
      <c r="B92" s="47"/>
      <c r="C92" s="169" t="s">
        <v>1</v>
      </c>
      <c r="D92" s="186"/>
      <c r="E92" s="62">
        <v>0</v>
      </c>
      <c r="F92" s="419">
        <v>0</v>
      </c>
      <c r="G92" s="419">
        <v>0</v>
      </c>
      <c r="H92" s="419">
        <v>0</v>
      </c>
      <c r="I92" s="420">
        <v>0</v>
      </c>
      <c r="J92" s="39">
        <f>K92+L92+M92+N92</f>
        <v>23925</v>
      </c>
      <c r="K92" s="421">
        <f>K84+K86+K88</f>
        <v>23925</v>
      </c>
      <c r="L92" s="419">
        <v>0</v>
      </c>
      <c r="M92" s="419">
        <v>0</v>
      </c>
      <c r="N92" s="420">
        <v>0</v>
      </c>
      <c r="Q92" s="132"/>
      <c r="R92" s="135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</row>
    <row r="93" spans="1:58" s="126" customFormat="1" ht="15">
      <c r="A93" s="356"/>
      <c r="B93" s="52"/>
      <c r="C93" s="360" t="s">
        <v>64</v>
      </c>
      <c r="D93" s="179"/>
      <c r="E93" s="396">
        <v>0</v>
      </c>
      <c r="F93" s="397">
        <v>0</v>
      </c>
      <c r="G93" s="397">
        <v>0</v>
      </c>
      <c r="H93" s="397">
        <v>0</v>
      </c>
      <c r="I93" s="398">
        <v>0</v>
      </c>
      <c r="J93" s="39">
        <f>K93+L93+M93+N93</f>
        <v>29334</v>
      </c>
      <c r="K93" s="18">
        <f>K85+K87</f>
        <v>29334</v>
      </c>
      <c r="L93" s="397">
        <v>0</v>
      </c>
      <c r="M93" s="397">
        <v>0</v>
      </c>
      <c r="N93" s="398">
        <v>0</v>
      </c>
      <c r="Q93" s="132"/>
      <c r="R93" s="135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</row>
    <row r="94" spans="1:58" s="126" customFormat="1" ht="15.75" thickBot="1">
      <c r="A94" s="357"/>
      <c r="B94" s="54"/>
      <c r="C94" s="361" t="s">
        <v>71</v>
      </c>
      <c r="D94" s="395"/>
      <c r="E94" s="391">
        <v>0</v>
      </c>
      <c r="F94" s="383">
        <v>0</v>
      </c>
      <c r="G94" s="383">
        <v>0</v>
      </c>
      <c r="H94" s="383">
        <v>0</v>
      </c>
      <c r="I94" s="386">
        <v>0</v>
      </c>
      <c r="J94" s="39">
        <f>K94+L94+M94+N94</f>
        <v>9672</v>
      </c>
      <c r="K94" s="378">
        <f>K89</f>
        <v>9672</v>
      </c>
      <c r="L94" s="383">
        <v>0</v>
      </c>
      <c r="M94" s="383">
        <v>0</v>
      </c>
      <c r="N94" s="386">
        <v>0</v>
      </c>
      <c r="Q94" s="132"/>
      <c r="R94" s="135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</row>
    <row r="95" spans="1:58" s="126" customFormat="1" ht="29.25" customHeight="1" thickBot="1">
      <c r="A95" s="466" t="s">
        <v>142</v>
      </c>
      <c r="B95" s="467"/>
      <c r="C95" s="467"/>
      <c r="D95" s="467"/>
      <c r="E95" s="467"/>
      <c r="F95" s="467"/>
      <c r="G95" s="467"/>
      <c r="H95" s="467"/>
      <c r="I95" s="467"/>
      <c r="J95" s="467"/>
      <c r="K95" s="467"/>
      <c r="L95" s="467"/>
      <c r="M95" s="467"/>
      <c r="N95" s="468"/>
      <c r="Q95" s="132"/>
      <c r="R95" s="135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</row>
    <row r="96" spans="1:58" s="126" customFormat="1" ht="15">
      <c r="A96" s="368" t="s">
        <v>94</v>
      </c>
      <c r="B96" s="371" t="s">
        <v>95</v>
      </c>
      <c r="C96" s="359" t="s">
        <v>1</v>
      </c>
      <c r="D96" s="362">
        <v>2015</v>
      </c>
      <c r="E96" s="375">
        <v>0</v>
      </c>
      <c r="F96" s="377">
        <v>0</v>
      </c>
      <c r="G96" s="377">
        <v>0</v>
      </c>
      <c r="H96" s="377">
        <v>0</v>
      </c>
      <c r="I96" s="379">
        <v>0</v>
      </c>
      <c r="J96" s="375">
        <v>0</v>
      </c>
      <c r="K96" s="377">
        <v>0</v>
      </c>
      <c r="L96" s="377">
        <v>0</v>
      </c>
      <c r="M96" s="377">
        <v>0</v>
      </c>
      <c r="N96" s="379">
        <v>0</v>
      </c>
      <c r="Q96" s="132"/>
      <c r="R96" s="135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</row>
    <row r="97" spans="1:58" s="126" customFormat="1" ht="24.75" customHeight="1">
      <c r="A97" s="369" t="s">
        <v>96</v>
      </c>
      <c r="B97" s="372" t="s">
        <v>97</v>
      </c>
      <c r="C97" s="360" t="s">
        <v>1</v>
      </c>
      <c r="D97" s="363" t="s">
        <v>103</v>
      </c>
      <c r="E97" s="42">
        <f>F97+G97+H97+I97</f>
        <v>0</v>
      </c>
      <c r="F97" s="18">
        <v>0</v>
      </c>
      <c r="G97" s="18">
        <v>0</v>
      </c>
      <c r="H97" s="18">
        <v>0</v>
      </c>
      <c r="I97" s="19">
        <v>0</v>
      </c>
      <c r="J97" s="42">
        <v>0</v>
      </c>
      <c r="K97" s="18">
        <v>0</v>
      </c>
      <c r="L97" s="18">
        <v>0</v>
      </c>
      <c r="M97" s="18">
        <v>0</v>
      </c>
      <c r="N97" s="19">
        <v>0</v>
      </c>
      <c r="Q97" s="132"/>
      <c r="R97" s="135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</row>
    <row r="98" spans="1:17" ht="24.75" thickBot="1">
      <c r="A98" s="32" t="s">
        <v>98</v>
      </c>
      <c r="B98" s="402" t="s">
        <v>100</v>
      </c>
      <c r="C98" s="361" t="s">
        <v>1</v>
      </c>
      <c r="D98" s="364" t="s">
        <v>103</v>
      </c>
      <c r="E98" s="409">
        <v>0</v>
      </c>
      <c r="F98" s="410">
        <v>0</v>
      </c>
      <c r="G98" s="410">
        <v>0</v>
      </c>
      <c r="H98" s="410">
        <v>0</v>
      </c>
      <c r="I98" s="411">
        <v>0</v>
      </c>
      <c r="J98" s="409">
        <v>0</v>
      </c>
      <c r="K98" s="410">
        <v>0</v>
      </c>
      <c r="L98" s="410">
        <v>0</v>
      </c>
      <c r="M98" s="410">
        <v>0</v>
      </c>
      <c r="N98" s="411">
        <v>0</v>
      </c>
      <c r="Q98" s="133"/>
    </row>
    <row r="99" spans="1:16" ht="15.75" thickBot="1">
      <c r="A99" s="517" t="s">
        <v>99</v>
      </c>
      <c r="B99" s="518"/>
      <c r="C99" s="170" t="s">
        <v>1</v>
      </c>
      <c r="D99" s="187"/>
      <c r="E99" s="392">
        <v>0</v>
      </c>
      <c r="F99" s="352">
        <v>0</v>
      </c>
      <c r="G99" s="352">
        <v>0</v>
      </c>
      <c r="H99" s="352">
        <f aca="true" t="shared" si="11" ref="H99:N99">H98+H97+H96</f>
        <v>0</v>
      </c>
      <c r="I99" s="354">
        <f t="shared" si="11"/>
        <v>0</v>
      </c>
      <c r="J99" s="392">
        <f t="shared" si="11"/>
        <v>0</v>
      </c>
      <c r="K99" s="352">
        <f t="shared" si="11"/>
        <v>0</v>
      </c>
      <c r="L99" s="352">
        <f t="shared" si="11"/>
        <v>0</v>
      </c>
      <c r="M99" s="352">
        <f t="shared" si="11"/>
        <v>0</v>
      </c>
      <c r="N99" s="354">
        <f t="shared" si="11"/>
        <v>0</v>
      </c>
      <c r="P99" s="127"/>
    </row>
    <row r="100" spans="1:58" s="73" customFormat="1" ht="21.75" customHeight="1" thickBot="1">
      <c r="A100" s="453" t="s">
        <v>111</v>
      </c>
      <c r="B100" s="454"/>
      <c r="C100" s="454"/>
      <c r="D100" s="454"/>
      <c r="E100" s="454"/>
      <c r="F100" s="454"/>
      <c r="G100" s="454"/>
      <c r="H100" s="454"/>
      <c r="I100" s="454"/>
      <c r="J100" s="454"/>
      <c r="K100" s="454"/>
      <c r="L100" s="454"/>
      <c r="M100" s="454"/>
      <c r="N100" s="455"/>
      <c r="O100" s="128"/>
      <c r="P100" s="128"/>
      <c r="Q100" s="128"/>
      <c r="R100" s="136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9"/>
      <c r="AE100" s="70"/>
      <c r="AF100" s="70"/>
      <c r="AG100" s="70"/>
      <c r="AH100" s="70"/>
      <c r="AI100" s="69"/>
      <c r="AJ100" s="70"/>
      <c r="AK100" s="70"/>
      <c r="AL100" s="70"/>
      <c r="AM100" s="70"/>
      <c r="AN100" s="69"/>
      <c r="AO100" s="70"/>
      <c r="AP100" s="70"/>
      <c r="AQ100" s="70"/>
      <c r="AR100" s="70"/>
      <c r="AS100" s="69"/>
      <c r="AT100" s="70"/>
      <c r="AU100" s="70"/>
      <c r="AV100" s="70"/>
      <c r="AW100" s="70"/>
      <c r="AX100" s="69"/>
      <c r="AY100" s="70"/>
      <c r="AZ100" s="70"/>
      <c r="BA100" s="70"/>
      <c r="BB100" s="70"/>
      <c r="BC100" s="71"/>
      <c r="BD100" s="72"/>
      <c r="BF100" s="72"/>
    </row>
    <row r="101" spans="1:58" s="76" customFormat="1" ht="17.25" customHeight="1" thickBot="1">
      <c r="A101" s="447" t="s">
        <v>104</v>
      </c>
      <c r="B101" s="448"/>
      <c r="C101" s="448"/>
      <c r="D101" s="448"/>
      <c r="E101" s="448"/>
      <c r="F101" s="448"/>
      <c r="G101" s="448"/>
      <c r="H101" s="448"/>
      <c r="I101" s="448"/>
      <c r="J101" s="448"/>
      <c r="K101" s="448"/>
      <c r="L101" s="448"/>
      <c r="M101" s="448"/>
      <c r="N101" s="449"/>
      <c r="O101" s="129"/>
      <c r="P101" s="129"/>
      <c r="Q101" s="129"/>
      <c r="R101" s="137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74"/>
      <c r="BD101" s="75"/>
      <c r="BF101" s="75"/>
    </row>
    <row r="102" spans="1:58" s="76" customFormat="1" ht="21" customHeight="1" thickBot="1">
      <c r="A102" s="450" t="s">
        <v>105</v>
      </c>
      <c r="B102" s="451"/>
      <c r="C102" s="451"/>
      <c r="D102" s="451"/>
      <c r="E102" s="451"/>
      <c r="F102" s="451"/>
      <c r="G102" s="451"/>
      <c r="H102" s="451"/>
      <c r="I102" s="451"/>
      <c r="J102" s="451"/>
      <c r="K102" s="451"/>
      <c r="L102" s="451"/>
      <c r="M102" s="451"/>
      <c r="N102" s="452"/>
      <c r="O102" s="129"/>
      <c r="P102" s="129"/>
      <c r="Q102" s="129"/>
      <c r="R102" s="137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74"/>
      <c r="BD102" s="75"/>
      <c r="BF102" s="75"/>
    </row>
    <row r="103" spans="1:58" s="73" customFormat="1" ht="20.25" customHeight="1" thickBot="1">
      <c r="A103" s="453" t="s">
        <v>112</v>
      </c>
      <c r="B103" s="454"/>
      <c r="C103" s="454"/>
      <c r="D103" s="454"/>
      <c r="E103" s="454"/>
      <c r="F103" s="454"/>
      <c r="G103" s="454"/>
      <c r="H103" s="454"/>
      <c r="I103" s="454"/>
      <c r="J103" s="454"/>
      <c r="K103" s="454"/>
      <c r="L103" s="454"/>
      <c r="M103" s="454"/>
      <c r="N103" s="455"/>
      <c r="O103" s="128"/>
      <c r="P103" s="128"/>
      <c r="Q103" s="128"/>
      <c r="R103" s="136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7"/>
      <c r="AE103" s="68"/>
      <c r="AF103" s="68"/>
      <c r="AG103" s="68"/>
      <c r="AH103" s="68"/>
      <c r="AI103" s="67"/>
      <c r="AJ103" s="68"/>
      <c r="AK103" s="68"/>
      <c r="AL103" s="68"/>
      <c r="AM103" s="68"/>
      <c r="AN103" s="67"/>
      <c r="AO103" s="68"/>
      <c r="AP103" s="68"/>
      <c r="AQ103" s="68"/>
      <c r="AR103" s="68"/>
      <c r="AS103" s="67"/>
      <c r="AT103" s="68"/>
      <c r="AU103" s="68"/>
      <c r="AV103" s="68"/>
      <c r="AW103" s="68"/>
      <c r="AX103" s="67"/>
      <c r="AY103" s="68"/>
      <c r="AZ103" s="68"/>
      <c r="BA103" s="68"/>
      <c r="BB103" s="68"/>
      <c r="BC103" s="71"/>
      <c r="BF103" s="77"/>
    </row>
    <row r="104" spans="1:58" s="73" customFormat="1" ht="30" customHeight="1" thickBot="1">
      <c r="A104" s="144" t="s">
        <v>16</v>
      </c>
      <c r="B104" s="358" t="s">
        <v>113</v>
      </c>
      <c r="C104" s="171" t="s">
        <v>1</v>
      </c>
      <c r="D104" s="188">
        <v>2017</v>
      </c>
      <c r="E104" s="146">
        <f>F104+G104+H104</f>
        <v>0</v>
      </c>
      <c r="F104" s="147">
        <v>0</v>
      </c>
      <c r="G104" s="147">
        <v>0</v>
      </c>
      <c r="H104" s="147">
        <v>0</v>
      </c>
      <c r="I104" s="148">
        <v>0</v>
      </c>
      <c r="J104" s="149">
        <v>0</v>
      </c>
      <c r="K104" s="147">
        <v>0</v>
      </c>
      <c r="L104" s="147">
        <v>0</v>
      </c>
      <c r="M104" s="147">
        <v>0</v>
      </c>
      <c r="N104" s="150">
        <v>0</v>
      </c>
      <c r="O104" s="128"/>
      <c r="P104" s="128"/>
      <c r="Q104" s="128"/>
      <c r="R104" s="136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7"/>
      <c r="AE104" s="68"/>
      <c r="AF104" s="68"/>
      <c r="AG104" s="68"/>
      <c r="AH104" s="68"/>
      <c r="AI104" s="67"/>
      <c r="AJ104" s="68"/>
      <c r="AK104" s="68"/>
      <c r="AL104" s="68"/>
      <c r="AM104" s="68"/>
      <c r="AN104" s="67"/>
      <c r="AO104" s="68"/>
      <c r="AP104" s="68"/>
      <c r="AQ104" s="68"/>
      <c r="AR104" s="68"/>
      <c r="AS104" s="67"/>
      <c r="AT104" s="68"/>
      <c r="AU104" s="68"/>
      <c r="AV104" s="68"/>
      <c r="AW104" s="68"/>
      <c r="AX104" s="67"/>
      <c r="AY104" s="68"/>
      <c r="AZ104" s="68"/>
      <c r="BA104" s="68"/>
      <c r="BB104" s="68"/>
      <c r="BC104" s="71"/>
      <c r="BF104" s="77"/>
    </row>
    <row r="105" spans="1:58" s="73" customFormat="1" ht="30" customHeight="1" thickBot="1">
      <c r="A105" s="144" t="s">
        <v>17</v>
      </c>
      <c r="B105" s="358" t="s">
        <v>107</v>
      </c>
      <c r="C105" s="171" t="s">
        <v>1</v>
      </c>
      <c r="D105" s="189"/>
      <c r="E105" s="146">
        <v>0</v>
      </c>
      <c r="F105" s="147">
        <v>0</v>
      </c>
      <c r="G105" s="147">
        <v>0</v>
      </c>
      <c r="H105" s="147">
        <v>0</v>
      </c>
      <c r="I105" s="148">
        <v>0</v>
      </c>
      <c r="J105" s="149">
        <v>0</v>
      </c>
      <c r="K105" s="147">
        <v>0</v>
      </c>
      <c r="L105" s="147">
        <v>0</v>
      </c>
      <c r="M105" s="147">
        <v>0</v>
      </c>
      <c r="N105" s="150">
        <v>0</v>
      </c>
      <c r="O105" s="128"/>
      <c r="P105" s="128"/>
      <c r="Q105" s="128"/>
      <c r="R105" s="136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7"/>
      <c r="AE105" s="68"/>
      <c r="AF105" s="68"/>
      <c r="AG105" s="68"/>
      <c r="AH105" s="68"/>
      <c r="AI105" s="67"/>
      <c r="AJ105" s="68"/>
      <c r="AK105" s="68"/>
      <c r="AL105" s="68"/>
      <c r="AM105" s="68"/>
      <c r="AN105" s="67"/>
      <c r="AO105" s="68"/>
      <c r="AP105" s="68"/>
      <c r="AQ105" s="68"/>
      <c r="AR105" s="68"/>
      <c r="AS105" s="67"/>
      <c r="AT105" s="68"/>
      <c r="AU105" s="68"/>
      <c r="AV105" s="68"/>
      <c r="AW105" s="68"/>
      <c r="AX105" s="67"/>
      <c r="AY105" s="68"/>
      <c r="AZ105" s="68"/>
      <c r="BA105" s="68"/>
      <c r="BB105" s="68"/>
      <c r="BC105" s="71"/>
      <c r="BF105" s="77"/>
    </row>
    <row r="106" spans="1:58" s="73" customFormat="1" ht="20.25" customHeight="1" thickBot="1">
      <c r="A106" s="469" t="s">
        <v>106</v>
      </c>
      <c r="B106" s="470"/>
      <c r="C106" s="171"/>
      <c r="D106" s="189"/>
      <c r="E106" s="146">
        <f>E105+E104</f>
        <v>0</v>
      </c>
      <c r="F106" s="146">
        <f>F105+F104</f>
        <v>0</v>
      </c>
      <c r="G106" s="146">
        <f>G105+G104</f>
        <v>0</v>
      </c>
      <c r="H106" s="146">
        <f>H105+H104</f>
        <v>0</v>
      </c>
      <c r="I106" s="146">
        <f>I105+I104</f>
        <v>0</v>
      </c>
      <c r="J106" s="149">
        <v>0</v>
      </c>
      <c r="K106" s="147">
        <v>0</v>
      </c>
      <c r="L106" s="147">
        <v>0</v>
      </c>
      <c r="M106" s="147">
        <v>0</v>
      </c>
      <c r="N106" s="150">
        <v>0</v>
      </c>
      <c r="O106" s="128"/>
      <c r="P106" s="128"/>
      <c r="Q106" s="128"/>
      <c r="R106" s="136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7"/>
      <c r="AE106" s="68"/>
      <c r="AF106" s="68"/>
      <c r="AG106" s="68"/>
      <c r="AH106" s="68"/>
      <c r="AI106" s="67"/>
      <c r="AJ106" s="68"/>
      <c r="AK106" s="68"/>
      <c r="AL106" s="68"/>
      <c r="AM106" s="68"/>
      <c r="AN106" s="67"/>
      <c r="AO106" s="68"/>
      <c r="AP106" s="68"/>
      <c r="AQ106" s="68"/>
      <c r="AR106" s="68"/>
      <c r="AS106" s="67"/>
      <c r="AT106" s="68"/>
      <c r="AU106" s="68"/>
      <c r="AV106" s="68"/>
      <c r="AW106" s="68"/>
      <c r="AX106" s="67"/>
      <c r="AY106" s="68"/>
      <c r="AZ106" s="68"/>
      <c r="BA106" s="68"/>
      <c r="BB106" s="68"/>
      <c r="BC106" s="71"/>
      <c r="BF106" s="77"/>
    </row>
    <row r="107" spans="1:14" ht="18" customHeight="1" thickBot="1">
      <c r="A107" s="540" t="s">
        <v>108</v>
      </c>
      <c r="B107" s="541"/>
      <c r="C107" s="541"/>
      <c r="D107" s="541"/>
      <c r="E107" s="541"/>
      <c r="F107" s="541"/>
      <c r="G107" s="541"/>
      <c r="H107" s="541"/>
      <c r="I107" s="541"/>
      <c r="J107" s="541"/>
      <c r="K107" s="541"/>
      <c r="L107" s="541"/>
      <c r="M107" s="541"/>
      <c r="N107" s="542"/>
    </row>
    <row r="108" spans="1:58" s="73" customFormat="1" ht="55.5" customHeight="1" thickBot="1">
      <c r="A108" s="144" t="s">
        <v>29</v>
      </c>
      <c r="B108" s="358" t="s">
        <v>109</v>
      </c>
      <c r="C108" s="171" t="s">
        <v>1</v>
      </c>
      <c r="D108" s="189"/>
      <c r="E108" s="149">
        <v>0</v>
      </c>
      <c r="F108" s="147">
        <v>0</v>
      </c>
      <c r="G108" s="147">
        <v>0</v>
      </c>
      <c r="H108" s="147">
        <v>0</v>
      </c>
      <c r="I108" s="148">
        <v>0</v>
      </c>
      <c r="J108" s="149">
        <v>0</v>
      </c>
      <c r="K108" s="147">
        <v>0</v>
      </c>
      <c r="L108" s="147">
        <v>0</v>
      </c>
      <c r="M108" s="147">
        <v>0</v>
      </c>
      <c r="N108" s="150">
        <v>0</v>
      </c>
      <c r="O108" s="128"/>
      <c r="P108" s="128"/>
      <c r="Q108" s="128"/>
      <c r="R108" s="136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7"/>
      <c r="AE108" s="68"/>
      <c r="AF108" s="68"/>
      <c r="AG108" s="68"/>
      <c r="AH108" s="68"/>
      <c r="AI108" s="67"/>
      <c r="AJ108" s="68"/>
      <c r="AK108" s="68"/>
      <c r="AL108" s="68"/>
      <c r="AM108" s="68"/>
      <c r="AN108" s="67"/>
      <c r="AO108" s="68"/>
      <c r="AP108" s="68"/>
      <c r="AQ108" s="68"/>
      <c r="AR108" s="68"/>
      <c r="AS108" s="67"/>
      <c r="AT108" s="68"/>
      <c r="AU108" s="68"/>
      <c r="AV108" s="68"/>
      <c r="AW108" s="68"/>
      <c r="AX108" s="67"/>
      <c r="AY108" s="68"/>
      <c r="AZ108" s="68"/>
      <c r="BA108" s="68"/>
      <c r="BB108" s="68"/>
      <c r="BC108" s="71"/>
      <c r="BF108" s="77"/>
    </row>
    <row r="109" spans="1:58" s="73" customFormat="1" ht="20.25" customHeight="1" thickBot="1">
      <c r="A109" s="552" t="s">
        <v>110</v>
      </c>
      <c r="B109" s="444"/>
      <c r="C109" s="172" t="s">
        <v>1</v>
      </c>
      <c r="D109" s="189"/>
      <c r="E109" s="151">
        <v>0</v>
      </c>
      <c r="F109" s="152">
        <v>0</v>
      </c>
      <c r="G109" s="152">
        <v>0</v>
      </c>
      <c r="H109" s="152">
        <f>H114+H106</f>
        <v>0</v>
      </c>
      <c r="I109" s="194">
        <f>I114+I106</f>
        <v>0</v>
      </c>
      <c r="J109" s="149">
        <v>0</v>
      </c>
      <c r="K109" s="146">
        <v>0</v>
      </c>
      <c r="L109" s="146">
        <v>0</v>
      </c>
      <c r="M109" s="146">
        <f>M114+M106</f>
        <v>0</v>
      </c>
      <c r="N109" s="195">
        <f>N114+N106</f>
        <v>0</v>
      </c>
      <c r="O109" s="128"/>
      <c r="P109" s="130"/>
      <c r="Q109" s="128"/>
      <c r="R109" s="136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7"/>
      <c r="AE109" s="68"/>
      <c r="AF109" s="68"/>
      <c r="AG109" s="68"/>
      <c r="AH109" s="68"/>
      <c r="AI109" s="67"/>
      <c r="AJ109" s="68"/>
      <c r="AK109" s="68"/>
      <c r="AL109" s="68"/>
      <c r="AM109" s="68"/>
      <c r="AN109" s="67"/>
      <c r="AO109" s="68"/>
      <c r="AP109" s="68"/>
      <c r="AQ109" s="68"/>
      <c r="AR109" s="68"/>
      <c r="AS109" s="67"/>
      <c r="AT109" s="68"/>
      <c r="AU109" s="68"/>
      <c r="AV109" s="68"/>
      <c r="AW109" s="68"/>
      <c r="AX109" s="67"/>
      <c r="AY109" s="68"/>
      <c r="AZ109" s="68"/>
      <c r="BA109" s="68"/>
      <c r="BB109" s="68"/>
      <c r="BC109" s="71"/>
      <c r="BF109" s="77"/>
    </row>
    <row r="110" spans="1:58" s="73" customFormat="1" ht="28.5" customHeight="1" thickBot="1">
      <c r="A110" s="441" t="s">
        <v>118</v>
      </c>
      <c r="B110" s="442"/>
      <c r="C110" s="443"/>
      <c r="D110" s="443"/>
      <c r="E110" s="443"/>
      <c r="F110" s="443"/>
      <c r="G110" s="443"/>
      <c r="H110" s="443"/>
      <c r="I110" s="443"/>
      <c r="J110" s="443"/>
      <c r="K110" s="443"/>
      <c r="L110" s="443"/>
      <c r="M110" s="443"/>
      <c r="N110" s="444"/>
      <c r="O110" s="128"/>
      <c r="P110" s="130"/>
      <c r="Q110" s="128"/>
      <c r="R110" s="136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7"/>
      <c r="AE110" s="68"/>
      <c r="AF110" s="68"/>
      <c r="AG110" s="68"/>
      <c r="AH110" s="68"/>
      <c r="AI110" s="67"/>
      <c r="AJ110" s="68"/>
      <c r="AK110" s="68"/>
      <c r="AL110" s="68"/>
      <c r="AM110" s="68"/>
      <c r="AN110" s="67"/>
      <c r="AO110" s="68"/>
      <c r="AP110" s="68"/>
      <c r="AQ110" s="68"/>
      <c r="AR110" s="68"/>
      <c r="AS110" s="67"/>
      <c r="AT110" s="68"/>
      <c r="AU110" s="68"/>
      <c r="AV110" s="68"/>
      <c r="AW110" s="68"/>
      <c r="AX110" s="67"/>
      <c r="AY110" s="68"/>
      <c r="AZ110" s="68"/>
      <c r="BA110" s="68"/>
      <c r="BB110" s="68"/>
      <c r="BC110" s="71"/>
      <c r="BF110" s="77"/>
    </row>
    <row r="111" spans="1:55" s="77" customFormat="1" ht="26.25" customHeight="1">
      <c r="A111" s="437" t="s">
        <v>119</v>
      </c>
      <c r="B111" s="435" t="s">
        <v>120</v>
      </c>
      <c r="C111" s="172" t="s">
        <v>1</v>
      </c>
      <c r="D111" s="445" t="s">
        <v>164</v>
      </c>
      <c r="E111" s="151">
        <f>F111+G111+H111+I111</f>
        <v>10154</v>
      </c>
      <c r="F111" s="152">
        <v>10154</v>
      </c>
      <c r="G111" s="152">
        <v>0</v>
      </c>
      <c r="H111" s="152">
        <v>0</v>
      </c>
      <c r="I111" s="194">
        <v>0</v>
      </c>
      <c r="J111" s="151">
        <f>K111+L111+M111+N111</f>
        <v>0</v>
      </c>
      <c r="K111" s="152">
        <v>0</v>
      </c>
      <c r="L111" s="152">
        <v>0</v>
      </c>
      <c r="M111" s="152">
        <v>0</v>
      </c>
      <c r="N111" s="153">
        <v>0</v>
      </c>
      <c r="O111" s="128"/>
      <c r="P111" s="130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239"/>
      <c r="AE111" s="128"/>
      <c r="AF111" s="128"/>
      <c r="AG111" s="128"/>
      <c r="AH111" s="128"/>
      <c r="AI111" s="239"/>
      <c r="AJ111" s="128"/>
      <c r="AK111" s="128"/>
      <c r="AL111" s="128"/>
      <c r="AM111" s="128"/>
      <c r="AN111" s="239"/>
      <c r="AO111" s="128"/>
      <c r="AP111" s="128"/>
      <c r="AQ111" s="128"/>
      <c r="AR111" s="128"/>
      <c r="AS111" s="239"/>
      <c r="AT111" s="128"/>
      <c r="AU111" s="128"/>
      <c r="AV111" s="128"/>
      <c r="AW111" s="128"/>
      <c r="AX111" s="239"/>
      <c r="AY111" s="128"/>
      <c r="AZ111" s="128"/>
      <c r="BA111" s="128"/>
      <c r="BB111" s="128"/>
      <c r="BC111" s="71"/>
    </row>
    <row r="112" spans="1:55" s="77" customFormat="1" ht="81" customHeight="1">
      <c r="A112" s="439"/>
      <c r="B112" s="440"/>
      <c r="C112" s="278" t="s">
        <v>102</v>
      </c>
      <c r="D112" s="446"/>
      <c r="E112" s="279">
        <f>F112+G112+H112+I112</f>
        <v>0</v>
      </c>
      <c r="F112" s="280">
        <v>0</v>
      </c>
      <c r="G112" s="280">
        <v>0</v>
      </c>
      <c r="H112" s="280">
        <v>0</v>
      </c>
      <c r="I112" s="281">
        <v>0</v>
      </c>
      <c r="J112" s="279">
        <f>K112+L112+M112+N112</f>
        <v>0</v>
      </c>
      <c r="K112" s="280">
        <v>0</v>
      </c>
      <c r="L112" s="280">
        <v>0</v>
      </c>
      <c r="M112" s="280">
        <v>0</v>
      </c>
      <c r="N112" s="282">
        <v>0</v>
      </c>
      <c r="O112" s="128"/>
      <c r="P112" s="130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239"/>
      <c r="AE112" s="128"/>
      <c r="AF112" s="128"/>
      <c r="AG112" s="128"/>
      <c r="AH112" s="128"/>
      <c r="AI112" s="239"/>
      <c r="AJ112" s="128"/>
      <c r="AK112" s="128"/>
      <c r="AL112" s="128"/>
      <c r="AM112" s="128"/>
      <c r="AN112" s="239"/>
      <c r="AO112" s="128"/>
      <c r="AP112" s="128"/>
      <c r="AQ112" s="128"/>
      <c r="AR112" s="128"/>
      <c r="AS112" s="239"/>
      <c r="AT112" s="128"/>
      <c r="AU112" s="128"/>
      <c r="AV112" s="128"/>
      <c r="AW112" s="128"/>
      <c r="AX112" s="239"/>
      <c r="AY112" s="128"/>
      <c r="AZ112" s="128"/>
      <c r="BA112" s="128"/>
      <c r="BB112" s="128"/>
      <c r="BC112" s="71"/>
    </row>
    <row r="113" spans="1:55" s="77" customFormat="1" ht="24" customHeight="1" thickBot="1">
      <c r="A113" s="438"/>
      <c r="B113" s="436"/>
      <c r="C113" s="283" t="s">
        <v>135</v>
      </c>
      <c r="D113" s="284">
        <v>2020</v>
      </c>
      <c r="E113" s="223">
        <v>0</v>
      </c>
      <c r="F113" s="224">
        <v>0</v>
      </c>
      <c r="G113" s="224">
        <v>0</v>
      </c>
      <c r="H113" s="224">
        <v>0</v>
      </c>
      <c r="I113" s="225">
        <v>0</v>
      </c>
      <c r="J113" s="223">
        <f>K113+L113+M113+N113</f>
        <v>0</v>
      </c>
      <c r="K113" s="224">
        <v>0</v>
      </c>
      <c r="L113" s="224">
        <v>0</v>
      </c>
      <c r="M113" s="224">
        <v>0</v>
      </c>
      <c r="N113" s="226">
        <v>0</v>
      </c>
      <c r="O113" s="128"/>
      <c r="P113" s="130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239"/>
      <c r="AE113" s="128"/>
      <c r="AF113" s="128"/>
      <c r="AG113" s="128"/>
      <c r="AH113" s="128"/>
      <c r="AI113" s="239"/>
      <c r="AJ113" s="128"/>
      <c r="AK113" s="128"/>
      <c r="AL113" s="128"/>
      <c r="AM113" s="128"/>
      <c r="AN113" s="239"/>
      <c r="AO113" s="128"/>
      <c r="AP113" s="128"/>
      <c r="AQ113" s="128"/>
      <c r="AR113" s="128"/>
      <c r="AS113" s="239"/>
      <c r="AT113" s="128"/>
      <c r="AU113" s="128"/>
      <c r="AV113" s="128"/>
      <c r="AW113" s="128"/>
      <c r="AX113" s="239"/>
      <c r="AY113" s="128"/>
      <c r="AZ113" s="128"/>
      <c r="BA113" s="128"/>
      <c r="BB113" s="128"/>
      <c r="BC113" s="71"/>
    </row>
    <row r="114" spans="1:58" s="73" customFormat="1" ht="20.25" customHeight="1" thickBot="1">
      <c r="A114" s="469" t="s">
        <v>121</v>
      </c>
      <c r="B114" s="470"/>
      <c r="C114" s="171"/>
      <c r="D114" s="189"/>
      <c r="E114" s="149">
        <f>F114+G114+H114+I114</f>
        <v>10154</v>
      </c>
      <c r="F114" s="147">
        <f>SUM(F111:F113)</f>
        <v>10154</v>
      </c>
      <c r="G114" s="147">
        <f>SUM(G111:G113)</f>
        <v>0</v>
      </c>
      <c r="H114" s="147">
        <v>0</v>
      </c>
      <c r="I114" s="148">
        <v>0</v>
      </c>
      <c r="J114" s="149">
        <f>J111+J112+J113</f>
        <v>0</v>
      </c>
      <c r="K114" s="147">
        <f>K111+K112+K113</f>
        <v>0</v>
      </c>
      <c r="L114" s="147">
        <f>L111+L112+L113</f>
        <v>0</v>
      </c>
      <c r="M114" s="147">
        <f>M111</f>
        <v>0</v>
      </c>
      <c r="N114" s="150">
        <f>N111</f>
        <v>0</v>
      </c>
      <c r="O114" s="128"/>
      <c r="P114" s="128"/>
      <c r="Q114" s="128"/>
      <c r="R114" s="136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7"/>
      <c r="AE114" s="68"/>
      <c r="AF114" s="68"/>
      <c r="AG114" s="68"/>
      <c r="AH114" s="68"/>
      <c r="AI114" s="67"/>
      <c r="AJ114" s="68"/>
      <c r="AK114" s="68"/>
      <c r="AL114" s="68"/>
      <c r="AM114" s="68"/>
      <c r="AN114" s="67"/>
      <c r="AO114" s="68"/>
      <c r="AP114" s="68"/>
      <c r="AQ114" s="68"/>
      <c r="AR114" s="68"/>
      <c r="AS114" s="67"/>
      <c r="AT114" s="68"/>
      <c r="AU114" s="68"/>
      <c r="AV114" s="68"/>
      <c r="AW114" s="68"/>
      <c r="AX114" s="67"/>
      <c r="AY114" s="68"/>
      <c r="AZ114" s="68"/>
      <c r="BA114" s="68"/>
      <c r="BB114" s="68"/>
      <c r="BC114" s="71"/>
      <c r="BF114" s="77"/>
    </row>
    <row r="115" spans="1:58" s="73" customFormat="1" ht="24" customHeight="1" thickBot="1">
      <c r="A115" s="441" t="s">
        <v>136</v>
      </c>
      <c r="B115" s="442"/>
      <c r="C115" s="443"/>
      <c r="D115" s="443"/>
      <c r="E115" s="443"/>
      <c r="F115" s="443"/>
      <c r="G115" s="443"/>
      <c r="H115" s="443"/>
      <c r="I115" s="443"/>
      <c r="J115" s="443"/>
      <c r="K115" s="443"/>
      <c r="L115" s="443"/>
      <c r="M115" s="443"/>
      <c r="N115" s="444"/>
      <c r="O115" s="128"/>
      <c r="P115" s="130"/>
      <c r="Q115" s="128"/>
      <c r="R115" s="136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7"/>
      <c r="AE115" s="68"/>
      <c r="AF115" s="68"/>
      <c r="AG115" s="68"/>
      <c r="AH115" s="68"/>
      <c r="AI115" s="67"/>
      <c r="AJ115" s="68"/>
      <c r="AK115" s="68"/>
      <c r="AL115" s="68"/>
      <c r="AM115" s="68"/>
      <c r="AN115" s="67"/>
      <c r="AO115" s="68"/>
      <c r="AP115" s="68"/>
      <c r="AQ115" s="68"/>
      <c r="AR115" s="68"/>
      <c r="AS115" s="67"/>
      <c r="AT115" s="68"/>
      <c r="AU115" s="68"/>
      <c r="AV115" s="68"/>
      <c r="AW115" s="68"/>
      <c r="AX115" s="67"/>
      <c r="AY115" s="68"/>
      <c r="AZ115" s="68"/>
      <c r="BA115" s="68"/>
      <c r="BB115" s="68"/>
      <c r="BC115" s="71"/>
      <c r="BF115" s="77"/>
    </row>
    <row r="116" spans="1:55" s="77" customFormat="1" ht="26.25" customHeight="1">
      <c r="A116" s="437" t="s">
        <v>137</v>
      </c>
      <c r="B116" s="435" t="s">
        <v>147</v>
      </c>
      <c r="C116" s="172" t="s">
        <v>1</v>
      </c>
      <c r="D116" s="351">
        <v>2020</v>
      </c>
      <c r="E116" s="151">
        <f>F116+G116+H116+I116</f>
        <v>0</v>
      </c>
      <c r="F116" s="152">
        <v>0</v>
      </c>
      <c r="G116" s="152">
        <v>0</v>
      </c>
      <c r="H116" s="152">
        <v>0</v>
      </c>
      <c r="I116" s="194">
        <v>0</v>
      </c>
      <c r="J116" s="151">
        <f>K116+L116+M116+N116</f>
        <v>0</v>
      </c>
      <c r="K116" s="152">
        <v>0</v>
      </c>
      <c r="L116" s="152">
        <v>0</v>
      </c>
      <c r="M116" s="152">
        <v>0</v>
      </c>
      <c r="N116" s="153">
        <v>0</v>
      </c>
      <c r="O116" s="128"/>
      <c r="P116" s="130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239"/>
      <c r="AE116" s="128"/>
      <c r="AF116" s="128"/>
      <c r="AG116" s="128"/>
      <c r="AH116" s="128"/>
      <c r="AI116" s="239"/>
      <c r="AJ116" s="128"/>
      <c r="AK116" s="128"/>
      <c r="AL116" s="128"/>
      <c r="AM116" s="128"/>
      <c r="AN116" s="239"/>
      <c r="AO116" s="128"/>
      <c r="AP116" s="128"/>
      <c r="AQ116" s="128"/>
      <c r="AR116" s="128"/>
      <c r="AS116" s="239"/>
      <c r="AT116" s="128"/>
      <c r="AU116" s="128"/>
      <c r="AV116" s="128"/>
      <c r="AW116" s="128"/>
      <c r="AX116" s="239"/>
      <c r="AY116" s="128"/>
      <c r="AZ116" s="128"/>
      <c r="BA116" s="128"/>
      <c r="BB116" s="128"/>
      <c r="BC116" s="71"/>
    </row>
    <row r="117" spans="1:55" s="77" customFormat="1" ht="26.25" customHeight="1" thickBot="1">
      <c r="A117" s="438"/>
      <c r="B117" s="436"/>
      <c r="C117" s="297" t="s">
        <v>53</v>
      </c>
      <c r="D117" s="284">
        <v>2020</v>
      </c>
      <c r="E117" s="223">
        <v>0</v>
      </c>
      <c r="F117" s="224">
        <v>0</v>
      </c>
      <c r="G117" s="224">
        <v>0</v>
      </c>
      <c r="H117" s="224">
        <v>0</v>
      </c>
      <c r="I117" s="225">
        <v>0</v>
      </c>
      <c r="J117" s="223">
        <f>K117+L117</f>
        <v>0</v>
      </c>
      <c r="K117" s="224">
        <v>0</v>
      </c>
      <c r="L117" s="224">
        <v>0</v>
      </c>
      <c r="M117" s="224">
        <v>0</v>
      </c>
      <c r="N117" s="226">
        <v>0</v>
      </c>
      <c r="O117" s="128"/>
      <c r="P117" s="130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239"/>
      <c r="AE117" s="128"/>
      <c r="AF117" s="128"/>
      <c r="AG117" s="128"/>
      <c r="AH117" s="128"/>
      <c r="AI117" s="239"/>
      <c r="AJ117" s="128"/>
      <c r="AK117" s="128"/>
      <c r="AL117" s="128"/>
      <c r="AM117" s="128"/>
      <c r="AN117" s="239"/>
      <c r="AO117" s="128"/>
      <c r="AP117" s="128"/>
      <c r="AQ117" s="128"/>
      <c r="AR117" s="128"/>
      <c r="AS117" s="239"/>
      <c r="AT117" s="128"/>
      <c r="AU117" s="128"/>
      <c r="AV117" s="128"/>
      <c r="AW117" s="128"/>
      <c r="AX117" s="239"/>
      <c r="AY117" s="128"/>
      <c r="AZ117" s="128"/>
      <c r="BA117" s="128"/>
      <c r="BB117" s="128"/>
      <c r="BC117" s="71"/>
    </row>
    <row r="118" spans="1:58" s="73" customFormat="1" ht="20.25" customHeight="1" thickBot="1">
      <c r="A118" s="469" t="s">
        <v>138</v>
      </c>
      <c r="B118" s="470"/>
      <c r="C118" s="171"/>
      <c r="D118" s="189"/>
      <c r="E118" s="149">
        <f>F118+G118+H118+I118</f>
        <v>0</v>
      </c>
      <c r="F118" s="147">
        <f>SUM(F116:F116)</f>
        <v>0</v>
      </c>
      <c r="G118" s="147">
        <f>SUM(G116:G116)</f>
        <v>0</v>
      </c>
      <c r="H118" s="147">
        <v>0</v>
      </c>
      <c r="I118" s="148">
        <v>0</v>
      </c>
      <c r="J118" s="149">
        <f>J116+J117</f>
        <v>0</v>
      </c>
      <c r="K118" s="147">
        <f>K116+K117</f>
        <v>0</v>
      </c>
      <c r="L118" s="147">
        <f>L116+L117</f>
        <v>0</v>
      </c>
      <c r="M118" s="147">
        <f>M116</f>
        <v>0</v>
      </c>
      <c r="N118" s="150">
        <f>N116</f>
        <v>0</v>
      </c>
      <c r="O118" s="128"/>
      <c r="P118" s="128"/>
      <c r="Q118" s="128"/>
      <c r="R118" s="136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7"/>
      <c r="AE118" s="68"/>
      <c r="AF118" s="68"/>
      <c r="AG118" s="68"/>
      <c r="AH118" s="68"/>
      <c r="AI118" s="67"/>
      <c r="AJ118" s="68"/>
      <c r="AK118" s="68"/>
      <c r="AL118" s="68"/>
      <c r="AM118" s="68"/>
      <c r="AN118" s="67"/>
      <c r="AO118" s="68"/>
      <c r="AP118" s="68"/>
      <c r="AQ118" s="68"/>
      <c r="AR118" s="68"/>
      <c r="AS118" s="67"/>
      <c r="AT118" s="68"/>
      <c r="AU118" s="68"/>
      <c r="AV118" s="68"/>
      <c r="AW118" s="68"/>
      <c r="AX118" s="67"/>
      <c r="AY118" s="68"/>
      <c r="AZ118" s="68"/>
      <c r="BA118" s="68"/>
      <c r="BB118" s="68"/>
      <c r="BC118" s="71"/>
      <c r="BF118" s="77"/>
    </row>
    <row r="119" spans="1:25" ht="26.25" customHeight="1">
      <c r="A119" s="550" t="s">
        <v>148</v>
      </c>
      <c r="B119" s="551"/>
      <c r="C119" s="522"/>
      <c r="D119" s="522"/>
      <c r="E119" s="536">
        <f>E99+E90+E75+E63+E57+E48+E38+E26+E22+E15+E109+E114</f>
        <v>17033</v>
      </c>
      <c r="F119" s="456">
        <f>F99+F90+F75+F63+F57+F48+F38+F26+F22+F15+F109+F114</f>
        <v>17033</v>
      </c>
      <c r="G119" s="456">
        <f>G99+G90+G75+G63+G57+G48+G38+G26+G22+G15+G109+G114</f>
        <v>0</v>
      </c>
      <c r="H119" s="456">
        <f>H99+H90+H75+H63+H57+H48+H38+H26+H22+H15+H109</f>
        <v>0</v>
      </c>
      <c r="I119" s="458">
        <f>I99+I90+I75+I63+I57+I48+I38+I26+I22+I15</f>
        <v>0</v>
      </c>
      <c r="J119" s="537">
        <f>J99+J90+J75+J63+J57+J48+J38+J26+J22+J15+J114+J118</f>
        <v>911421</v>
      </c>
      <c r="K119" s="457">
        <f>K99+K90+K75+K63+K57+K48+K38+K26+K22+K15+K114+K118</f>
        <v>911421</v>
      </c>
      <c r="L119" s="457">
        <f>L99+L90+L75+L63+L57+L48+L38+L26+L22+L15+L114+L118</f>
        <v>0</v>
      </c>
      <c r="M119" s="457">
        <f>M99+M90+M75+M63+M57+M48+M38+M26+M22+M15</f>
        <v>0</v>
      </c>
      <c r="N119" s="459">
        <f>N99+N90+N75+N63+N57+N48+N38+N26+N22+N15</f>
        <v>0</v>
      </c>
      <c r="U119" s="65"/>
      <c r="V119" s="65"/>
      <c r="X119" s="65"/>
      <c r="Y119" s="65"/>
    </row>
    <row r="120" spans="1:14" ht="15.75" customHeight="1" thickBot="1">
      <c r="A120" s="548" t="s">
        <v>60</v>
      </c>
      <c r="B120" s="549"/>
      <c r="C120" s="523"/>
      <c r="D120" s="523"/>
      <c r="E120" s="537"/>
      <c r="F120" s="457"/>
      <c r="G120" s="457"/>
      <c r="H120" s="457"/>
      <c r="I120" s="459"/>
      <c r="J120" s="537"/>
      <c r="K120" s="457"/>
      <c r="L120" s="457"/>
      <c r="M120" s="457"/>
      <c r="N120" s="459"/>
    </row>
    <row r="121" spans="1:22" ht="15.75" customHeight="1">
      <c r="A121" s="56"/>
      <c r="B121" s="57"/>
      <c r="C121" s="359" t="s">
        <v>1</v>
      </c>
      <c r="D121" s="394"/>
      <c r="E121" s="375">
        <f>E109+E99+E92+E77+E65+E57+E39+E26+E22+E15+E111</f>
        <v>17033</v>
      </c>
      <c r="F121" s="377">
        <f>F109+F99+F92+F77+F65+F39+F26+F22+F15+F111</f>
        <v>17033</v>
      </c>
      <c r="G121" s="377">
        <f>G109+G99+G92+G77+G65+G57+G39+G26+G22+G15+G111</f>
        <v>0</v>
      </c>
      <c r="H121" s="377">
        <f>H109+H99+H92+H77+H65+H57+H38+H26+H22+H15</f>
        <v>0</v>
      </c>
      <c r="I121" s="379">
        <f>I109+I99+I92+I77+I65+I57+I38+I26+I22+I15</f>
        <v>0</v>
      </c>
      <c r="J121" s="375">
        <f>K121+L121+M121+N121</f>
        <v>273241</v>
      </c>
      <c r="K121" s="377">
        <f>K111+K99+K92+K77+K65+K39+K26+K22+K15+K116</f>
        <v>273241</v>
      </c>
      <c r="L121" s="377">
        <f>L109+L99+L92+L77+L65+L57+L39+L26+L22+L15+L111+L116</f>
        <v>0</v>
      </c>
      <c r="M121" s="377">
        <f>M109+M99+M92+M77+M65+M57+M38+M26+M22+M15</f>
        <v>0</v>
      </c>
      <c r="N121" s="379">
        <f>N109+N99+N92+N77+N65+N57+N38+N26+N22+N15</f>
        <v>0</v>
      </c>
      <c r="V121" s="65"/>
    </row>
    <row r="122" spans="1:22" ht="24" customHeight="1">
      <c r="A122" s="58"/>
      <c r="B122" s="47"/>
      <c r="C122" s="169" t="s">
        <v>135</v>
      </c>
      <c r="D122" s="186"/>
      <c r="E122" s="39">
        <v>0</v>
      </c>
      <c r="F122" s="421">
        <v>0</v>
      </c>
      <c r="G122" s="421">
        <v>0</v>
      </c>
      <c r="H122" s="421">
        <v>0</v>
      </c>
      <c r="I122" s="50">
        <v>0</v>
      </c>
      <c r="J122" s="39">
        <f>J113+J78</f>
        <v>0</v>
      </c>
      <c r="K122" s="421">
        <f>K113+K78</f>
        <v>0</v>
      </c>
      <c r="L122" s="421">
        <f>L113+L78</f>
        <v>0</v>
      </c>
      <c r="M122" s="421">
        <v>0</v>
      </c>
      <c r="N122" s="50">
        <v>0</v>
      </c>
      <c r="V122" s="65"/>
    </row>
    <row r="123" spans="1:14" ht="15">
      <c r="A123" s="356"/>
      <c r="B123" s="52"/>
      <c r="C123" s="360" t="s">
        <v>64</v>
      </c>
      <c r="D123" s="179"/>
      <c r="E123" s="42">
        <v>0</v>
      </c>
      <c r="F123" s="18">
        <f>F93+F57</f>
        <v>0</v>
      </c>
      <c r="G123" s="18">
        <v>0</v>
      </c>
      <c r="H123" s="18">
        <v>0</v>
      </c>
      <c r="I123" s="19">
        <v>0</v>
      </c>
      <c r="J123" s="42">
        <f>K123+L123+M123+N123</f>
        <v>137624</v>
      </c>
      <c r="K123" s="18">
        <f>K93+K57</f>
        <v>137624</v>
      </c>
      <c r="L123" s="18">
        <v>0</v>
      </c>
      <c r="M123" s="18">
        <v>0</v>
      </c>
      <c r="N123" s="19">
        <v>0</v>
      </c>
    </row>
    <row r="124" spans="1:22" ht="15">
      <c r="A124" s="356"/>
      <c r="B124" s="52"/>
      <c r="C124" s="360" t="s">
        <v>71</v>
      </c>
      <c r="D124" s="179"/>
      <c r="E124" s="42">
        <f>E94+E80+E66+E40</f>
        <v>0</v>
      </c>
      <c r="F124" s="18">
        <f>F94+F80+F66+F40</f>
        <v>0</v>
      </c>
      <c r="G124" s="18">
        <f>G94+G80+G66+G40</f>
        <v>0</v>
      </c>
      <c r="H124" s="18">
        <f>H94+H80+H66</f>
        <v>0</v>
      </c>
      <c r="I124" s="19">
        <f>I94+I80+I66</f>
        <v>0</v>
      </c>
      <c r="J124" s="42">
        <f>J94+J80+J66+J40</f>
        <v>199356</v>
      </c>
      <c r="K124" s="18">
        <f>K94+K80+K66+K40</f>
        <v>199356</v>
      </c>
      <c r="L124" s="18">
        <f>L94+L80+L66+L40</f>
        <v>0</v>
      </c>
      <c r="M124" s="18">
        <f>M94+M80+M66</f>
        <v>0</v>
      </c>
      <c r="N124" s="19">
        <f>N94+N80+N66</f>
        <v>0</v>
      </c>
      <c r="T124" s="65"/>
      <c r="U124" s="65"/>
      <c r="V124" s="65"/>
    </row>
    <row r="125" spans="1:24" ht="15.75" customHeight="1">
      <c r="A125" s="356"/>
      <c r="B125" s="52"/>
      <c r="C125" s="360" t="s">
        <v>53</v>
      </c>
      <c r="D125" s="179"/>
      <c r="E125" s="42">
        <f>E79+E50+E112</f>
        <v>0</v>
      </c>
      <c r="F125" s="18">
        <f>F79+F50+F112</f>
        <v>0</v>
      </c>
      <c r="G125" s="18">
        <f>G79+G50+G112</f>
        <v>0</v>
      </c>
      <c r="H125" s="18">
        <v>0</v>
      </c>
      <c r="I125" s="19">
        <v>0</v>
      </c>
      <c r="J125" s="42">
        <f>J79+J50+J112+J117</f>
        <v>277500</v>
      </c>
      <c r="K125" s="18">
        <f>K79+K50+K112+K117</f>
        <v>277500</v>
      </c>
      <c r="L125" s="18">
        <f>L79+L50+L112+L117</f>
        <v>0</v>
      </c>
      <c r="M125" s="18">
        <v>0</v>
      </c>
      <c r="N125" s="19">
        <v>0</v>
      </c>
      <c r="X125" s="65"/>
    </row>
    <row r="126" spans="1:21" ht="15">
      <c r="A126" s="356"/>
      <c r="B126" s="52"/>
      <c r="C126" s="360" t="s">
        <v>54</v>
      </c>
      <c r="D126" s="179"/>
      <c r="E126" s="42">
        <f>E81</f>
        <v>0</v>
      </c>
      <c r="F126" s="18">
        <f>F81+F51</f>
        <v>0</v>
      </c>
      <c r="G126" s="18">
        <v>0</v>
      </c>
      <c r="H126" s="18">
        <v>0</v>
      </c>
      <c r="I126" s="19">
        <v>0</v>
      </c>
      <c r="J126" s="42">
        <f>K126+L126+M126+N126</f>
        <v>16200</v>
      </c>
      <c r="K126" s="18">
        <f>K81+K51</f>
        <v>16200</v>
      </c>
      <c r="L126" s="18">
        <v>0</v>
      </c>
      <c r="M126" s="18">
        <v>0</v>
      </c>
      <c r="N126" s="19">
        <v>0</v>
      </c>
      <c r="U126" s="65"/>
    </row>
    <row r="127" spans="1:23" ht="15.75" thickBot="1">
      <c r="A127" s="357"/>
      <c r="B127" s="54"/>
      <c r="C127" s="361" t="s">
        <v>56</v>
      </c>
      <c r="D127" s="395"/>
      <c r="E127" s="376">
        <f>E52</f>
        <v>0</v>
      </c>
      <c r="F127" s="378">
        <f>F52</f>
        <v>0</v>
      </c>
      <c r="G127" s="378">
        <f aca="true" t="shared" si="12" ref="G127:N127">G81+G52</f>
        <v>0</v>
      </c>
      <c r="H127" s="378">
        <f t="shared" si="12"/>
        <v>0</v>
      </c>
      <c r="I127" s="380">
        <f t="shared" si="12"/>
        <v>0</v>
      </c>
      <c r="J127" s="376">
        <f t="shared" si="12"/>
        <v>7500</v>
      </c>
      <c r="K127" s="378">
        <f t="shared" si="12"/>
        <v>7500</v>
      </c>
      <c r="L127" s="378">
        <f t="shared" si="12"/>
        <v>0</v>
      </c>
      <c r="M127" s="378">
        <f t="shared" si="12"/>
        <v>0</v>
      </c>
      <c r="N127" s="380">
        <f t="shared" si="12"/>
        <v>0</v>
      </c>
      <c r="U127" s="65">
        <f>SUM(J121:J127)</f>
        <v>911421</v>
      </c>
      <c r="V127" s="65">
        <f>SUM(K121:K127)</f>
        <v>911421</v>
      </c>
      <c r="W127" s="65">
        <f>SUM(L121:L127)</f>
        <v>0</v>
      </c>
    </row>
    <row r="128" spans="1:14" ht="27" customHeight="1" thickBot="1">
      <c r="A128" s="543" t="s">
        <v>140</v>
      </c>
      <c r="B128" s="544"/>
      <c r="C128" s="173" t="s">
        <v>71</v>
      </c>
      <c r="D128" s="160">
        <v>2020</v>
      </c>
      <c r="E128" s="8">
        <v>0</v>
      </c>
      <c r="F128" s="9">
        <v>0</v>
      </c>
      <c r="G128" s="9">
        <v>0</v>
      </c>
      <c r="H128" s="9">
        <v>0</v>
      </c>
      <c r="I128" s="10">
        <v>0</v>
      </c>
      <c r="J128" s="79">
        <f>K128+L128+M128+N128</f>
        <v>0</v>
      </c>
      <c r="K128" s="193">
        <v>0</v>
      </c>
      <c r="L128" s="193">
        <v>0</v>
      </c>
      <c r="M128" s="193">
        <v>0</v>
      </c>
      <c r="N128" s="124">
        <v>0</v>
      </c>
    </row>
    <row r="129" spans="1:24" ht="27" customHeight="1" thickBot="1">
      <c r="A129" s="545" t="s">
        <v>139</v>
      </c>
      <c r="B129" s="546"/>
      <c r="C129" s="174"/>
      <c r="D129" s="177"/>
      <c r="E129" s="44">
        <f>E119+E128</f>
        <v>17033</v>
      </c>
      <c r="F129" s="26">
        <f aca="true" t="shared" si="13" ref="F129:N129">F119+F128</f>
        <v>17033</v>
      </c>
      <c r="G129" s="26">
        <f t="shared" si="13"/>
        <v>0</v>
      </c>
      <c r="H129" s="26">
        <f t="shared" si="13"/>
        <v>0</v>
      </c>
      <c r="I129" s="64">
        <f t="shared" si="13"/>
        <v>0</v>
      </c>
      <c r="J129" s="44">
        <f>J119+J128</f>
        <v>911421</v>
      </c>
      <c r="K129" s="26">
        <f>K119+K128</f>
        <v>911421</v>
      </c>
      <c r="L129" s="26">
        <f>L119+L128</f>
        <v>0</v>
      </c>
      <c r="M129" s="26">
        <f t="shared" si="13"/>
        <v>0</v>
      </c>
      <c r="N129" s="64">
        <f t="shared" si="13"/>
        <v>0</v>
      </c>
      <c r="V129" s="65"/>
      <c r="X129" s="65"/>
    </row>
    <row r="131" spans="1:58" s="126" customFormat="1" ht="15">
      <c r="A131" s="233" t="s">
        <v>129</v>
      </c>
      <c r="B131" s="234" t="s">
        <v>130</v>
      </c>
      <c r="C131" s="235"/>
      <c r="D131" s="235"/>
      <c r="E131" s="235"/>
      <c r="F131" s="190"/>
      <c r="G131" s="190"/>
      <c r="H131" s="190"/>
      <c r="I131" s="190"/>
      <c r="J131" s="190"/>
      <c r="K131" s="190"/>
      <c r="L131" s="190"/>
      <c r="M131" s="2"/>
      <c r="N131" s="2"/>
      <c r="Q131" s="132"/>
      <c r="R131" s="135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</row>
    <row r="132" spans="1:58" s="126" customFormat="1" ht="15" hidden="1">
      <c r="A132" s="2"/>
      <c r="B132" s="190"/>
      <c r="C132" s="191"/>
      <c r="D132" s="191"/>
      <c r="E132" s="190"/>
      <c r="F132" s="190"/>
      <c r="G132" s="190"/>
      <c r="H132" s="190"/>
      <c r="I132" s="190"/>
      <c r="J132" s="192">
        <f>SUM(J121:J127)</f>
        <v>911421</v>
      </c>
      <c r="K132" s="221">
        <f>K121+K124+K127+K125</f>
        <v>757597</v>
      </c>
      <c r="L132" s="190"/>
      <c r="M132" s="190"/>
      <c r="N132" s="2"/>
      <c r="Q132" s="132"/>
      <c r="R132" s="135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</row>
    <row r="133" spans="1:58" s="126" customFormat="1" ht="15">
      <c r="A133" s="2"/>
      <c r="B133" s="190"/>
      <c r="C133" s="191"/>
      <c r="D133" s="191"/>
      <c r="E133" s="190"/>
      <c r="F133" s="190"/>
      <c r="G133" s="190"/>
      <c r="H133" s="190"/>
      <c r="I133" s="190"/>
      <c r="J133" s="192"/>
      <c r="K133" s="190"/>
      <c r="L133" s="190"/>
      <c r="M133" s="190"/>
      <c r="N133" s="190"/>
      <c r="Q133" s="132"/>
      <c r="R133" s="135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</row>
    <row r="134" spans="1:58" s="126" customFormat="1" ht="15">
      <c r="A134" s="2"/>
      <c r="B134" s="190"/>
      <c r="C134" s="191"/>
      <c r="D134" s="267"/>
      <c r="E134" s="268"/>
      <c r="F134" s="268"/>
      <c r="G134" s="269"/>
      <c r="H134" s="190"/>
      <c r="I134" s="190"/>
      <c r="J134" s="192"/>
      <c r="K134" s="190"/>
      <c r="L134" s="190"/>
      <c r="M134" s="190"/>
      <c r="N134" s="2"/>
      <c r="Q134" s="132"/>
      <c r="R134" s="135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</row>
    <row r="135" spans="1:58" s="126" customFormat="1" ht="15">
      <c r="A135" s="2"/>
      <c r="B135" s="2"/>
      <c r="C135" s="175"/>
      <c r="D135" s="199"/>
      <c r="E135" s="65"/>
      <c r="F135" s="2"/>
      <c r="G135" s="2"/>
      <c r="H135" s="2"/>
      <c r="I135" s="2"/>
      <c r="J135" s="65"/>
      <c r="K135" s="2"/>
      <c r="L135" s="2"/>
      <c r="M135" s="2"/>
      <c r="N135" s="2"/>
      <c r="Q135" s="132"/>
      <c r="R135" s="135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</row>
    <row r="136" spans="1:58" s="126" customFormat="1" ht="15">
      <c r="A136" s="2"/>
      <c r="B136" s="2"/>
      <c r="C136" s="175"/>
      <c r="D136" s="175"/>
      <c r="E136" s="65"/>
      <c r="F136" s="65"/>
      <c r="G136" s="65"/>
      <c r="H136" s="65"/>
      <c r="I136" s="65"/>
      <c r="J136" s="2"/>
      <c r="K136" s="2"/>
      <c r="L136" s="2"/>
      <c r="M136" s="2"/>
      <c r="N136" s="2"/>
      <c r="Q136" s="132"/>
      <c r="R136" s="135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</row>
    <row r="139" spans="1:58" s="126" customFormat="1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Q139" s="132"/>
      <c r="R139" s="135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</row>
    <row r="190" ht="15"/>
    <row r="233" ht="15"/>
    <row r="367" ht="15"/>
    <row r="503" ht="15"/>
    <row r="560" ht="15"/>
    <row r="658" ht="15"/>
    <row r="742" ht="15"/>
    <row r="882" ht="15"/>
  </sheetData>
  <sheetProtection/>
  <mergeCells count="134">
    <mergeCell ref="A1:N1"/>
    <mergeCell ref="A2:A4"/>
    <mergeCell ref="B2:B4"/>
    <mergeCell ref="C2:C4"/>
    <mergeCell ref="D2:D4"/>
    <mergeCell ref="E2:N2"/>
    <mergeCell ref="E3:I3"/>
    <mergeCell ref="J3:N3"/>
    <mergeCell ref="A6:N6"/>
    <mergeCell ref="A7:N7"/>
    <mergeCell ref="A15:B15"/>
    <mergeCell ref="A16:B16"/>
    <mergeCell ref="A17:B17"/>
    <mergeCell ref="A18:B18"/>
    <mergeCell ref="A19:N19"/>
    <mergeCell ref="A22:B22"/>
    <mergeCell ref="A23:N23"/>
    <mergeCell ref="A26:B26"/>
    <mergeCell ref="A27:N27"/>
    <mergeCell ref="B28:N28"/>
    <mergeCell ref="A31:A32"/>
    <mergeCell ref="B31:B32"/>
    <mergeCell ref="A38:B38"/>
    <mergeCell ref="A41:N41"/>
    <mergeCell ref="A42:A43"/>
    <mergeCell ref="B42:B43"/>
    <mergeCell ref="H48:H49"/>
    <mergeCell ref="I48:I49"/>
    <mergeCell ref="J48:J49"/>
    <mergeCell ref="K48:K49"/>
    <mergeCell ref="A44:A46"/>
    <mergeCell ref="B44:B46"/>
    <mergeCell ref="A48:B48"/>
    <mergeCell ref="C48:C49"/>
    <mergeCell ref="D48:D49"/>
    <mergeCell ref="E48:E49"/>
    <mergeCell ref="G63:G64"/>
    <mergeCell ref="H63:H64"/>
    <mergeCell ref="L48:L49"/>
    <mergeCell ref="M48:M49"/>
    <mergeCell ref="N48:N49"/>
    <mergeCell ref="A49:B49"/>
    <mergeCell ref="A53:N53"/>
    <mergeCell ref="A57:B57"/>
    <mergeCell ref="F48:F49"/>
    <mergeCell ref="G48:G49"/>
    <mergeCell ref="M63:M64"/>
    <mergeCell ref="N63:N64"/>
    <mergeCell ref="A58:N58"/>
    <mergeCell ref="A59:A60"/>
    <mergeCell ref="B59:B60"/>
    <mergeCell ref="A63:B63"/>
    <mergeCell ref="C63:C64"/>
    <mergeCell ref="D63:D64"/>
    <mergeCell ref="E63:E64"/>
    <mergeCell ref="F63:F64"/>
    <mergeCell ref="A64:B64"/>
    <mergeCell ref="A67:N67"/>
    <mergeCell ref="A68:A69"/>
    <mergeCell ref="B68:B69"/>
    <mergeCell ref="A70:A74"/>
    <mergeCell ref="B70:B73"/>
    <mergeCell ref="I63:I64"/>
    <mergeCell ref="J63:J64"/>
    <mergeCell ref="K63:K64"/>
    <mergeCell ref="L63:L64"/>
    <mergeCell ref="L75:L76"/>
    <mergeCell ref="M75:M76"/>
    <mergeCell ref="A75:B75"/>
    <mergeCell ref="C75:C76"/>
    <mergeCell ref="D75:D76"/>
    <mergeCell ref="E75:E76"/>
    <mergeCell ref="F75:F76"/>
    <mergeCell ref="G75:G76"/>
    <mergeCell ref="N75:N76"/>
    <mergeCell ref="A76:B76"/>
    <mergeCell ref="A77:A81"/>
    <mergeCell ref="B77:B81"/>
    <mergeCell ref="A82:B82"/>
    <mergeCell ref="A83:N83"/>
    <mergeCell ref="H75:H76"/>
    <mergeCell ref="I75:I76"/>
    <mergeCell ref="J75:J76"/>
    <mergeCell ref="K75:K76"/>
    <mergeCell ref="J90:J91"/>
    <mergeCell ref="K90:K91"/>
    <mergeCell ref="A84:A85"/>
    <mergeCell ref="B84:B85"/>
    <mergeCell ref="A90:B90"/>
    <mergeCell ref="C90:C91"/>
    <mergeCell ref="D90:D91"/>
    <mergeCell ref="E90:E91"/>
    <mergeCell ref="L90:L91"/>
    <mergeCell ref="M90:M91"/>
    <mergeCell ref="N90:N91"/>
    <mergeCell ref="A91:B91"/>
    <mergeCell ref="A95:N95"/>
    <mergeCell ref="A99:B99"/>
    <mergeCell ref="F90:F91"/>
    <mergeCell ref="G90:G91"/>
    <mergeCell ref="H90:H91"/>
    <mergeCell ref="I90:I91"/>
    <mergeCell ref="A100:N100"/>
    <mergeCell ref="A101:N101"/>
    <mergeCell ref="A102:N102"/>
    <mergeCell ref="A103:N103"/>
    <mergeCell ref="A106:B106"/>
    <mergeCell ref="A107:N107"/>
    <mergeCell ref="A109:B109"/>
    <mergeCell ref="A110:N110"/>
    <mergeCell ref="A111:A113"/>
    <mergeCell ref="B111:B113"/>
    <mergeCell ref="D111:D112"/>
    <mergeCell ref="A114:B114"/>
    <mergeCell ref="A115:N115"/>
    <mergeCell ref="A116:A117"/>
    <mergeCell ref="B116:B117"/>
    <mergeCell ref="A118:B118"/>
    <mergeCell ref="A119:B119"/>
    <mergeCell ref="C119:C120"/>
    <mergeCell ref="D119:D120"/>
    <mergeCell ref="E119:E120"/>
    <mergeCell ref="F119:F120"/>
    <mergeCell ref="G119:G120"/>
    <mergeCell ref="N119:N120"/>
    <mergeCell ref="A120:B120"/>
    <mergeCell ref="A128:B128"/>
    <mergeCell ref="A129:B129"/>
    <mergeCell ref="H119:H120"/>
    <mergeCell ref="I119:I120"/>
    <mergeCell ref="J119:J120"/>
    <mergeCell ref="K119:K120"/>
    <mergeCell ref="L119:L120"/>
    <mergeCell ref="M119:M120"/>
  </mergeCells>
  <hyperlinks>
    <hyperlink ref="A15" location="P32" display="P32"/>
    <hyperlink ref="A16" r:id="rId1" display="consultantplus://offline/ref=0E41021197B21ECF391D08720A6240D2EA92414E6CF55578E43500A725567531F6B705B234D70ACFC39E4EvCvBF"/>
    <hyperlink ref="A22" location="P190" display="P190"/>
    <hyperlink ref="A26" location="P233" display="P233"/>
    <hyperlink ref="A48" location="P367" display="P367"/>
    <hyperlink ref="A57" location="P503" display="P503"/>
    <hyperlink ref="A63" location="P560" display="P560"/>
    <hyperlink ref="A75" location="P658" display="P658"/>
    <hyperlink ref="A90" location="P742" display="P742"/>
    <hyperlink ref="A99" location="P882" display="P882"/>
  </hyperlinks>
  <printOptions horizontalCentered="1"/>
  <pageMargins left="0.15748031496062992" right="0.15748031496062992" top="0.5511811023622047" bottom="0.2755905511811024" header="0.1968503937007874" footer="0.1968503937007874"/>
  <pageSetup firstPageNumber="14" useFirstPageNumber="1" horizontalDpi="600" verticalDpi="600" orientation="landscape" paperSize="9" scale="85" r:id="rId2"/>
  <headerFooter differentFirst="1">
    <oddHeader>&amp;C&amp;"Times New Roman,обычный"&amp;10&amp;P</oddHeader>
    <firstHeader>&amp;C&amp;"Times New Roman,обычный"&amp;10&amp;P&amp;R&amp;"Times New Roman,обычный"&amp;10Таблица №2</firstHeader>
  </headerFooter>
  <rowBreaks count="5" manualBreakCount="5">
    <brk id="15" max="13" man="1"/>
    <brk id="40" max="13" man="1"/>
    <brk id="62" max="13" man="1"/>
    <brk id="85" max="13" man="1"/>
    <brk id="109" max="13" man="1"/>
  </rowBreaks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A882"/>
  <sheetViews>
    <sheetView tabSelected="1" zoomScalePageLayoutView="0" workbookViewId="0" topLeftCell="A1">
      <selection activeCell="W130" sqref="W130"/>
    </sheetView>
  </sheetViews>
  <sheetFormatPr defaultColWidth="9.140625" defaultRowHeight="15"/>
  <cols>
    <col min="1" max="1" width="5.57421875" style="2" customWidth="1"/>
    <col min="2" max="2" width="53.7109375" style="2" customWidth="1"/>
    <col min="3" max="3" width="13.00390625" style="175" customWidth="1"/>
    <col min="4" max="4" width="9.57421875" style="175" customWidth="1"/>
    <col min="5" max="5" width="9.28125" style="2" customWidth="1"/>
    <col min="6" max="6" width="8.7109375" style="2" customWidth="1"/>
    <col min="7" max="7" width="10.00390625" style="2" customWidth="1"/>
    <col min="8" max="8" width="11.7109375" style="2" customWidth="1"/>
    <col min="9" max="9" width="13.00390625" style="2" customWidth="1"/>
    <col min="10" max="11" width="7.8515625" style="126" hidden="1" customWidth="1"/>
    <col min="12" max="12" width="13.7109375" style="132" hidden="1" customWidth="1"/>
    <col min="13" max="13" width="7.8515625" style="135" hidden="1" customWidth="1"/>
    <col min="14" max="14" width="9.140625" style="2" hidden="1" customWidth="1"/>
    <col min="15" max="15" width="11.7109375" style="2" customWidth="1"/>
    <col min="16" max="18" width="0" style="2" hidden="1" customWidth="1"/>
    <col min="19" max="22" width="9.140625" style="2" customWidth="1"/>
    <col min="23" max="23" width="14.7109375" style="2" customWidth="1"/>
    <col min="24" max="16384" width="9.140625" style="2" customWidth="1"/>
  </cols>
  <sheetData>
    <row r="1" spans="1:13" s="1" customFormat="1" ht="21" customHeight="1" thickBot="1">
      <c r="A1" s="547" t="s">
        <v>123</v>
      </c>
      <c r="B1" s="547"/>
      <c r="C1" s="547"/>
      <c r="D1" s="547"/>
      <c r="E1" s="547"/>
      <c r="F1" s="547"/>
      <c r="G1" s="547"/>
      <c r="H1" s="547"/>
      <c r="I1" s="547"/>
      <c r="J1" s="125"/>
      <c r="K1" s="125"/>
      <c r="L1" s="131"/>
      <c r="M1" s="134"/>
    </row>
    <row r="2" spans="1:9" ht="15.75" thickBot="1">
      <c r="A2" s="476" t="s">
        <v>0</v>
      </c>
      <c r="B2" s="479" t="s">
        <v>6</v>
      </c>
      <c r="C2" s="482" t="s">
        <v>7</v>
      </c>
      <c r="D2" s="482" t="s">
        <v>8</v>
      </c>
      <c r="E2" s="489"/>
      <c r="F2" s="489"/>
      <c r="G2" s="489"/>
      <c r="H2" s="489"/>
      <c r="I2" s="490"/>
    </row>
    <row r="3" spans="1:9" ht="15.75" customHeight="1">
      <c r="A3" s="477"/>
      <c r="B3" s="480"/>
      <c r="C3" s="483"/>
      <c r="D3" s="483"/>
      <c r="E3" s="526" t="s">
        <v>101</v>
      </c>
      <c r="F3" s="492"/>
      <c r="G3" s="492"/>
      <c r="H3" s="492"/>
      <c r="I3" s="493"/>
    </row>
    <row r="4" spans="1:9" ht="47.25" customHeight="1" thickBot="1">
      <c r="A4" s="478"/>
      <c r="B4" s="481"/>
      <c r="C4" s="484"/>
      <c r="D4" s="484"/>
      <c r="E4" s="388" t="s">
        <v>10</v>
      </c>
      <c r="F4" s="299" t="s">
        <v>11</v>
      </c>
      <c r="G4" s="299" t="s">
        <v>12</v>
      </c>
      <c r="H4" s="299" t="s">
        <v>13</v>
      </c>
      <c r="I4" s="301" t="s">
        <v>14</v>
      </c>
    </row>
    <row r="5" spans="1:9" ht="15.75" thickBot="1">
      <c r="A5" s="347">
        <v>1</v>
      </c>
      <c r="B5" s="7">
        <v>2</v>
      </c>
      <c r="C5" s="155">
        <v>3</v>
      </c>
      <c r="D5" s="159">
        <v>4</v>
      </c>
      <c r="E5" s="8">
        <v>10</v>
      </c>
      <c r="F5" s="9">
        <v>11</v>
      </c>
      <c r="G5" s="9">
        <v>12</v>
      </c>
      <c r="H5" s="9">
        <v>13</v>
      </c>
      <c r="I5" s="10">
        <v>14</v>
      </c>
    </row>
    <row r="6" spans="1:9" ht="31.5" customHeight="1" thickBot="1">
      <c r="A6" s="494" t="s">
        <v>134</v>
      </c>
      <c r="B6" s="495"/>
      <c r="C6" s="495"/>
      <c r="D6" s="495"/>
      <c r="E6" s="495"/>
      <c r="F6" s="495"/>
      <c r="G6" s="495"/>
      <c r="H6" s="495"/>
      <c r="I6" s="496"/>
    </row>
    <row r="7" spans="1:9" ht="15.75" thickBot="1">
      <c r="A7" s="466" t="s">
        <v>15</v>
      </c>
      <c r="B7" s="467"/>
      <c r="C7" s="467"/>
      <c r="D7" s="467"/>
      <c r="E7" s="467"/>
      <c r="F7" s="467"/>
      <c r="G7" s="467"/>
      <c r="H7" s="467"/>
      <c r="I7" s="468"/>
    </row>
    <row r="8" spans="1:9" ht="45.75" customHeight="1">
      <c r="A8" s="341" t="s">
        <v>16</v>
      </c>
      <c r="B8" s="83" t="s">
        <v>114</v>
      </c>
      <c r="C8" s="156" t="s">
        <v>1</v>
      </c>
      <c r="D8" s="170" t="s">
        <v>153</v>
      </c>
      <c r="E8" s="13">
        <f aca="true" t="shared" si="0" ref="E8:E14">F8+G8+H8+I8</f>
        <v>29954</v>
      </c>
      <c r="F8" s="304">
        <v>29954</v>
      </c>
      <c r="G8" s="304">
        <v>0</v>
      </c>
      <c r="H8" s="304">
        <v>0</v>
      </c>
      <c r="I8" s="335">
        <v>0</v>
      </c>
    </row>
    <row r="9" spans="1:9" ht="92.25" customHeight="1">
      <c r="A9" s="310" t="s">
        <v>17</v>
      </c>
      <c r="B9" s="328" t="s">
        <v>128</v>
      </c>
      <c r="C9" s="333" t="s">
        <v>1</v>
      </c>
      <c r="D9" s="330" t="s">
        <v>169</v>
      </c>
      <c r="E9" s="17">
        <f t="shared" si="0"/>
        <v>97514</v>
      </c>
      <c r="F9" s="18">
        <v>97514</v>
      </c>
      <c r="G9" s="18">
        <v>0</v>
      </c>
      <c r="H9" s="18">
        <v>0</v>
      </c>
      <c r="I9" s="19">
        <v>0</v>
      </c>
    </row>
    <row r="10" spans="1:9" ht="68.25" customHeight="1">
      <c r="A10" s="338" t="s">
        <v>18</v>
      </c>
      <c r="B10" s="21" t="s">
        <v>127</v>
      </c>
      <c r="C10" s="158" t="s">
        <v>1</v>
      </c>
      <c r="D10" s="176" t="s">
        <v>170</v>
      </c>
      <c r="E10" s="22">
        <f t="shared" si="0"/>
        <v>69285</v>
      </c>
      <c r="F10" s="305">
        <v>69285</v>
      </c>
      <c r="G10" s="305">
        <v>0</v>
      </c>
      <c r="H10" s="305">
        <v>0</v>
      </c>
      <c r="I10" s="307">
        <v>0</v>
      </c>
    </row>
    <row r="11" spans="1:9" ht="69" customHeight="1">
      <c r="A11" s="310" t="s">
        <v>19</v>
      </c>
      <c r="B11" s="328" t="s">
        <v>126</v>
      </c>
      <c r="C11" s="333" t="s">
        <v>1</v>
      </c>
      <c r="D11" s="330" t="s">
        <v>170</v>
      </c>
      <c r="E11" s="17">
        <f t="shared" si="0"/>
        <v>85516</v>
      </c>
      <c r="F11" s="18">
        <v>85516</v>
      </c>
      <c r="G11" s="18">
        <v>0</v>
      </c>
      <c r="H11" s="18">
        <v>0</v>
      </c>
      <c r="I11" s="19">
        <v>0</v>
      </c>
    </row>
    <row r="12" spans="1:9" ht="31.5" customHeight="1">
      <c r="A12" s="338" t="s">
        <v>20</v>
      </c>
      <c r="B12" s="21" t="s">
        <v>21</v>
      </c>
      <c r="C12" s="158" t="s">
        <v>1</v>
      </c>
      <c r="D12" s="176" t="s">
        <v>171</v>
      </c>
      <c r="E12" s="22">
        <f t="shared" si="0"/>
        <v>5982</v>
      </c>
      <c r="F12" s="305">
        <v>5982</v>
      </c>
      <c r="G12" s="305">
        <v>0</v>
      </c>
      <c r="H12" s="305">
        <v>0</v>
      </c>
      <c r="I12" s="307">
        <v>0</v>
      </c>
    </row>
    <row r="13" spans="1:9" ht="15">
      <c r="A13" s="310" t="s">
        <v>22</v>
      </c>
      <c r="B13" s="328" t="s">
        <v>125</v>
      </c>
      <c r="C13" s="333" t="s">
        <v>1</v>
      </c>
      <c r="D13" s="154"/>
      <c r="E13" s="17">
        <f t="shared" si="0"/>
        <v>0</v>
      </c>
      <c r="F13" s="18">
        <v>0</v>
      </c>
      <c r="G13" s="18">
        <v>0</v>
      </c>
      <c r="H13" s="18">
        <v>0</v>
      </c>
      <c r="I13" s="19">
        <v>0</v>
      </c>
    </row>
    <row r="14" spans="1:9" ht="48.75" customHeight="1" thickBot="1">
      <c r="A14" s="339" t="s">
        <v>23</v>
      </c>
      <c r="B14" s="95" t="s">
        <v>132</v>
      </c>
      <c r="C14" s="159" t="s">
        <v>1</v>
      </c>
      <c r="D14" s="155" t="s">
        <v>154</v>
      </c>
      <c r="E14" s="25">
        <f t="shared" si="0"/>
        <v>245066</v>
      </c>
      <c r="F14" s="193">
        <v>242608</v>
      </c>
      <c r="G14" s="193">
        <v>0</v>
      </c>
      <c r="H14" s="193">
        <v>0</v>
      </c>
      <c r="I14" s="124">
        <v>2458</v>
      </c>
    </row>
    <row r="15" spans="1:9" ht="15.75" thickBot="1">
      <c r="A15" s="450" t="s">
        <v>24</v>
      </c>
      <c r="B15" s="451"/>
      <c r="C15" s="160" t="s">
        <v>1</v>
      </c>
      <c r="D15" s="177"/>
      <c r="E15" s="26">
        <f>E14+E13+E12+E11+E10+E9+E8</f>
        <v>533317</v>
      </c>
      <c r="F15" s="27">
        <f>F14+F13+F12+F11+F10+F9+F8</f>
        <v>530859</v>
      </c>
      <c r="G15" s="27">
        <f>G14+G13+G12+G11+G10+G9+G8</f>
        <v>0</v>
      </c>
      <c r="H15" s="27">
        <f>H14+H13+H12+H11+H10+H9+H8</f>
        <v>0</v>
      </c>
      <c r="I15" s="28">
        <f>I14+I13+I12+I11+I10+I9+I8</f>
        <v>2458</v>
      </c>
    </row>
    <row r="16" spans="1:9" ht="27" customHeight="1" hidden="1">
      <c r="A16" s="460" t="s">
        <v>25</v>
      </c>
      <c r="B16" s="461"/>
      <c r="C16" s="329" t="s">
        <v>1</v>
      </c>
      <c r="D16" s="329">
        <v>2016</v>
      </c>
      <c r="E16" s="318">
        <v>0</v>
      </c>
      <c r="F16" s="317">
        <v>0</v>
      </c>
      <c r="G16" s="317">
        <v>0</v>
      </c>
      <c r="H16" s="317">
        <v>0</v>
      </c>
      <c r="I16" s="320">
        <v>0</v>
      </c>
    </row>
    <row r="17" spans="1:9" ht="15.75" hidden="1" thickBot="1">
      <c r="A17" s="462" t="s">
        <v>26</v>
      </c>
      <c r="B17" s="463"/>
      <c r="C17" s="330" t="s">
        <v>1</v>
      </c>
      <c r="D17" s="330">
        <v>2016</v>
      </c>
      <c r="E17" s="17">
        <v>0</v>
      </c>
      <c r="F17" s="18">
        <v>0</v>
      </c>
      <c r="G17" s="18">
        <v>0</v>
      </c>
      <c r="H17" s="18">
        <v>0</v>
      </c>
      <c r="I17" s="19">
        <v>0</v>
      </c>
    </row>
    <row r="18" spans="1:9" ht="15.75" hidden="1" thickBot="1">
      <c r="A18" s="464" t="s">
        <v>27</v>
      </c>
      <c r="B18" s="465"/>
      <c r="C18" s="331" t="s">
        <v>1</v>
      </c>
      <c r="D18" s="331">
        <v>2016</v>
      </c>
      <c r="E18" s="343">
        <v>0</v>
      </c>
      <c r="F18" s="324">
        <v>0</v>
      </c>
      <c r="G18" s="324">
        <v>0</v>
      </c>
      <c r="H18" s="324">
        <v>0</v>
      </c>
      <c r="I18" s="325">
        <v>0</v>
      </c>
    </row>
    <row r="19" spans="1:53" s="126" customFormat="1" ht="22.5" customHeight="1" thickBot="1">
      <c r="A19" s="466" t="s">
        <v>168</v>
      </c>
      <c r="B19" s="468"/>
      <c r="C19" s="173"/>
      <c r="D19" s="160">
        <v>2016</v>
      </c>
      <c r="E19" s="44">
        <f>F19+G19+H19+I19</f>
        <v>620653</v>
      </c>
      <c r="F19" s="27">
        <f>87336+F15</f>
        <v>618195</v>
      </c>
      <c r="G19" s="27">
        <f>G12+G11</f>
        <v>0</v>
      </c>
      <c r="H19" s="27">
        <f>H12</f>
        <v>0</v>
      </c>
      <c r="I19" s="28">
        <f>I15</f>
        <v>2458</v>
      </c>
      <c r="L19" s="132"/>
      <c r="M19" s="135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9" ht="15.75" thickBot="1">
      <c r="A20" s="466" t="s">
        <v>28</v>
      </c>
      <c r="B20" s="467"/>
      <c r="C20" s="467"/>
      <c r="D20" s="467"/>
      <c r="E20" s="467"/>
      <c r="F20" s="467"/>
      <c r="G20" s="467"/>
      <c r="H20" s="467"/>
      <c r="I20" s="468"/>
    </row>
    <row r="21" spans="1:9" ht="15">
      <c r="A21" s="344" t="s">
        <v>29</v>
      </c>
      <c r="B21" s="29" t="s">
        <v>30</v>
      </c>
      <c r="C21" s="329" t="s">
        <v>1</v>
      </c>
      <c r="D21" s="329" t="s">
        <v>131</v>
      </c>
      <c r="E21" s="318">
        <f>F21+G21+H21+I21</f>
        <v>1766</v>
      </c>
      <c r="F21" s="317">
        <v>1766</v>
      </c>
      <c r="G21" s="317">
        <v>0</v>
      </c>
      <c r="H21" s="317">
        <v>0</v>
      </c>
      <c r="I21" s="320">
        <v>0</v>
      </c>
    </row>
    <row r="22" spans="1:9" ht="39" thickBot="1">
      <c r="A22" s="30" t="s">
        <v>31</v>
      </c>
      <c r="B22" s="31" t="s">
        <v>133</v>
      </c>
      <c r="C22" s="155" t="s">
        <v>1</v>
      </c>
      <c r="D22" s="155">
        <v>2019</v>
      </c>
      <c r="E22" s="25">
        <f>F22+G22+H22+I22</f>
        <v>15122</v>
      </c>
      <c r="F22" s="193">
        <v>15122</v>
      </c>
      <c r="G22" s="193">
        <v>0</v>
      </c>
      <c r="H22" s="193">
        <v>0</v>
      </c>
      <c r="I22" s="124">
        <v>0</v>
      </c>
    </row>
    <row r="23" spans="1:9" ht="15.75" thickBot="1">
      <c r="A23" s="474" t="s">
        <v>32</v>
      </c>
      <c r="B23" s="475"/>
      <c r="C23" s="155" t="s">
        <v>1</v>
      </c>
      <c r="D23" s="302"/>
      <c r="E23" s="25">
        <f>E22+E21</f>
        <v>16888</v>
      </c>
      <c r="F23" s="193">
        <f>F22+F21</f>
        <v>16888</v>
      </c>
      <c r="G23" s="193">
        <f>G22+G21</f>
        <v>0</v>
      </c>
      <c r="H23" s="193">
        <f>H22+H21</f>
        <v>0</v>
      </c>
      <c r="I23" s="124">
        <f>I22+I21</f>
        <v>0</v>
      </c>
    </row>
    <row r="24" spans="1:9" ht="15.75" thickBot="1">
      <c r="A24" s="466" t="s">
        <v>33</v>
      </c>
      <c r="B24" s="467"/>
      <c r="C24" s="467"/>
      <c r="D24" s="467"/>
      <c r="E24" s="467"/>
      <c r="F24" s="467"/>
      <c r="G24" s="467"/>
      <c r="H24" s="467"/>
      <c r="I24" s="468"/>
    </row>
    <row r="25" spans="1:9" ht="20.25" customHeight="1">
      <c r="A25" s="309" t="s">
        <v>34</v>
      </c>
      <c r="B25" s="311" t="s">
        <v>30</v>
      </c>
      <c r="C25" s="329" t="s">
        <v>1</v>
      </c>
      <c r="D25" s="329"/>
      <c r="E25" s="323">
        <v>0</v>
      </c>
      <c r="F25" s="298">
        <v>0</v>
      </c>
      <c r="G25" s="298">
        <v>0</v>
      </c>
      <c r="H25" s="298">
        <v>0</v>
      </c>
      <c r="I25" s="300">
        <v>0</v>
      </c>
    </row>
    <row r="26" spans="1:9" ht="26.25" thickBot="1">
      <c r="A26" s="32" t="s">
        <v>35</v>
      </c>
      <c r="B26" s="322" t="s">
        <v>36</v>
      </c>
      <c r="C26" s="164" t="s">
        <v>1</v>
      </c>
      <c r="D26" s="164"/>
      <c r="E26" s="33">
        <v>0</v>
      </c>
      <c r="F26" s="34">
        <v>0</v>
      </c>
      <c r="G26" s="34">
        <v>0</v>
      </c>
      <c r="H26" s="34">
        <v>0</v>
      </c>
      <c r="I26" s="35">
        <v>0</v>
      </c>
    </row>
    <row r="27" spans="1:9" ht="15.75" thickBot="1">
      <c r="A27" s="450" t="s">
        <v>37</v>
      </c>
      <c r="B27" s="451"/>
      <c r="C27" s="160" t="s">
        <v>1</v>
      </c>
      <c r="D27" s="177"/>
      <c r="E27" s="36">
        <v>0</v>
      </c>
      <c r="F27" s="37">
        <v>0</v>
      </c>
      <c r="G27" s="37">
        <v>0</v>
      </c>
      <c r="H27" s="37">
        <v>0</v>
      </c>
      <c r="I27" s="38">
        <v>0</v>
      </c>
    </row>
    <row r="28" spans="1:9" ht="19.5" customHeight="1" thickBot="1">
      <c r="A28" s="466" t="s">
        <v>38</v>
      </c>
      <c r="B28" s="467"/>
      <c r="C28" s="467"/>
      <c r="D28" s="467"/>
      <c r="E28" s="467"/>
      <c r="F28" s="467"/>
      <c r="G28" s="467"/>
      <c r="H28" s="467"/>
      <c r="I28" s="468"/>
    </row>
    <row r="29" spans="1:13" ht="20.25" customHeight="1" thickBot="1">
      <c r="A29" s="339" t="s">
        <v>39</v>
      </c>
      <c r="B29" s="466" t="s">
        <v>2</v>
      </c>
      <c r="C29" s="467"/>
      <c r="D29" s="467"/>
      <c r="E29" s="467"/>
      <c r="F29" s="467"/>
      <c r="G29" s="467"/>
      <c r="H29" s="467"/>
      <c r="I29" s="468"/>
      <c r="J29" s="126" t="s">
        <v>115</v>
      </c>
      <c r="K29" s="126" t="s">
        <v>116</v>
      </c>
      <c r="L29" s="132" t="s">
        <v>117</v>
      </c>
      <c r="M29" s="135">
        <v>14</v>
      </c>
    </row>
    <row r="30" spans="1:9" ht="15">
      <c r="A30" s="309" t="s">
        <v>40</v>
      </c>
      <c r="B30" s="311" t="s">
        <v>41</v>
      </c>
      <c r="C30" s="329" t="s">
        <v>1</v>
      </c>
      <c r="D30" s="332">
        <v>2016</v>
      </c>
      <c r="E30" s="321">
        <f>F30+G30+H30+I30</f>
        <v>625</v>
      </c>
      <c r="F30" s="317">
        <v>625</v>
      </c>
      <c r="G30" s="317">
        <v>0</v>
      </c>
      <c r="H30" s="317">
        <v>0</v>
      </c>
      <c r="I30" s="320">
        <v>0</v>
      </c>
    </row>
    <row r="31" spans="1:9" ht="24" customHeight="1">
      <c r="A31" s="310" t="s">
        <v>42</v>
      </c>
      <c r="B31" s="312" t="s">
        <v>30</v>
      </c>
      <c r="C31" s="330" t="s">
        <v>1</v>
      </c>
      <c r="D31" s="333" t="s">
        <v>46</v>
      </c>
      <c r="E31" s="39">
        <f>F31+G31+H31+I31</f>
        <v>516</v>
      </c>
      <c r="F31" s="18">
        <v>516</v>
      </c>
      <c r="G31" s="18">
        <v>0</v>
      </c>
      <c r="H31" s="18">
        <v>0</v>
      </c>
      <c r="I31" s="19">
        <v>0</v>
      </c>
    </row>
    <row r="32" spans="1:16" ht="22.5" customHeight="1">
      <c r="A32" s="432" t="s">
        <v>43</v>
      </c>
      <c r="B32" s="471" t="s">
        <v>44</v>
      </c>
      <c r="C32" s="330" t="s">
        <v>71</v>
      </c>
      <c r="D32" s="333" t="s">
        <v>143</v>
      </c>
      <c r="E32" s="39">
        <f aca="true" t="shared" si="1" ref="E32:E38">F32+G32+H32+I32</f>
        <v>131585</v>
      </c>
      <c r="F32" s="18">
        <v>6580</v>
      </c>
      <c r="G32" s="18">
        <v>125005</v>
      </c>
      <c r="H32" s="18">
        <v>0</v>
      </c>
      <c r="I32" s="19">
        <v>0</v>
      </c>
      <c r="J32" s="143"/>
      <c r="K32" s="138"/>
      <c r="L32" s="139"/>
      <c r="M32" s="140"/>
      <c r="N32" s="141"/>
    </row>
    <row r="33" spans="1:14" ht="21" customHeight="1">
      <c r="A33" s="473"/>
      <c r="B33" s="472"/>
      <c r="C33" s="330" t="s">
        <v>1</v>
      </c>
      <c r="D33" s="333">
        <v>2020</v>
      </c>
      <c r="E33" s="39">
        <f t="shared" si="1"/>
        <v>92</v>
      </c>
      <c r="F33" s="18">
        <v>92</v>
      </c>
      <c r="G33" s="18">
        <v>0</v>
      </c>
      <c r="H33" s="18">
        <v>0</v>
      </c>
      <c r="I33" s="19">
        <v>0</v>
      </c>
      <c r="J33" s="143"/>
      <c r="K33" s="138"/>
      <c r="L33" s="139"/>
      <c r="M33" s="140"/>
      <c r="N33" s="141"/>
    </row>
    <row r="34" spans="1:14" ht="25.5">
      <c r="A34" s="310" t="s">
        <v>45</v>
      </c>
      <c r="B34" s="312" t="s">
        <v>5</v>
      </c>
      <c r="C34" s="330" t="s">
        <v>1</v>
      </c>
      <c r="D34" s="333" t="s">
        <v>46</v>
      </c>
      <c r="E34" s="39">
        <f t="shared" si="1"/>
        <v>637</v>
      </c>
      <c r="F34" s="18">
        <v>637</v>
      </c>
      <c r="G34" s="18">
        <v>0</v>
      </c>
      <c r="H34" s="18">
        <v>0</v>
      </c>
      <c r="I34" s="19">
        <v>0</v>
      </c>
      <c r="J34" s="143">
        <f>159+157</f>
        <v>316</v>
      </c>
      <c r="K34" s="142" t="e">
        <f>#REF!-J34</f>
        <v>#REF!</v>
      </c>
      <c r="L34" s="139">
        <v>2</v>
      </c>
      <c r="M34" s="140"/>
      <c r="N34" s="141"/>
    </row>
    <row r="35" spans="1:14" ht="51">
      <c r="A35" s="327" t="s">
        <v>47</v>
      </c>
      <c r="B35" s="322" t="s">
        <v>155</v>
      </c>
      <c r="C35" s="164" t="s">
        <v>1</v>
      </c>
      <c r="D35" s="166" t="s">
        <v>156</v>
      </c>
      <c r="E35" s="39">
        <f t="shared" si="1"/>
        <v>2694</v>
      </c>
      <c r="F35" s="40">
        <v>2694</v>
      </c>
      <c r="G35" s="40">
        <v>0</v>
      </c>
      <c r="H35" s="40">
        <v>0</v>
      </c>
      <c r="I35" s="41">
        <v>0</v>
      </c>
      <c r="J35" s="143">
        <v>146</v>
      </c>
      <c r="K35" s="142" t="e">
        <f>#REF!-J35</f>
        <v>#REF!</v>
      </c>
      <c r="L35" s="139"/>
      <c r="M35" s="138">
        <v>127</v>
      </c>
      <c r="N35" s="141"/>
    </row>
    <row r="36" spans="1:14" ht="45.75" customHeight="1">
      <c r="A36" s="327" t="s">
        <v>48</v>
      </c>
      <c r="B36" s="322" t="s">
        <v>149</v>
      </c>
      <c r="C36" s="164" t="s">
        <v>1</v>
      </c>
      <c r="D36" s="166" t="s">
        <v>157</v>
      </c>
      <c r="E36" s="306">
        <f t="shared" si="1"/>
        <v>1006</v>
      </c>
      <c r="F36" s="40">
        <v>1006</v>
      </c>
      <c r="G36" s="40">
        <v>0</v>
      </c>
      <c r="H36" s="40">
        <v>0</v>
      </c>
      <c r="I36" s="41">
        <v>0</v>
      </c>
      <c r="J36" s="143">
        <f>23.2+23.2+23.2+36</f>
        <v>105.6</v>
      </c>
      <c r="K36" s="142" t="e">
        <f>#REF!-J36</f>
        <v>#REF!</v>
      </c>
      <c r="L36" s="139">
        <v>38</v>
      </c>
      <c r="M36" s="140"/>
      <c r="N36" s="141"/>
    </row>
    <row r="37" spans="1:14" ht="25.5">
      <c r="A37" s="310" t="s">
        <v>49</v>
      </c>
      <c r="B37" s="312" t="s">
        <v>3</v>
      </c>
      <c r="C37" s="164" t="s">
        <v>1</v>
      </c>
      <c r="D37" s="166" t="s">
        <v>158</v>
      </c>
      <c r="E37" s="42">
        <f t="shared" si="1"/>
        <v>4273</v>
      </c>
      <c r="F37" s="18">
        <v>4273</v>
      </c>
      <c r="G37" s="18">
        <v>0</v>
      </c>
      <c r="H37" s="18">
        <v>0</v>
      </c>
      <c r="I37" s="19">
        <v>0</v>
      </c>
      <c r="J37" s="143">
        <f>99+95</f>
        <v>194</v>
      </c>
      <c r="K37" s="142" t="e">
        <f>#REF!-J37</f>
        <v>#REF!</v>
      </c>
      <c r="L37" s="139"/>
      <c r="M37" s="138">
        <v>42</v>
      </c>
      <c r="N37" s="141"/>
    </row>
    <row r="38" spans="1:14" ht="34.5" customHeight="1" thickBot="1">
      <c r="A38" s="339" t="s">
        <v>50</v>
      </c>
      <c r="B38" s="43" t="s">
        <v>4</v>
      </c>
      <c r="C38" s="331" t="s">
        <v>1</v>
      </c>
      <c r="D38" s="334" t="s">
        <v>159</v>
      </c>
      <c r="E38" s="79">
        <f t="shared" si="1"/>
        <v>9078</v>
      </c>
      <c r="F38" s="193">
        <v>9078</v>
      </c>
      <c r="G38" s="193">
        <v>0</v>
      </c>
      <c r="H38" s="193">
        <v>0</v>
      </c>
      <c r="I38" s="124">
        <v>0</v>
      </c>
      <c r="J38" s="143">
        <f>704+203+99</f>
        <v>1006</v>
      </c>
      <c r="K38" s="142" t="e">
        <f>#REF!-J38</f>
        <v>#REF!</v>
      </c>
      <c r="L38" s="139">
        <v>248</v>
      </c>
      <c r="M38" s="138">
        <v>157</v>
      </c>
      <c r="N38" s="141"/>
    </row>
    <row r="39" spans="1:14" ht="15.75" thickBot="1">
      <c r="A39" s="505" t="s">
        <v>122</v>
      </c>
      <c r="B39" s="506"/>
      <c r="C39" s="170"/>
      <c r="D39" s="187"/>
      <c r="E39" s="308">
        <f>E30+E31+E32+E34+E35+E36+E37+E38+E33</f>
        <v>150506</v>
      </c>
      <c r="F39" s="304">
        <f>F30+F31+F32+F34+F35+F36+F37+F38+F33</f>
        <v>25501</v>
      </c>
      <c r="G39" s="304">
        <f>G30+G31+G32+G34+G35+G36+G37+G38</f>
        <v>125005</v>
      </c>
      <c r="H39" s="304">
        <f>H30+H31+H32+H34+H35+H36+H37+H38</f>
        <v>0</v>
      </c>
      <c r="I39" s="335">
        <f>I30+I31+I32+I34+I35+I36+I37+I38</f>
        <v>0</v>
      </c>
      <c r="J39" s="143">
        <f>SUM(J30:J38)</f>
        <v>1767.6</v>
      </c>
      <c r="K39" s="138" t="e">
        <f>SUM(K30:K38)</f>
        <v>#REF!</v>
      </c>
      <c r="L39" s="139">
        <f>SUM(L32:L38)</f>
        <v>288</v>
      </c>
      <c r="M39" s="140">
        <f>SUM(M32:M38)</f>
        <v>326</v>
      </c>
      <c r="N39" s="141"/>
    </row>
    <row r="40" spans="1:14" ht="15">
      <c r="A40" s="217"/>
      <c r="B40" s="219"/>
      <c r="C40" s="329" t="s">
        <v>1</v>
      </c>
      <c r="D40" s="313"/>
      <c r="E40" s="321">
        <f>E30+E31+E34+E35+E36+E37+E38+E33</f>
        <v>18921</v>
      </c>
      <c r="F40" s="317">
        <f>F30+F31+F34+F35+F36+F37+F38+F33</f>
        <v>18921</v>
      </c>
      <c r="G40" s="317">
        <v>0</v>
      </c>
      <c r="H40" s="317">
        <v>0</v>
      </c>
      <c r="I40" s="320">
        <v>0</v>
      </c>
      <c r="J40" s="213"/>
      <c r="K40" s="213"/>
      <c r="L40" s="214"/>
      <c r="M40" s="215"/>
      <c r="N40" s="190"/>
    </row>
    <row r="41" spans="1:14" ht="15.75" thickBot="1">
      <c r="A41" s="218"/>
      <c r="B41" s="220"/>
      <c r="C41" s="331" t="s">
        <v>71</v>
      </c>
      <c r="D41" s="314"/>
      <c r="E41" s="326">
        <f>E32</f>
        <v>131585</v>
      </c>
      <c r="F41" s="343">
        <f>F32</f>
        <v>6580</v>
      </c>
      <c r="G41" s="343">
        <f>G32</f>
        <v>125005</v>
      </c>
      <c r="H41" s="343">
        <f>H32</f>
        <v>0</v>
      </c>
      <c r="I41" s="216">
        <f>I32</f>
        <v>0</v>
      </c>
      <c r="J41" s="213"/>
      <c r="K41" s="213"/>
      <c r="L41" s="214"/>
      <c r="M41" s="215"/>
      <c r="N41" s="190"/>
    </row>
    <row r="42" spans="1:9" ht="15.75" thickBot="1">
      <c r="A42" s="497" t="s">
        <v>51</v>
      </c>
      <c r="B42" s="498"/>
      <c r="C42" s="498"/>
      <c r="D42" s="498"/>
      <c r="E42" s="498"/>
      <c r="F42" s="498"/>
      <c r="G42" s="498"/>
      <c r="H42" s="498"/>
      <c r="I42" s="499"/>
    </row>
    <row r="43" spans="1:9" ht="29.25" customHeight="1">
      <c r="A43" s="500" t="s">
        <v>52</v>
      </c>
      <c r="B43" s="501" t="s">
        <v>30</v>
      </c>
      <c r="C43" s="332" t="s">
        <v>53</v>
      </c>
      <c r="D43" s="329">
        <v>2024</v>
      </c>
      <c r="E43" s="318">
        <f aca="true" t="shared" si="2" ref="E43:E48">F43+G43+H43+I43</f>
        <v>16050</v>
      </c>
      <c r="F43" s="317">
        <v>16050</v>
      </c>
      <c r="G43" s="317">
        <v>0</v>
      </c>
      <c r="H43" s="317">
        <v>0</v>
      </c>
      <c r="I43" s="320">
        <v>0</v>
      </c>
    </row>
    <row r="44" spans="1:9" ht="18" customHeight="1">
      <c r="A44" s="432"/>
      <c r="B44" s="502"/>
      <c r="C44" s="166" t="s">
        <v>54</v>
      </c>
      <c r="D44" s="164">
        <v>2024</v>
      </c>
      <c r="E44" s="45">
        <f t="shared" si="2"/>
        <v>300</v>
      </c>
      <c r="F44" s="40">
        <v>300</v>
      </c>
      <c r="G44" s="40">
        <v>0</v>
      </c>
      <c r="H44" s="40">
        <v>0</v>
      </c>
      <c r="I44" s="41">
        <v>0</v>
      </c>
    </row>
    <row r="45" spans="1:12" ht="67.5" customHeight="1">
      <c r="A45" s="503" t="s">
        <v>55</v>
      </c>
      <c r="B45" s="504" t="s">
        <v>124</v>
      </c>
      <c r="C45" s="229" t="s">
        <v>102</v>
      </c>
      <c r="D45" s="330" t="s">
        <v>160</v>
      </c>
      <c r="E45" s="45">
        <f>F45+G45+H45+I45</f>
        <v>268383</v>
      </c>
      <c r="F45" s="18">
        <v>256503</v>
      </c>
      <c r="G45" s="18">
        <v>11880</v>
      </c>
      <c r="H45" s="18">
        <v>0</v>
      </c>
      <c r="I45" s="19">
        <v>0</v>
      </c>
      <c r="K45" s="127"/>
      <c r="L45" s="133"/>
    </row>
    <row r="46" spans="1:9" ht="15">
      <c r="A46" s="503"/>
      <c r="B46" s="504"/>
      <c r="C46" s="333" t="s">
        <v>54</v>
      </c>
      <c r="D46" s="330">
        <v>2024</v>
      </c>
      <c r="E46" s="45">
        <f t="shared" si="2"/>
        <v>15900</v>
      </c>
      <c r="F46" s="18">
        <v>15900</v>
      </c>
      <c r="G46" s="18">
        <v>0</v>
      </c>
      <c r="H46" s="18">
        <v>0</v>
      </c>
      <c r="I46" s="19">
        <v>0</v>
      </c>
    </row>
    <row r="47" spans="1:9" ht="15">
      <c r="A47" s="503"/>
      <c r="B47" s="504"/>
      <c r="C47" s="333" t="s">
        <v>56</v>
      </c>
      <c r="D47" s="330">
        <v>2024</v>
      </c>
      <c r="E47" s="45">
        <f t="shared" si="2"/>
        <v>7500</v>
      </c>
      <c r="F47" s="18">
        <v>7500</v>
      </c>
      <c r="G47" s="18">
        <v>0</v>
      </c>
      <c r="H47" s="18">
        <v>0</v>
      </c>
      <c r="I47" s="19">
        <v>0</v>
      </c>
    </row>
    <row r="48" spans="1:9" ht="49.5" customHeight="1" thickBot="1">
      <c r="A48" s="339" t="s">
        <v>57</v>
      </c>
      <c r="B48" s="95" t="s">
        <v>58</v>
      </c>
      <c r="C48" s="159" t="s">
        <v>53</v>
      </c>
      <c r="D48" s="155" t="s">
        <v>161</v>
      </c>
      <c r="E48" s="45">
        <f t="shared" si="2"/>
        <v>76326</v>
      </c>
      <c r="F48" s="305">
        <v>76326</v>
      </c>
      <c r="G48" s="305">
        <v>0</v>
      </c>
      <c r="H48" s="305">
        <v>0</v>
      </c>
      <c r="I48" s="307">
        <v>0</v>
      </c>
    </row>
    <row r="49" spans="1:9" ht="15">
      <c r="A49" s="517" t="s">
        <v>59</v>
      </c>
      <c r="B49" s="518"/>
      <c r="C49" s="519"/>
      <c r="D49" s="519"/>
      <c r="E49" s="511">
        <f>E48+E47+E46+E45+E44+E43</f>
        <v>384459</v>
      </c>
      <c r="F49" s="513">
        <f>F48+F47+F46+F45+F44+F43</f>
        <v>372579</v>
      </c>
      <c r="G49" s="513">
        <f>G48+G47+G46+G45+G44+G43</f>
        <v>11880</v>
      </c>
      <c r="H49" s="513">
        <f>H48+H47+H46+H45+H44+H43</f>
        <v>0</v>
      </c>
      <c r="I49" s="515">
        <f>I48+I47+I46+I45+I44+I43</f>
        <v>0</v>
      </c>
    </row>
    <row r="50" spans="1:9" ht="15.75" thickBot="1">
      <c r="A50" s="497" t="s">
        <v>60</v>
      </c>
      <c r="B50" s="498"/>
      <c r="C50" s="520"/>
      <c r="D50" s="520"/>
      <c r="E50" s="565"/>
      <c r="F50" s="563"/>
      <c r="G50" s="563"/>
      <c r="H50" s="563"/>
      <c r="I50" s="564"/>
    </row>
    <row r="51" spans="1:22" ht="84" customHeight="1">
      <c r="A51" s="46"/>
      <c r="B51" s="47"/>
      <c r="C51" s="329" t="s">
        <v>102</v>
      </c>
      <c r="D51" s="313"/>
      <c r="E51" s="407">
        <f>F51+G51+H51+I51</f>
        <v>360759</v>
      </c>
      <c r="F51" s="405">
        <f>F43+F45+F48</f>
        <v>348879</v>
      </c>
      <c r="G51" s="405">
        <f>G43+G45+G48</f>
        <v>11880</v>
      </c>
      <c r="H51" s="317">
        <v>0</v>
      </c>
      <c r="I51" s="320">
        <v>0</v>
      </c>
      <c r="O51" s="65"/>
      <c r="R51" s="50">
        <v>0</v>
      </c>
      <c r="S51" s="126"/>
      <c r="T51" s="126"/>
      <c r="U51" s="132"/>
      <c r="V51" s="135"/>
    </row>
    <row r="52" spans="1:9" ht="15">
      <c r="A52" s="51"/>
      <c r="B52" s="52"/>
      <c r="C52" s="330" t="s">
        <v>54</v>
      </c>
      <c r="D52" s="154"/>
      <c r="E52" s="413">
        <f>F52+G52+H52+I52</f>
        <v>16200</v>
      </c>
      <c r="F52" s="412">
        <f>F46+F44</f>
        <v>16200</v>
      </c>
      <c r="G52" s="18">
        <v>0</v>
      </c>
      <c r="H52" s="18">
        <v>0</v>
      </c>
      <c r="I52" s="19">
        <v>0</v>
      </c>
    </row>
    <row r="53" spans="1:9" ht="15.75" thickBot="1">
      <c r="A53" s="53"/>
      <c r="B53" s="54"/>
      <c r="C53" s="331" t="s">
        <v>56</v>
      </c>
      <c r="D53" s="314"/>
      <c r="E53" s="414">
        <f>F53+G53+H53+I53</f>
        <v>7500</v>
      </c>
      <c r="F53" s="415">
        <f>F47</f>
        <v>7500</v>
      </c>
      <c r="G53" s="324">
        <v>0</v>
      </c>
      <c r="H53" s="324">
        <v>0</v>
      </c>
      <c r="I53" s="325">
        <v>0</v>
      </c>
    </row>
    <row r="54" spans="1:9" ht="15.75" thickBot="1">
      <c r="A54" s="466" t="s">
        <v>61</v>
      </c>
      <c r="B54" s="467"/>
      <c r="C54" s="467"/>
      <c r="D54" s="467"/>
      <c r="E54" s="556"/>
      <c r="F54" s="556"/>
      <c r="G54" s="556"/>
      <c r="H54" s="556"/>
      <c r="I54" s="557"/>
    </row>
    <row r="55" spans="1:9" ht="21" customHeight="1">
      <c r="A55" s="309" t="s">
        <v>62</v>
      </c>
      <c r="B55" s="311" t="s">
        <v>63</v>
      </c>
      <c r="C55" s="329" t="s">
        <v>64</v>
      </c>
      <c r="D55" s="329">
        <v>2024</v>
      </c>
      <c r="E55" s="321">
        <f>F55+G55+H55+I55</f>
        <v>19000</v>
      </c>
      <c r="F55" s="317">
        <v>19000</v>
      </c>
      <c r="G55" s="317">
        <v>0</v>
      </c>
      <c r="H55" s="317">
        <v>0</v>
      </c>
      <c r="I55" s="320">
        <v>0</v>
      </c>
    </row>
    <row r="56" spans="1:9" ht="21" customHeight="1">
      <c r="A56" s="310" t="s">
        <v>65</v>
      </c>
      <c r="B56" s="312" t="s">
        <v>30</v>
      </c>
      <c r="C56" s="330" t="s">
        <v>64</v>
      </c>
      <c r="D56" s="330">
        <v>2024</v>
      </c>
      <c r="E56" s="42">
        <f>F56+G56+H56+I56</f>
        <v>6417</v>
      </c>
      <c r="F56" s="18">
        <v>6417</v>
      </c>
      <c r="G56" s="18">
        <v>0</v>
      </c>
      <c r="H56" s="18">
        <v>0</v>
      </c>
      <c r="I56" s="19">
        <v>0</v>
      </c>
    </row>
    <row r="57" spans="1:9" ht="21" customHeight="1" thickBot="1">
      <c r="A57" s="32" t="s">
        <v>66</v>
      </c>
      <c r="B57" s="342" t="s">
        <v>67</v>
      </c>
      <c r="C57" s="331" t="s">
        <v>64</v>
      </c>
      <c r="D57" s="331">
        <v>2024</v>
      </c>
      <c r="E57" s="326">
        <f>F57+G57+H57+I57</f>
        <v>82873</v>
      </c>
      <c r="F57" s="324">
        <v>82873</v>
      </c>
      <c r="G57" s="324">
        <v>0</v>
      </c>
      <c r="H57" s="324">
        <v>0</v>
      </c>
      <c r="I57" s="325">
        <v>0</v>
      </c>
    </row>
    <row r="58" spans="1:9" ht="15.75" thickBot="1">
      <c r="A58" s="450" t="s">
        <v>68</v>
      </c>
      <c r="B58" s="452"/>
      <c r="C58" s="167"/>
      <c r="D58" s="177"/>
      <c r="E58" s="25">
        <f>SUM(E55:E57)</f>
        <v>108290</v>
      </c>
      <c r="F58" s="193">
        <f>SUM(F55:F57)</f>
        <v>108290</v>
      </c>
      <c r="G58" s="193">
        <v>0</v>
      </c>
      <c r="H58" s="193">
        <v>0</v>
      </c>
      <c r="I58" s="124">
        <v>0</v>
      </c>
    </row>
    <row r="59" spans="1:9" ht="15.75" thickBot="1">
      <c r="A59" s="466" t="s">
        <v>69</v>
      </c>
      <c r="B59" s="467"/>
      <c r="C59" s="467"/>
      <c r="D59" s="467"/>
      <c r="E59" s="495"/>
      <c r="F59" s="495"/>
      <c r="G59" s="495"/>
      <c r="H59" s="495"/>
      <c r="I59" s="496"/>
    </row>
    <row r="60" spans="1:9" ht="17.25" customHeight="1">
      <c r="A60" s="500" t="s">
        <v>70</v>
      </c>
      <c r="B60" s="507" t="s">
        <v>30</v>
      </c>
      <c r="C60" s="329" t="s">
        <v>1</v>
      </c>
      <c r="D60" s="170">
        <v>2024</v>
      </c>
      <c r="E60" s="321">
        <f>F60+G60+H60+I60</f>
        <v>9124</v>
      </c>
      <c r="F60" s="317">
        <v>9124</v>
      </c>
      <c r="G60" s="317">
        <v>0</v>
      </c>
      <c r="H60" s="317">
        <v>0</v>
      </c>
      <c r="I60" s="320">
        <v>0</v>
      </c>
    </row>
    <row r="61" spans="1:9" ht="17.25" customHeight="1">
      <c r="A61" s="503"/>
      <c r="B61" s="508"/>
      <c r="C61" s="330" t="s">
        <v>71</v>
      </c>
      <c r="D61" s="330">
        <v>2024</v>
      </c>
      <c r="E61" s="42">
        <f>F61+G61+H61+I61</f>
        <v>13345</v>
      </c>
      <c r="F61" s="18">
        <v>13345</v>
      </c>
      <c r="G61" s="18">
        <v>0</v>
      </c>
      <c r="H61" s="18">
        <v>0</v>
      </c>
      <c r="I61" s="19">
        <v>0</v>
      </c>
    </row>
    <row r="62" spans="1:9" ht="17.25" customHeight="1">
      <c r="A62" s="310" t="s">
        <v>72</v>
      </c>
      <c r="B62" s="312" t="s">
        <v>73</v>
      </c>
      <c r="C62" s="330" t="s">
        <v>1</v>
      </c>
      <c r="D62" s="330">
        <v>2024</v>
      </c>
      <c r="E62" s="42">
        <f>F62+G62+H62+I62</f>
        <v>78598</v>
      </c>
      <c r="F62" s="18">
        <v>78598</v>
      </c>
      <c r="G62" s="18">
        <v>0</v>
      </c>
      <c r="H62" s="18">
        <v>0</v>
      </c>
      <c r="I62" s="19">
        <v>0</v>
      </c>
    </row>
    <row r="63" spans="1:9" ht="17.25" customHeight="1" thickBot="1">
      <c r="A63" s="32" t="s">
        <v>74</v>
      </c>
      <c r="B63" s="322" t="s">
        <v>75</v>
      </c>
      <c r="C63" s="331" t="s">
        <v>71</v>
      </c>
      <c r="D63" s="331">
        <v>2024</v>
      </c>
      <c r="E63" s="326">
        <f>F63+G63+H63+I63</f>
        <v>176339</v>
      </c>
      <c r="F63" s="324">
        <v>176339</v>
      </c>
      <c r="G63" s="324">
        <v>0</v>
      </c>
      <c r="H63" s="324">
        <v>0</v>
      </c>
      <c r="I63" s="325">
        <v>0</v>
      </c>
    </row>
    <row r="64" spans="1:9" ht="17.25" customHeight="1">
      <c r="A64" s="517" t="s">
        <v>76</v>
      </c>
      <c r="B64" s="518"/>
      <c r="C64" s="522"/>
      <c r="D64" s="519"/>
      <c r="E64" s="560">
        <f>SUM(E60:E63)</f>
        <v>277406</v>
      </c>
      <c r="F64" s="553">
        <f>SUM(F60:F63)</f>
        <v>277406</v>
      </c>
      <c r="G64" s="561">
        <v>0</v>
      </c>
      <c r="H64" s="561">
        <v>0</v>
      </c>
      <c r="I64" s="562">
        <v>0</v>
      </c>
    </row>
    <row r="65" spans="1:9" ht="17.25" customHeight="1" thickBot="1">
      <c r="A65" s="497" t="s">
        <v>60</v>
      </c>
      <c r="B65" s="498"/>
      <c r="C65" s="523"/>
      <c r="D65" s="520"/>
      <c r="E65" s="527"/>
      <c r="F65" s="521"/>
      <c r="G65" s="521"/>
      <c r="H65" s="521"/>
      <c r="I65" s="525"/>
    </row>
    <row r="66" spans="1:9" ht="15">
      <c r="A66" s="56"/>
      <c r="B66" s="57"/>
      <c r="C66" s="329" t="s">
        <v>1</v>
      </c>
      <c r="D66" s="315"/>
      <c r="E66" s="321">
        <f>F66+G66+H66+I66</f>
        <v>87722</v>
      </c>
      <c r="F66" s="317">
        <f>F60+F62</f>
        <v>87722</v>
      </c>
      <c r="G66" s="298">
        <v>0</v>
      </c>
      <c r="H66" s="298">
        <v>0</v>
      </c>
      <c r="I66" s="300">
        <v>0</v>
      </c>
    </row>
    <row r="67" spans="1:9" ht="15.75" thickBot="1">
      <c r="A67" s="337"/>
      <c r="B67" s="54"/>
      <c r="C67" s="331" t="s">
        <v>71</v>
      </c>
      <c r="D67" s="316"/>
      <c r="E67" s="326">
        <f>F67+G67+H67+I67</f>
        <v>189684</v>
      </c>
      <c r="F67" s="324">
        <f>F61+F63</f>
        <v>189684</v>
      </c>
      <c r="G67" s="299">
        <v>0</v>
      </c>
      <c r="H67" s="299">
        <v>0</v>
      </c>
      <c r="I67" s="301">
        <v>0</v>
      </c>
    </row>
    <row r="68" spans="1:9" ht="15.75" thickBot="1">
      <c r="A68" s="466" t="s">
        <v>77</v>
      </c>
      <c r="B68" s="467"/>
      <c r="C68" s="467"/>
      <c r="D68" s="467"/>
      <c r="E68" s="467"/>
      <c r="F68" s="467"/>
      <c r="G68" s="467"/>
      <c r="H68" s="467"/>
      <c r="I68" s="468"/>
    </row>
    <row r="69" spans="1:9" ht="18.75" customHeight="1">
      <c r="A69" s="558" t="s">
        <v>78</v>
      </c>
      <c r="B69" s="559" t="s">
        <v>30</v>
      </c>
      <c r="C69" s="329" t="s">
        <v>54</v>
      </c>
      <c r="D69" s="329">
        <v>2019</v>
      </c>
      <c r="E69" s="318">
        <f>F69+G69+H69+I69</f>
        <v>85</v>
      </c>
      <c r="F69" s="317">
        <v>85</v>
      </c>
      <c r="G69" s="317">
        <v>0</v>
      </c>
      <c r="H69" s="317">
        <v>0</v>
      </c>
      <c r="I69" s="320">
        <v>0</v>
      </c>
    </row>
    <row r="70" spans="1:9" ht="18.75" customHeight="1">
      <c r="A70" s="473"/>
      <c r="B70" s="472"/>
      <c r="C70" s="169" t="s">
        <v>1</v>
      </c>
      <c r="D70" s="169">
        <v>2024</v>
      </c>
      <c r="E70" s="48">
        <f>F70</f>
        <v>3250</v>
      </c>
      <c r="F70" s="49">
        <v>3250</v>
      </c>
      <c r="G70" s="49">
        <v>0</v>
      </c>
      <c r="H70" s="49">
        <v>0</v>
      </c>
      <c r="I70" s="50">
        <v>0</v>
      </c>
    </row>
    <row r="71" spans="1:9" ht="15">
      <c r="A71" s="432" t="s">
        <v>79</v>
      </c>
      <c r="B71" s="508" t="s">
        <v>80</v>
      </c>
      <c r="C71" s="330" t="s">
        <v>1</v>
      </c>
      <c r="D71" s="330" t="s">
        <v>162</v>
      </c>
      <c r="E71" s="17">
        <f>F71+G71+H71+I71</f>
        <v>158936</v>
      </c>
      <c r="F71" s="18">
        <v>158936</v>
      </c>
      <c r="G71" s="18">
        <v>0</v>
      </c>
      <c r="H71" s="18">
        <v>0</v>
      </c>
      <c r="I71" s="19">
        <v>0</v>
      </c>
    </row>
    <row r="72" spans="1:9" ht="30" customHeight="1">
      <c r="A72" s="433"/>
      <c r="B72" s="524"/>
      <c r="C72" s="164" t="s">
        <v>71</v>
      </c>
      <c r="D72" s="164" t="s">
        <v>144</v>
      </c>
      <c r="E72" s="45">
        <f>F72+G72+H72+I72</f>
        <v>420487</v>
      </c>
      <c r="F72" s="40">
        <v>61189</v>
      </c>
      <c r="G72" s="40">
        <v>170428</v>
      </c>
      <c r="H72" s="40">
        <v>188870</v>
      </c>
      <c r="I72" s="41">
        <v>0</v>
      </c>
    </row>
    <row r="73" spans="1:9" ht="30" customHeight="1">
      <c r="A73" s="433"/>
      <c r="B73" s="524"/>
      <c r="C73" s="164" t="s">
        <v>135</v>
      </c>
      <c r="D73" s="164">
        <v>2020</v>
      </c>
      <c r="E73" s="45">
        <f>F73+G73+H73+I73</f>
        <v>28859</v>
      </c>
      <c r="F73" s="40">
        <v>4859</v>
      </c>
      <c r="G73" s="40">
        <v>24000</v>
      </c>
      <c r="H73" s="40">
        <v>0</v>
      </c>
      <c r="I73" s="41">
        <v>0</v>
      </c>
    </row>
    <row r="74" spans="1:11" ht="81" customHeight="1">
      <c r="A74" s="433"/>
      <c r="B74" s="524"/>
      <c r="C74" s="230" t="s">
        <v>102</v>
      </c>
      <c r="D74" s="164" t="s">
        <v>163</v>
      </c>
      <c r="E74" s="45">
        <f>F74+G74+H74+I74</f>
        <v>1447</v>
      </c>
      <c r="F74" s="40">
        <v>1447</v>
      </c>
      <c r="G74" s="40">
        <v>0</v>
      </c>
      <c r="H74" s="40">
        <v>0</v>
      </c>
      <c r="I74" s="41">
        <v>0</v>
      </c>
      <c r="K74" s="127"/>
    </row>
    <row r="75" spans="1:11" ht="31.5" customHeight="1" thickBot="1">
      <c r="A75" s="434"/>
      <c r="B75" s="342" t="s">
        <v>145</v>
      </c>
      <c r="C75" s="232" t="s">
        <v>71</v>
      </c>
      <c r="D75" s="331">
        <v>2020</v>
      </c>
      <c r="E75" s="343">
        <f>F75+G75</f>
        <v>21516</v>
      </c>
      <c r="F75" s="343">
        <v>0</v>
      </c>
      <c r="G75" s="343">
        <v>21516</v>
      </c>
      <c r="H75" s="343">
        <v>0</v>
      </c>
      <c r="I75" s="216">
        <v>0</v>
      </c>
      <c r="K75" s="127"/>
    </row>
    <row r="76" spans="1:19" ht="14.25" customHeight="1">
      <c r="A76" s="517" t="s">
        <v>81</v>
      </c>
      <c r="B76" s="518"/>
      <c r="C76" s="519"/>
      <c r="D76" s="532"/>
      <c r="E76" s="511">
        <f>SUM(E69:E74)</f>
        <v>613064</v>
      </c>
      <c r="F76" s="528">
        <f>F74+F71+F69+F72+F73+F70</f>
        <v>229766</v>
      </c>
      <c r="G76" s="528">
        <f>G74+G71+G69+G72+G73</f>
        <v>194428</v>
      </c>
      <c r="H76" s="528">
        <f>H74+H71+H69+H72</f>
        <v>188870</v>
      </c>
      <c r="I76" s="529">
        <f>I74+I71+I69+I72</f>
        <v>0</v>
      </c>
      <c r="S76" s="65"/>
    </row>
    <row r="77" spans="1:9" ht="12.75" customHeight="1" thickBot="1">
      <c r="A77" s="497" t="s">
        <v>60</v>
      </c>
      <c r="B77" s="498"/>
      <c r="C77" s="520"/>
      <c r="D77" s="533"/>
      <c r="E77" s="531"/>
      <c r="F77" s="527"/>
      <c r="G77" s="527"/>
      <c r="H77" s="527"/>
      <c r="I77" s="530"/>
    </row>
    <row r="78" spans="1:9" ht="15">
      <c r="A78" s="534"/>
      <c r="B78" s="534"/>
      <c r="C78" s="168" t="s">
        <v>1</v>
      </c>
      <c r="D78" s="185"/>
      <c r="E78" s="321">
        <f>E70+E71</f>
        <v>162186</v>
      </c>
      <c r="F78" s="318">
        <f>F71+F70</f>
        <v>162186</v>
      </c>
      <c r="G78" s="318">
        <f>G69+G71</f>
        <v>0</v>
      </c>
      <c r="H78" s="318">
        <f>H69+H71</f>
        <v>0</v>
      </c>
      <c r="I78" s="319">
        <f>I69+I71</f>
        <v>0</v>
      </c>
    </row>
    <row r="79" spans="1:9" ht="24">
      <c r="A79" s="535"/>
      <c r="B79" s="535"/>
      <c r="C79" s="274" t="s">
        <v>135</v>
      </c>
      <c r="D79" s="275"/>
      <c r="E79" s="306">
        <f>E73</f>
        <v>28859</v>
      </c>
      <c r="F79" s="22">
        <f>F73</f>
        <v>4859</v>
      </c>
      <c r="G79" s="22">
        <f>G73</f>
        <v>24000</v>
      </c>
      <c r="H79" s="22">
        <v>0</v>
      </c>
      <c r="I79" s="277">
        <v>0</v>
      </c>
    </row>
    <row r="80" spans="1:21" ht="83.25" customHeight="1">
      <c r="A80" s="535"/>
      <c r="B80" s="535"/>
      <c r="C80" s="231" t="s">
        <v>102</v>
      </c>
      <c r="D80" s="227"/>
      <c r="E80" s="409">
        <f>E74</f>
        <v>1447</v>
      </c>
      <c r="F80" s="410">
        <f>F74</f>
        <v>1447</v>
      </c>
      <c r="G80" s="34">
        <v>0</v>
      </c>
      <c r="H80" s="34">
        <v>0</v>
      </c>
      <c r="I80" s="35">
        <v>0</v>
      </c>
      <c r="K80" s="127"/>
      <c r="U80" s="65"/>
    </row>
    <row r="81" spans="1:9" ht="15">
      <c r="A81" s="535"/>
      <c r="B81" s="535"/>
      <c r="C81" s="228" t="s">
        <v>71</v>
      </c>
      <c r="D81" s="154"/>
      <c r="E81" s="42">
        <f>E72</f>
        <v>420487</v>
      </c>
      <c r="F81" s="18">
        <f>F72</f>
        <v>61189</v>
      </c>
      <c r="G81" s="18">
        <f>G72</f>
        <v>170428</v>
      </c>
      <c r="H81" s="18">
        <f>H72</f>
        <v>188870</v>
      </c>
      <c r="I81" s="19">
        <f>I72</f>
        <v>0</v>
      </c>
    </row>
    <row r="82" spans="1:9" ht="15.75" thickBot="1">
      <c r="A82" s="535"/>
      <c r="B82" s="535"/>
      <c r="C82" s="158" t="s">
        <v>54</v>
      </c>
      <c r="D82" s="275"/>
      <c r="E82" s="306">
        <f>E69</f>
        <v>85</v>
      </c>
      <c r="F82" s="305">
        <f>F69</f>
        <v>85</v>
      </c>
      <c r="G82" s="424">
        <f>G69</f>
        <v>0</v>
      </c>
      <c r="H82" s="305">
        <v>0</v>
      </c>
      <c r="I82" s="307">
        <v>0</v>
      </c>
    </row>
    <row r="83" spans="1:53" s="126" customFormat="1" ht="22.5" customHeight="1" thickBot="1">
      <c r="A83" s="466" t="s">
        <v>146</v>
      </c>
      <c r="B83" s="468"/>
      <c r="C83" s="173"/>
      <c r="D83" s="160">
        <v>2020</v>
      </c>
      <c r="E83" s="44">
        <f>F83+G83+H83+I83</f>
        <v>634580</v>
      </c>
      <c r="F83" s="27">
        <f>F76+F75</f>
        <v>229766</v>
      </c>
      <c r="G83" s="27">
        <f>G76+G75</f>
        <v>215944</v>
      </c>
      <c r="H83" s="27">
        <f>H76</f>
        <v>188870</v>
      </c>
      <c r="I83" s="28">
        <v>0</v>
      </c>
      <c r="L83" s="132"/>
      <c r="M83" s="135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</row>
    <row r="84" spans="1:53" s="126" customFormat="1" ht="22.5" customHeight="1" thickBot="1">
      <c r="A84" s="497" t="s">
        <v>82</v>
      </c>
      <c r="B84" s="498"/>
      <c r="C84" s="498"/>
      <c r="D84" s="498"/>
      <c r="E84" s="556"/>
      <c r="F84" s="556"/>
      <c r="G84" s="556"/>
      <c r="H84" s="556"/>
      <c r="I84" s="557"/>
      <c r="L84" s="132"/>
      <c r="M84" s="135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1:53" s="126" customFormat="1" ht="21.75" customHeight="1">
      <c r="A85" s="500" t="s">
        <v>83</v>
      </c>
      <c r="B85" s="507" t="s">
        <v>84</v>
      </c>
      <c r="C85" s="329" t="s">
        <v>1</v>
      </c>
      <c r="D85" s="332">
        <v>2024</v>
      </c>
      <c r="E85" s="375">
        <f aca="true" t="shared" si="3" ref="E85:E90">F85+G85+H85+I85</f>
        <v>377</v>
      </c>
      <c r="F85" s="377">
        <v>377</v>
      </c>
      <c r="G85" s="377">
        <v>0</v>
      </c>
      <c r="H85" s="377">
        <v>0</v>
      </c>
      <c r="I85" s="379">
        <v>0</v>
      </c>
      <c r="L85" s="132"/>
      <c r="M85" s="135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</row>
    <row r="86" spans="1:53" s="126" customFormat="1" ht="21.75" customHeight="1">
      <c r="A86" s="503"/>
      <c r="B86" s="508"/>
      <c r="C86" s="330" t="s">
        <v>64</v>
      </c>
      <c r="D86" s="333">
        <v>2024</v>
      </c>
      <c r="E86" s="42">
        <f t="shared" si="3"/>
        <v>2913</v>
      </c>
      <c r="F86" s="18">
        <v>2913</v>
      </c>
      <c r="G86" s="18">
        <v>0</v>
      </c>
      <c r="H86" s="18">
        <v>0</v>
      </c>
      <c r="I86" s="19">
        <v>0</v>
      </c>
      <c r="L86" s="132"/>
      <c r="M86" s="135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</row>
    <row r="87" spans="1:53" s="126" customFormat="1" ht="15">
      <c r="A87" s="310" t="s">
        <v>85</v>
      </c>
      <c r="B87" s="312" t="s">
        <v>86</v>
      </c>
      <c r="C87" s="330" t="s">
        <v>1</v>
      </c>
      <c r="D87" s="333">
        <v>2024</v>
      </c>
      <c r="E87" s="42">
        <f t="shared" si="3"/>
        <v>7421</v>
      </c>
      <c r="F87" s="18">
        <v>7421</v>
      </c>
      <c r="G87" s="18">
        <v>0</v>
      </c>
      <c r="H87" s="18">
        <v>0</v>
      </c>
      <c r="I87" s="19">
        <v>0</v>
      </c>
      <c r="L87" s="132"/>
      <c r="M87" s="135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</row>
    <row r="88" spans="1:53" s="126" customFormat="1" ht="26.25" customHeight="1">
      <c r="A88" s="310" t="s">
        <v>87</v>
      </c>
      <c r="B88" s="312" t="s">
        <v>88</v>
      </c>
      <c r="C88" s="330" t="s">
        <v>64</v>
      </c>
      <c r="D88" s="333">
        <v>2024</v>
      </c>
      <c r="E88" s="42">
        <f t="shared" si="3"/>
        <v>26421</v>
      </c>
      <c r="F88" s="18">
        <v>26421</v>
      </c>
      <c r="G88" s="18">
        <v>0</v>
      </c>
      <c r="H88" s="18">
        <v>0</v>
      </c>
      <c r="I88" s="19">
        <v>0</v>
      </c>
      <c r="L88" s="132"/>
      <c r="M88" s="135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</row>
    <row r="89" spans="1:53" s="126" customFormat="1" ht="15" customHeight="1">
      <c r="A89" s="310" t="s">
        <v>89</v>
      </c>
      <c r="B89" s="312" t="s">
        <v>90</v>
      </c>
      <c r="C89" s="330" t="s">
        <v>1</v>
      </c>
      <c r="D89" s="333">
        <v>2024</v>
      </c>
      <c r="E89" s="42">
        <f t="shared" si="3"/>
        <v>16127</v>
      </c>
      <c r="F89" s="18">
        <v>16127</v>
      </c>
      <c r="G89" s="18">
        <v>0</v>
      </c>
      <c r="H89" s="18">
        <v>0</v>
      </c>
      <c r="I89" s="19">
        <v>0</v>
      </c>
      <c r="L89" s="132"/>
      <c r="M89" s="135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</row>
    <row r="90" spans="1:53" s="126" customFormat="1" ht="17.25" customHeight="1" thickBot="1">
      <c r="A90" s="327" t="s">
        <v>91</v>
      </c>
      <c r="B90" s="322" t="s">
        <v>92</v>
      </c>
      <c r="C90" s="164" t="s">
        <v>71</v>
      </c>
      <c r="D90" s="166">
        <v>2024</v>
      </c>
      <c r="E90" s="376">
        <f t="shared" si="3"/>
        <v>9672</v>
      </c>
      <c r="F90" s="378">
        <v>9672</v>
      </c>
      <c r="G90" s="378">
        <v>0</v>
      </c>
      <c r="H90" s="378">
        <v>0</v>
      </c>
      <c r="I90" s="380">
        <v>0</v>
      </c>
      <c r="L90" s="132"/>
      <c r="M90" s="135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</row>
    <row r="91" spans="1:53" s="126" customFormat="1" ht="12" customHeight="1">
      <c r="A91" s="517" t="s">
        <v>93</v>
      </c>
      <c r="B91" s="518"/>
      <c r="C91" s="519"/>
      <c r="D91" s="538"/>
      <c r="E91" s="555">
        <f>SUM(E85:E90)</f>
        <v>62931</v>
      </c>
      <c r="F91" s="553">
        <f>SUM(F85:F90)</f>
        <v>62931</v>
      </c>
      <c r="G91" s="553">
        <v>0</v>
      </c>
      <c r="H91" s="553">
        <v>0</v>
      </c>
      <c r="I91" s="554">
        <v>0</v>
      </c>
      <c r="L91" s="132"/>
      <c r="M91" s="135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</row>
    <row r="92" spans="1:53" s="126" customFormat="1" ht="11.25" customHeight="1" thickBot="1">
      <c r="A92" s="497" t="s">
        <v>60</v>
      </c>
      <c r="B92" s="498"/>
      <c r="C92" s="520"/>
      <c r="D92" s="539"/>
      <c r="E92" s="512"/>
      <c r="F92" s="514"/>
      <c r="G92" s="514"/>
      <c r="H92" s="514"/>
      <c r="I92" s="516"/>
      <c r="L92" s="132"/>
      <c r="M92" s="135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</row>
    <row r="93" spans="1:53" s="126" customFormat="1" ht="15">
      <c r="A93" s="58"/>
      <c r="B93" s="47"/>
      <c r="C93" s="169" t="s">
        <v>1</v>
      </c>
      <c r="D93" s="186"/>
      <c r="E93" s="39">
        <f>F93+G93+H93+I93</f>
        <v>23925</v>
      </c>
      <c r="F93" s="421">
        <f>F85+F87+F89</f>
        <v>23925</v>
      </c>
      <c r="G93" s="59">
        <v>0</v>
      </c>
      <c r="H93" s="59">
        <v>0</v>
      </c>
      <c r="I93" s="60">
        <v>0</v>
      </c>
      <c r="L93" s="132"/>
      <c r="M93" s="135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</row>
    <row r="94" spans="1:53" s="126" customFormat="1" ht="15">
      <c r="A94" s="336"/>
      <c r="B94" s="52"/>
      <c r="C94" s="330" t="s">
        <v>64</v>
      </c>
      <c r="D94" s="179"/>
      <c r="E94" s="39">
        <f>F94+G94+H94+I94</f>
        <v>29334</v>
      </c>
      <c r="F94" s="18">
        <f>F86+F88</f>
        <v>29334</v>
      </c>
      <c r="G94" s="345">
        <v>0</v>
      </c>
      <c r="H94" s="345">
        <v>0</v>
      </c>
      <c r="I94" s="346">
        <v>0</v>
      </c>
      <c r="L94" s="132"/>
      <c r="M94" s="135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</row>
    <row r="95" spans="1:53" s="126" customFormat="1" ht="15.75" thickBot="1">
      <c r="A95" s="337"/>
      <c r="B95" s="54"/>
      <c r="C95" s="331" t="s">
        <v>71</v>
      </c>
      <c r="D95" s="316"/>
      <c r="E95" s="39">
        <f>F95+G95+H95+I95</f>
        <v>9672</v>
      </c>
      <c r="F95" s="378">
        <f>F90</f>
        <v>9672</v>
      </c>
      <c r="G95" s="299">
        <v>0</v>
      </c>
      <c r="H95" s="299">
        <v>0</v>
      </c>
      <c r="I95" s="301">
        <v>0</v>
      </c>
      <c r="L95" s="132"/>
      <c r="M95" s="135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</row>
    <row r="96" spans="1:53" s="126" customFormat="1" ht="40.5" customHeight="1" thickBot="1">
      <c r="A96" s="466" t="s">
        <v>142</v>
      </c>
      <c r="B96" s="467"/>
      <c r="C96" s="467"/>
      <c r="D96" s="467"/>
      <c r="E96" s="467"/>
      <c r="F96" s="467"/>
      <c r="G96" s="467"/>
      <c r="H96" s="467"/>
      <c r="I96" s="468"/>
      <c r="L96" s="132"/>
      <c r="M96" s="135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</row>
    <row r="97" spans="1:53" s="126" customFormat="1" ht="15">
      <c r="A97" s="309" t="s">
        <v>94</v>
      </c>
      <c r="B97" s="311" t="s">
        <v>95</v>
      </c>
      <c r="C97" s="329" t="s">
        <v>1</v>
      </c>
      <c r="D97" s="332">
        <v>2015</v>
      </c>
      <c r="E97" s="321">
        <f>F97+G97+H97+I97</f>
        <v>7988</v>
      </c>
      <c r="F97" s="317">
        <v>3994</v>
      </c>
      <c r="G97" s="317">
        <v>3994</v>
      </c>
      <c r="H97" s="317">
        <v>0</v>
      </c>
      <c r="I97" s="320">
        <v>0</v>
      </c>
      <c r="L97" s="132"/>
      <c r="M97" s="135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</row>
    <row r="98" spans="1:53" s="126" customFormat="1" ht="24.75" customHeight="1">
      <c r="A98" s="310" t="s">
        <v>96</v>
      </c>
      <c r="B98" s="312" t="s">
        <v>97</v>
      </c>
      <c r="C98" s="330" t="s">
        <v>1</v>
      </c>
      <c r="D98" s="333" t="s">
        <v>103</v>
      </c>
      <c r="E98" s="42">
        <f>F98+G98+H98+I98</f>
        <v>33700</v>
      </c>
      <c r="F98" s="18">
        <v>16850</v>
      </c>
      <c r="G98" s="18">
        <v>16850</v>
      </c>
      <c r="H98" s="18">
        <v>0</v>
      </c>
      <c r="I98" s="19">
        <v>0</v>
      </c>
      <c r="L98" s="132"/>
      <c r="M98" s="135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</row>
    <row r="99" spans="1:12" ht="15.75" thickBot="1">
      <c r="A99" s="32" t="s">
        <v>98</v>
      </c>
      <c r="B99" s="342" t="s">
        <v>100</v>
      </c>
      <c r="C99" s="331" t="s">
        <v>1</v>
      </c>
      <c r="D99" s="334" t="s">
        <v>103</v>
      </c>
      <c r="E99" s="42">
        <f>F99+G99+H99+I99</f>
        <v>1570</v>
      </c>
      <c r="F99" s="40">
        <v>785</v>
      </c>
      <c r="G99" s="40">
        <v>785</v>
      </c>
      <c r="H99" s="40">
        <v>0</v>
      </c>
      <c r="I99" s="41">
        <v>0</v>
      </c>
      <c r="L99" s="133"/>
    </row>
    <row r="100" spans="1:11" ht="15.75" thickBot="1">
      <c r="A100" s="517" t="s">
        <v>99</v>
      </c>
      <c r="B100" s="518"/>
      <c r="C100" s="170" t="s">
        <v>1</v>
      </c>
      <c r="D100" s="187"/>
      <c r="E100" s="308">
        <f>E99+E98+E97</f>
        <v>43258</v>
      </c>
      <c r="F100" s="304">
        <f>F99+F98+F97</f>
        <v>21629</v>
      </c>
      <c r="G100" s="304">
        <f>G99+G98+G97</f>
        <v>21629</v>
      </c>
      <c r="H100" s="304">
        <f>H99+H98+H97</f>
        <v>0</v>
      </c>
      <c r="I100" s="335">
        <f>I99+I98+I97</f>
        <v>0</v>
      </c>
      <c r="K100" s="127"/>
    </row>
    <row r="101" spans="1:53" s="73" customFormat="1" ht="21.75" customHeight="1" thickBot="1">
      <c r="A101" s="453" t="s">
        <v>111</v>
      </c>
      <c r="B101" s="454"/>
      <c r="C101" s="454"/>
      <c r="D101" s="454"/>
      <c r="E101" s="454"/>
      <c r="F101" s="454"/>
      <c r="G101" s="454"/>
      <c r="H101" s="454"/>
      <c r="I101" s="455"/>
      <c r="J101" s="128"/>
      <c r="K101" s="128"/>
      <c r="L101" s="128"/>
      <c r="M101" s="136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9"/>
      <c r="Z101" s="70"/>
      <c r="AA101" s="70"/>
      <c r="AB101" s="70"/>
      <c r="AC101" s="70"/>
      <c r="AD101" s="69"/>
      <c r="AE101" s="70"/>
      <c r="AF101" s="70"/>
      <c r="AG101" s="70"/>
      <c r="AH101" s="70"/>
      <c r="AI101" s="69"/>
      <c r="AJ101" s="70"/>
      <c r="AK101" s="70"/>
      <c r="AL101" s="70"/>
      <c r="AM101" s="70"/>
      <c r="AN101" s="69"/>
      <c r="AO101" s="70"/>
      <c r="AP101" s="70"/>
      <c r="AQ101" s="70"/>
      <c r="AR101" s="70"/>
      <c r="AS101" s="69"/>
      <c r="AT101" s="70"/>
      <c r="AU101" s="70"/>
      <c r="AV101" s="70"/>
      <c r="AW101" s="70"/>
      <c r="AX101" s="71"/>
      <c r="AY101" s="72"/>
      <c r="BA101" s="72"/>
    </row>
    <row r="102" spans="1:53" s="76" customFormat="1" ht="17.25" customHeight="1" thickBot="1">
      <c r="A102" s="447" t="s">
        <v>104</v>
      </c>
      <c r="B102" s="448"/>
      <c r="C102" s="448"/>
      <c r="D102" s="448"/>
      <c r="E102" s="448"/>
      <c r="F102" s="448"/>
      <c r="G102" s="448"/>
      <c r="H102" s="448"/>
      <c r="I102" s="449"/>
      <c r="J102" s="129"/>
      <c r="K102" s="129"/>
      <c r="L102" s="129"/>
      <c r="M102" s="137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74"/>
      <c r="AY102" s="75"/>
      <c r="BA102" s="75"/>
    </row>
    <row r="103" spans="1:53" s="76" customFormat="1" ht="21" customHeight="1" thickBot="1">
      <c r="A103" s="450" t="s">
        <v>105</v>
      </c>
      <c r="B103" s="451"/>
      <c r="C103" s="451"/>
      <c r="D103" s="451"/>
      <c r="E103" s="451"/>
      <c r="F103" s="451"/>
      <c r="G103" s="451"/>
      <c r="H103" s="451"/>
      <c r="I103" s="452"/>
      <c r="J103" s="129"/>
      <c r="K103" s="129"/>
      <c r="L103" s="129"/>
      <c r="M103" s="137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74"/>
      <c r="AY103" s="75"/>
      <c r="BA103" s="75"/>
    </row>
    <row r="104" spans="1:53" s="73" customFormat="1" ht="20.25" customHeight="1" thickBot="1">
      <c r="A104" s="453" t="s">
        <v>112</v>
      </c>
      <c r="B104" s="454"/>
      <c r="C104" s="454"/>
      <c r="D104" s="454"/>
      <c r="E104" s="454"/>
      <c r="F104" s="454"/>
      <c r="G104" s="454"/>
      <c r="H104" s="454"/>
      <c r="I104" s="455"/>
      <c r="J104" s="128"/>
      <c r="K104" s="128"/>
      <c r="L104" s="128"/>
      <c r="M104" s="136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7"/>
      <c r="Z104" s="68"/>
      <c r="AA104" s="68"/>
      <c r="AB104" s="68"/>
      <c r="AC104" s="68"/>
      <c r="AD104" s="67"/>
      <c r="AE104" s="68"/>
      <c r="AF104" s="68"/>
      <c r="AG104" s="68"/>
      <c r="AH104" s="68"/>
      <c r="AI104" s="67"/>
      <c r="AJ104" s="68"/>
      <c r="AK104" s="68"/>
      <c r="AL104" s="68"/>
      <c r="AM104" s="68"/>
      <c r="AN104" s="67"/>
      <c r="AO104" s="68"/>
      <c r="AP104" s="68"/>
      <c r="AQ104" s="68"/>
      <c r="AR104" s="68"/>
      <c r="AS104" s="67"/>
      <c r="AT104" s="68"/>
      <c r="AU104" s="68"/>
      <c r="AV104" s="68"/>
      <c r="AW104" s="68"/>
      <c r="AX104" s="71"/>
      <c r="BA104" s="77"/>
    </row>
    <row r="105" spans="1:53" s="73" customFormat="1" ht="30" customHeight="1" thickBot="1">
      <c r="A105" s="144" t="s">
        <v>16</v>
      </c>
      <c r="B105" s="303" t="s">
        <v>113</v>
      </c>
      <c r="C105" s="171" t="s">
        <v>1</v>
      </c>
      <c r="D105" s="188">
        <v>2017</v>
      </c>
      <c r="E105" s="149">
        <f>F105+G105+H105+I105</f>
        <v>242917</v>
      </c>
      <c r="F105" s="147">
        <v>24292</v>
      </c>
      <c r="G105" s="147">
        <v>124616</v>
      </c>
      <c r="H105" s="147">
        <v>94009</v>
      </c>
      <c r="I105" s="150">
        <v>0</v>
      </c>
      <c r="J105" s="128"/>
      <c r="K105" s="128"/>
      <c r="L105" s="128"/>
      <c r="M105" s="136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7"/>
      <c r="Z105" s="68"/>
      <c r="AA105" s="68"/>
      <c r="AB105" s="68"/>
      <c r="AC105" s="68"/>
      <c r="AD105" s="67"/>
      <c r="AE105" s="68"/>
      <c r="AF105" s="68"/>
      <c r="AG105" s="68"/>
      <c r="AH105" s="68"/>
      <c r="AI105" s="67"/>
      <c r="AJ105" s="68"/>
      <c r="AK105" s="68"/>
      <c r="AL105" s="68"/>
      <c r="AM105" s="68"/>
      <c r="AN105" s="67"/>
      <c r="AO105" s="68"/>
      <c r="AP105" s="68"/>
      <c r="AQ105" s="68"/>
      <c r="AR105" s="68"/>
      <c r="AS105" s="67"/>
      <c r="AT105" s="68"/>
      <c r="AU105" s="68"/>
      <c r="AV105" s="68"/>
      <c r="AW105" s="68"/>
      <c r="AX105" s="71"/>
      <c r="BA105" s="77"/>
    </row>
    <row r="106" spans="1:53" s="73" customFormat="1" ht="30" customHeight="1" thickBot="1">
      <c r="A106" s="144" t="s">
        <v>17</v>
      </c>
      <c r="B106" s="303" t="s">
        <v>107</v>
      </c>
      <c r="C106" s="171" t="s">
        <v>1</v>
      </c>
      <c r="D106" s="189"/>
      <c r="E106" s="149">
        <v>0</v>
      </c>
      <c r="F106" s="147">
        <v>0</v>
      </c>
      <c r="G106" s="147">
        <v>0</v>
      </c>
      <c r="H106" s="147">
        <v>0</v>
      </c>
      <c r="I106" s="150">
        <v>0</v>
      </c>
      <c r="J106" s="128"/>
      <c r="K106" s="128"/>
      <c r="L106" s="128"/>
      <c r="M106" s="136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7"/>
      <c r="Z106" s="68"/>
      <c r="AA106" s="68"/>
      <c r="AB106" s="68"/>
      <c r="AC106" s="68"/>
      <c r="AD106" s="67"/>
      <c r="AE106" s="68"/>
      <c r="AF106" s="68"/>
      <c r="AG106" s="68"/>
      <c r="AH106" s="68"/>
      <c r="AI106" s="67"/>
      <c r="AJ106" s="68"/>
      <c r="AK106" s="68"/>
      <c r="AL106" s="68"/>
      <c r="AM106" s="68"/>
      <c r="AN106" s="67"/>
      <c r="AO106" s="68"/>
      <c r="AP106" s="68"/>
      <c r="AQ106" s="68"/>
      <c r="AR106" s="68"/>
      <c r="AS106" s="67"/>
      <c r="AT106" s="68"/>
      <c r="AU106" s="68"/>
      <c r="AV106" s="68"/>
      <c r="AW106" s="68"/>
      <c r="AX106" s="71"/>
      <c r="BA106" s="77"/>
    </row>
    <row r="107" spans="1:53" s="73" customFormat="1" ht="20.25" customHeight="1" thickBot="1">
      <c r="A107" s="469" t="s">
        <v>106</v>
      </c>
      <c r="B107" s="470"/>
      <c r="C107" s="171"/>
      <c r="D107" s="189"/>
      <c r="E107" s="149">
        <f>E105</f>
        <v>242917</v>
      </c>
      <c r="F107" s="147">
        <v>24292</v>
      </c>
      <c r="G107" s="147">
        <v>124616</v>
      </c>
      <c r="H107" s="147">
        <v>94009</v>
      </c>
      <c r="I107" s="150">
        <v>0</v>
      </c>
      <c r="J107" s="128"/>
      <c r="K107" s="128"/>
      <c r="L107" s="128"/>
      <c r="M107" s="136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7"/>
      <c r="Z107" s="68"/>
      <c r="AA107" s="68"/>
      <c r="AB107" s="68"/>
      <c r="AC107" s="68"/>
      <c r="AD107" s="67"/>
      <c r="AE107" s="68"/>
      <c r="AF107" s="68"/>
      <c r="AG107" s="68"/>
      <c r="AH107" s="68"/>
      <c r="AI107" s="67"/>
      <c r="AJ107" s="68"/>
      <c r="AK107" s="68"/>
      <c r="AL107" s="68"/>
      <c r="AM107" s="68"/>
      <c r="AN107" s="67"/>
      <c r="AO107" s="68"/>
      <c r="AP107" s="68"/>
      <c r="AQ107" s="68"/>
      <c r="AR107" s="68"/>
      <c r="AS107" s="67"/>
      <c r="AT107" s="68"/>
      <c r="AU107" s="68"/>
      <c r="AV107" s="68"/>
      <c r="AW107" s="68"/>
      <c r="AX107" s="71"/>
      <c r="BA107" s="77"/>
    </row>
    <row r="108" spans="1:9" ht="27" customHeight="1" thickBot="1">
      <c r="A108" s="540" t="s">
        <v>108</v>
      </c>
      <c r="B108" s="541"/>
      <c r="C108" s="541"/>
      <c r="D108" s="541"/>
      <c r="E108" s="541"/>
      <c r="F108" s="541"/>
      <c r="G108" s="541"/>
      <c r="H108" s="541"/>
      <c r="I108" s="542"/>
    </row>
    <row r="109" spans="1:53" s="73" customFormat="1" ht="55.5" customHeight="1" thickBot="1">
      <c r="A109" s="144" t="s">
        <v>29</v>
      </c>
      <c r="B109" s="303" t="s">
        <v>109</v>
      </c>
      <c r="C109" s="171" t="s">
        <v>1</v>
      </c>
      <c r="D109" s="189"/>
      <c r="E109" s="149">
        <v>0</v>
      </c>
      <c r="F109" s="147">
        <v>0</v>
      </c>
      <c r="G109" s="147">
        <v>0</v>
      </c>
      <c r="H109" s="147">
        <v>0</v>
      </c>
      <c r="I109" s="150">
        <v>0</v>
      </c>
      <c r="J109" s="128"/>
      <c r="K109" s="128"/>
      <c r="L109" s="128"/>
      <c r="M109" s="136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7"/>
      <c r="Z109" s="68"/>
      <c r="AA109" s="68"/>
      <c r="AB109" s="68"/>
      <c r="AC109" s="68"/>
      <c r="AD109" s="67"/>
      <c r="AE109" s="68"/>
      <c r="AF109" s="68"/>
      <c r="AG109" s="68"/>
      <c r="AH109" s="68"/>
      <c r="AI109" s="67"/>
      <c r="AJ109" s="68"/>
      <c r="AK109" s="68"/>
      <c r="AL109" s="68"/>
      <c r="AM109" s="68"/>
      <c r="AN109" s="67"/>
      <c r="AO109" s="68"/>
      <c r="AP109" s="68"/>
      <c r="AQ109" s="68"/>
      <c r="AR109" s="68"/>
      <c r="AS109" s="67"/>
      <c r="AT109" s="68"/>
      <c r="AU109" s="68"/>
      <c r="AV109" s="68"/>
      <c r="AW109" s="68"/>
      <c r="AX109" s="71"/>
      <c r="BA109" s="77"/>
    </row>
    <row r="110" spans="1:53" s="73" customFormat="1" ht="20.25" customHeight="1" thickBot="1">
      <c r="A110" s="552" t="s">
        <v>110</v>
      </c>
      <c r="B110" s="444"/>
      <c r="C110" s="172" t="s">
        <v>1</v>
      </c>
      <c r="D110" s="189"/>
      <c r="E110" s="149">
        <v>0</v>
      </c>
      <c r="F110" s="146">
        <v>0</v>
      </c>
      <c r="G110" s="146">
        <v>0</v>
      </c>
      <c r="H110" s="146">
        <v>0</v>
      </c>
      <c r="I110" s="195">
        <f>I115+I107</f>
        <v>0</v>
      </c>
      <c r="J110" s="128"/>
      <c r="K110" s="130"/>
      <c r="L110" s="128"/>
      <c r="M110" s="136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7"/>
      <c r="Z110" s="68"/>
      <c r="AA110" s="68"/>
      <c r="AB110" s="68"/>
      <c r="AC110" s="68"/>
      <c r="AD110" s="67"/>
      <c r="AE110" s="68"/>
      <c r="AF110" s="68"/>
      <c r="AG110" s="68"/>
      <c r="AH110" s="68"/>
      <c r="AI110" s="67"/>
      <c r="AJ110" s="68"/>
      <c r="AK110" s="68"/>
      <c r="AL110" s="68"/>
      <c r="AM110" s="68"/>
      <c r="AN110" s="67"/>
      <c r="AO110" s="68"/>
      <c r="AP110" s="68"/>
      <c r="AQ110" s="68"/>
      <c r="AR110" s="68"/>
      <c r="AS110" s="67"/>
      <c r="AT110" s="68"/>
      <c r="AU110" s="68"/>
      <c r="AV110" s="68"/>
      <c r="AW110" s="68"/>
      <c r="AX110" s="71"/>
      <c r="BA110" s="77"/>
    </row>
    <row r="111" spans="1:53" s="73" customFormat="1" ht="28.5" customHeight="1" thickBot="1">
      <c r="A111" s="441" t="s">
        <v>118</v>
      </c>
      <c r="B111" s="442"/>
      <c r="C111" s="443"/>
      <c r="D111" s="443"/>
      <c r="E111" s="443"/>
      <c r="F111" s="443"/>
      <c r="G111" s="443"/>
      <c r="H111" s="443"/>
      <c r="I111" s="444"/>
      <c r="J111" s="128"/>
      <c r="K111" s="130"/>
      <c r="L111" s="128"/>
      <c r="M111" s="136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7"/>
      <c r="Z111" s="68"/>
      <c r="AA111" s="68"/>
      <c r="AB111" s="68"/>
      <c r="AC111" s="68"/>
      <c r="AD111" s="67"/>
      <c r="AE111" s="68"/>
      <c r="AF111" s="68"/>
      <c r="AG111" s="68"/>
      <c r="AH111" s="68"/>
      <c r="AI111" s="67"/>
      <c r="AJ111" s="68"/>
      <c r="AK111" s="68"/>
      <c r="AL111" s="68"/>
      <c r="AM111" s="68"/>
      <c r="AN111" s="67"/>
      <c r="AO111" s="68"/>
      <c r="AP111" s="68"/>
      <c r="AQ111" s="68"/>
      <c r="AR111" s="68"/>
      <c r="AS111" s="67"/>
      <c r="AT111" s="68"/>
      <c r="AU111" s="68"/>
      <c r="AV111" s="68"/>
      <c r="AW111" s="68"/>
      <c r="AX111" s="71"/>
      <c r="BA111" s="77"/>
    </row>
    <row r="112" spans="1:50" s="77" customFormat="1" ht="26.25" customHeight="1">
      <c r="A112" s="437" t="s">
        <v>119</v>
      </c>
      <c r="B112" s="435" t="s">
        <v>120</v>
      </c>
      <c r="C112" s="172" t="s">
        <v>1</v>
      </c>
      <c r="D112" s="445" t="s">
        <v>164</v>
      </c>
      <c r="E112" s="151">
        <f>F112+G112+H112+I112</f>
        <v>89358</v>
      </c>
      <c r="F112" s="152">
        <v>36882</v>
      </c>
      <c r="G112" s="152">
        <v>52476</v>
      </c>
      <c r="H112" s="152">
        <v>0</v>
      </c>
      <c r="I112" s="153">
        <v>0</v>
      </c>
      <c r="J112" s="128"/>
      <c r="K112" s="130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239"/>
      <c r="Z112" s="128"/>
      <c r="AA112" s="128"/>
      <c r="AB112" s="128"/>
      <c r="AC112" s="128"/>
      <c r="AD112" s="239"/>
      <c r="AE112" s="128"/>
      <c r="AF112" s="128"/>
      <c r="AG112" s="128"/>
      <c r="AH112" s="128"/>
      <c r="AI112" s="239"/>
      <c r="AJ112" s="128"/>
      <c r="AK112" s="128"/>
      <c r="AL112" s="128"/>
      <c r="AM112" s="128"/>
      <c r="AN112" s="239"/>
      <c r="AO112" s="128"/>
      <c r="AP112" s="128"/>
      <c r="AQ112" s="128"/>
      <c r="AR112" s="128"/>
      <c r="AS112" s="239"/>
      <c r="AT112" s="128"/>
      <c r="AU112" s="128"/>
      <c r="AV112" s="128"/>
      <c r="AW112" s="128"/>
      <c r="AX112" s="71"/>
    </row>
    <row r="113" spans="1:50" s="77" customFormat="1" ht="81" customHeight="1">
      <c r="A113" s="439"/>
      <c r="B113" s="440"/>
      <c r="C113" s="278" t="s">
        <v>102</v>
      </c>
      <c r="D113" s="446"/>
      <c r="E113" s="279">
        <f>F113+G113+H113+I113</f>
        <v>33752</v>
      </c>
      <c r="F113" s="280">
        <v>8642</v>
      </c>
      <c r="G113" s="280">
        <v>25110</v>
      </c>
      <c r="H113" s="280">
        <v>0</v>
      </c>
      <c r="I113" s="282">
        <v>0</v>
      </c>
      <c r="J113" s="128"/>
      <c r="K113" s="130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239"/>
      <c r="Z113" s="128"/>
      <c r="AA113" s="128"/>
      <c r="AB113" s="128"/>
      <c r="AC113" s="128"/>
      <c r="AD113" s="239"/>
      <c r="AE113" s="128"/>
      <c r="AF113" s="128"/>
      <c r="AG113" s="128"/>
      <c r="AH113" s="128"/>
      <c r="AI113" s="239"/>
      <c r="AJ113" s="128"/>
      <c r="AK113" s="128"/>
      <c r="AL113" s="128"/>
      <c r="AM113" s="128"/>
      <c r="AN113" s="239"/>
      <c r="AO113" s="128"/>
      <c r="AP113" s="128"/>
      <c r="AQ113" s="128"/>
      <c r="AR113" s="128"/>
      <c r="AS113" s="239"/>
      <c r="AT113" s="128"/>
      <c r="AU113" s="128"/>
      <c r="AV113" s="128"/>
      <c r="AW113" s="128"/>
      <c r="AX113" s="71"/>
    </row>
    <row r="114" spans="1:50" s="77" customFormat="1" ht="24" customHeight="1" thickBot="1">
      <c r="A114" s="438"/>
      <c r="B114" s="436"/>
      <c r="C114" s="283" t="s">
        <v>135</v>
      </c>
      <c r="D114" s="284">
        <v>2020</v>
      </c>
      <c r="E114" s="223">
        <f>F114+G114+H114+I114</f>
        <v>3904</v>
      </c>
      <c r="F114" s="224">
        <v>976</v>
      </c>
      <c r="G114" s="224">
        <v>2928</v>
      </c>
      <c r="H114" s="224">
        <v>0</v>
      </c>
      <c r="I114" s="226">
        <v>0</v>
      </c>
      <c r="J114" s="128"/>
      <c r="K114" s="130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239"/>
      <c r="Z114" s="128"/>
      <c r="AA114" s="128"/>
      <c r="AB114" s="128"/>
      <c r="AC114" s="128"/>
      <c r="AD114" s="239"/>
      <c r="AE114" s="128"/>
      <c r="AF114" s="128"/>
      <c r="AG114" s="128"/>
      <c r="AH114" s="128"/>
      <c r="AI114" s="239"/>
      <c r="AJ114" s="128"/>
      <c r="AK114" s="128"/>
      <c r="AL114" s="128"/>
      <c r="AM114" s="128"/>
      <c r="AN114" s="239"/>
      <c r="AO114" s="128"/>
      <c r="AP114" s="128"/>
      <c r="AQ114" s="128"/>
      <c r="AR114" s="128"/>
      <c r="AS114" s="239"/>
      <c r="AT114" s="128"/>
      <c r="AU114" s="128"/>
      <c r="AV114" s="128"/>
      <c r="AW114" s="128"/>
      <c r="AX114" s="71"/>
    </row>
    <row r="115" spans="1:53" s="73" customFormat="1" ht="20.25" customHeight="1" thickBot="1">
      <c r="A115" s="469" t="s">
        <v>121</v>
      </c>
      <c r="B115" s="470"/>
      <c r="C115" s="171"/>
      <c r="D115" s="189"/>
      <c r="E115" s="149">
        <f>E112+E113+E114</f>
        <v>127014</v>
      </c>
      <c r="F115" s="147">
        <f>F112+F113+F114</f>
        <v>46500</v>
      </c>
      <c r="G115" s="147">
        <f>G112+G113+G114</f>
        <v>80514</v>
      </c>
      <c r="H115" s="147">
        <f>H112</f>
        <v>0</v>
      </c>
      <c r="I115" s="150">
        <f>I112</f>
        <v>0</v>
      </c>
      <c r="J115" s="128"/>
      <c r="K115" s="128"/>
      <c r="L115" s="128"/>
      <c r="M115" s="136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7"/>
      <c r="Z115" s="68"/>
      <c r="AA115" s="68"/>
      <c r="AB115" s="68"/>
      <c r="AC115" s="68"/>
      <c r="AD115" s="67"/>
      <c r="AE115" s="68"/>
      <c r="AF115" s="68"/>
      <c r="AG115" s="68"/>
      <c r="AH115" s="68"/>
      <c r="AI115" s="67"/>
      <c r="AJ115" s="68"/>
      <c r="AK115" s="68"/>
      <c r="AL115" s="68"/>
      <c r="AM115" s="68"/>
      <c r="AN115" s="67"/>
      <c r="AO115" s="68"/>
      <c r="AP115" s="68"/>
      <c r="AQ115" s="68"/>
      <c r="AR115" s="68"/>
      <c r="AS115" s="67"/>
      <c r="AT115" s="68"/>
      <c r="AU115" s="68"/>
      <c r="AV115" s="68"/>
      <c r="AW115" s="68"/>
      <c r="AX115" s="71"/>
      <c r="BA115" s="77"/>
    </row>
    <row r="116" spans="1:53" s="73" customFormat="1" ht="24" customHeight="1" thickBot="1">
      <c r="A116" s="441" t="s">
        <v>136</v>
      </c>
      <c r="B116" s="442"/>
      <c r="C116" s="443"/>
      <c r="D116" s="443"/>
      <c r="E116" s="443"/>
      <c r="F116" s="443"/>
      <c r="G116" s="443"/>
      <c r="H116" s="443"/>
      <c r="I116" s="444"/>
      <c r="J116" s="128"/>
      <c r="K116" s="130"/>
      <c r="L116" s="128"/>
      <c r="M116" s="136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7"/>
      <c r="Z116" s="68"/>
      <c r="AA116" s="68"/>
      <c r="AB116" s="68"/>
      <c r="AC116" s="68"/>
      <c r="AD116" s="67"/>
      <c r="AE116" s="68"/>
      <c r="AF116" s="68"/>
      <c r="AG116" s="68"/>
      <c r="AH116" s="68"/>
      <c r="AI116" s="67"/>
      <c r="AJ116" s="68"/>
      <c r="AK116" s="68"/>
      <c r="AL116" s="68"/>
      <c r="AM116" s="68"/>
      <c r="AN116" s="67"/>
      <c r="AO116" s="68"/>
      <c r="AP116" s="68"/>
      <c r="AQ116" s="68"/>
      <c r="AR116" s="68"/>
      <c r="AS116" s="67"/>
      <c r="AT116" s="68"/>
      <c r="AU116" s="68"/>
      <c r="AV116" s="68"/>
      <c r="AW116" s="68"/>
      <c r="AX116" s="71"/>
      <c r="BA116" s="77"/>
    </row>
    <row r="117" spans="1:50" s="77" customFormat="1" ht="26.25" customHeight="1">
      <c r="A117" s="437" t="s">
        <v>137</v>
      </c>
      <c r="B117" s="435" t="s">
        <v>147</v>
      </c>
      <c r="C117" s="172" t="s">
        <v>1</v>
      </c>
      <c r="D117" s="340">
        <v>2020</v>
      </c>
      <c r="E117" s="151">
        <f>F117+G117+H117+I117</f>
        <v>4300</v>
      </c>
      <c r="F117" s="152">
        <v>860</v>
      </c>
      <c r="G117" s="152">
        <v>3440</v>
      </c>
      <c r="H117" s="152">
        <v>0</v>
      </c>
      <c r="I117" s="153">
        <v>0</v>
      </c>
      <c r="J117" s="128"/>
      <c r="K117" s="130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239"/>
      <c r="Z117" s="128"/>
      <c r="AA117" s="128"/>
      <c r="AB117" s="128"/>
      <c r="AC117" s="128"/>
      <c r="AD117" s="239"/>
      <c r="AE117" s="128"/>
      <c r="AF117" s="128"/>
      <c r="AG117" s="128"/>
      <c r="AH117" s="128"/>
      <c r="AI117" s="239"/>
      <c r="AJ117" s="128"/>
      <c r="AK117" s="128"/>
      <c r="AL117" s="128"/>
      <c r="AM117" s="128"/>
      <c r="AN117" s="239"/>
      <c r="AO117" s="128"/>
      <c r="AP117" s="128"/>
      <c r="AQ117" s="128"/>
      <c r="AR117" s="128"/>
      <c r="AS117" s="239"/>
      <c r="AT117" s="128"/>
      <c r="AU117" s="128"/>
      <c r="AV117" s="128"/>
      <c r="AW117" s="128"/>
      <c r="AX117" s="71"/>
    </row>
    <row r="118" spans="1:50" s="77" customFormat="1" ht="26.25" customHeight="1" thickBot="1">
      <c r="A118" s="438"/>
      <c r="B118" s="436"/>
      <c r="C118" s="297" t="s">
        <v>53</v>
      </c>
      <c r="D118" s="284">
        <v>2020</v>
      </c>
      <c r="E118" s="223">
        <f>F118+G118</f>
        <v>1182</v>
      </c>
      <c r="F118" s="224">
        <v>296</v>
      </c>
      <c r="G118" s="224">
        <v>886</v>
      </c>
      <c r="H118" s="224">
        <v>0</v>
      </c>
      <c r="I118" s="226">
        <v>0</v>
      </c>
      <c r="J118" s="128"/>
      <c r="K118" s="130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239"/>
      <c r="Z118" s="128"/>
      <c r="AA118" s="128"/>
      <c r="AB118" s="128"/>
      <c r="AC118" s="128"/>
      <c r="AD118" s="239"/>
      <c r="AE118" s="128"/>
      <c r="AF118" s="128"/>
      <c r="AG118" s="128"/>
      <c r="AH118" s="128"/>
      <c r="AI118" s="239"/>
      <c r="AJ118" s="128"/>
      <c r="AK118" s="128"/>
      <c r="AL118" s="128"/>
      <c r="AM118" s="128"/>
      <c r="AN118" s="239"/>
      <c r="AO118" s="128"/>
      <c r="AP118" s="128"/>
      <c r="AQ118" s="128"/>
      <c r="AR118" s="128"/>
      <c r="AS118" s="239"/>
      <c r="AT118" s="128"/>
      <c r="AU118" s="128"/>
      <c r="AV118" s="128"/>
      <c r="AW118" s="128"/>
      <c r="AX118" s="71"/>
    </row>
    <row r="119" spans="1:53" s="73" customFormat="1" ht="20.25" customHeight="1" thickBot="1">
      <c r="A119" s="469" t="s">
        <v>138</v>
      </c>
      <c r="B119" s="470"/>
      <c r="C119" s="171"/>
      <c r="D119" s="189"/>
      <c r="E119" s="149">
        <f>E117+E118</f>
        <v>5482</v>
      </c>
      <c r="F119" s="147">
        <f>F117+F118</f>
        <v>1156</v>
      </c>
      <c r="G119" s="147">
        <f>G117+G118</f>
        <v>4326</v>
      </c>
      <c r="H119" s="147">
        <f>H117</f>
        <v>0</v>
      </c>
      <c r="I119" s="150">
        <f>I117</f>
        <v>0</v>
      </c>
      <c r="J119" s="128"/>
      <c r="K119" s="128"/>
      <c r="L119" s="128"/>
      <c r="M119" s="136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7"/>
      <c r="Z119" s="68"/>
      <c r="AA119" s="68"/>
      <c r="AB119" s="68"/>
      <c r="AC119" s="68"/>
      <c r="AD119" s="67"/>
      <c r="AE119" s="68"/>
      <c r="AF119" s="68"/>
      <c r="AG119" s="68"/>
      <c r="AH119" s="68"/>
      <c r="AI119" s="67"/>
      <c r="AJ119" s="68"/>
      <c r="AK119" s="68"/>
      <c r="AL119" s="68"/>
      <c r="AM119" s="68"/>
      <c r="AN119" s="67"/>
      <c r="AO119" s="68"/>
      <c r="AP119" s="68"/>
      <c r="AQ119" s="68"/>
      <c r="AR119" s="68"/>
      <c r="AS119" s="67"/>
      <c r="AT119" s="68"/>
      <c r="AU119" s="68"/>
      <c r="AV119" s="68"/>
      <c r="AW119" s="68"/>
      <c r="AX119" s="71"/>
      <c r="BA119" s="77"/>
    </row>
    <row r="120" spans="1:20" ht="26.25" customHeight="1">
      <c r="A120" s="550" t="s">
        <v>148</v>
      </c>
      <c r="B120" s="551"/>
      <c r="C120" s="522"/>
      <c r="D120" s="522"/>
      <c r="E120" s="537">
        <f>E100+E91+E76+E64+E58+E49+E39+E27+E23+E15+E115+E119+E107</f>
        <v>2565532</v>
      </c>
      <c r="F120" s="456">
        <f>F100+F91+F76+F64+F58+F49+F39+F27+F23+F15+F115+F119+F107</f>
        <v>1717797</v>
      </c>
      <c r="G120" s="457">
        <f>G100+G91+G76+G64+G58+G49+G39+G27+G23+G15+G115+G119+G107</f>
        <v>562398</v>
      </c>
      <c r="H120" s="457">
        <f>H100+H91+H76+H64+H58+H49+H39+H27+H23+H15+H107</f>
        <v>282879</v>
      </c>
      <c r="I120" s="459">
        <f>I100+I91+I76+I64+I58+I49+I39+I27+I23+I15</f>
        <v>2458</v>
      </c>
      <c r="O120" s="65">
        <f>E122+E123+E124+E125+E126+E127+E128</f>
        <v>2565532</v>
      </c>
      <c r="P120" s="65"/>
      <c r="Q120" s="65"/>
      <c r="S120" s="65"/>
      <c r="T120" s="65"/>
    </row>
    <row r="121" spans="1:9" ht="15.75" customHeight="1" thickBot="1">
      <c r="A121" s="548" t="s">
        <v>60</v>
      </c>
      <c r="B121" s="549"/>
      <c r="C121" s="523"/>
      <c r="D121" s="523"/>
      <c r="E121" s="537"/>
      <c r="F121" s="566"/>
      <c r="G121" s="457"/>
      <c r="H121" s="457"/>
      <c r="I121" s="459"/>
    </row>
    <row r="122" spans="1:23" ht="15.75" customHeight="1">
      <c r="A122" s="56"/>
      <c r="B122" s="57"/>
      <c r="C122" s="329" t="s">
        <v>1</v>
      </c>
      <c r="D122" s="315"/>
      <c r="E122" s="429">
        <f>F122+G122+H122+I122</f>
        <v>1222792</v>
      </c>
      <c r="F122" s="427">
        <f>F112+F100+F93+F78+F66+F40+F27+F23+F15+F117+F105</f>
        <v>924164</v>
      </c>
      <c r="G122" s="317">
        <f>G110+G100+G93+G78+G66+G107+G40+G27+G23+G15+G112+G117</f>
        <v>202161</v>
      </c>
      <c r="H122" s="317">
        <f>H110+H100+H93+H78+H66+H107+H39+H27+H23+H15</f>
        <v>94009</v>
      </c>
      <c r="I122" s="425">
        <f>I110+I100+I93+I78+I66+I107+I39+I27+I23+I15</f>
        <v>2458</v>
      </c>
      <c r="O122" s="65"/>
      <c r="P122" s="65"/>
      <c r="Q122" s="65"/>
      <c r="R122" s="65"/>
      <c r="S122" s="65"/>
      <c r="T122" s="65"/>
      <c r="U122" s="65"/>
      <c r="W122" s="65"/>
    </row>
    <row r="123" spans="1:17" ht="24" customHeight="1">
      <c r="A123" s="58"/>
      <c r="B123" s="47"/>
      <c r="C123" s="169" t="s">
        <v>135</v>
      </c>
      <c r="D123" s="186"/>
      <c r="E123" s="430">
        <f aca="true" t="shared" si="4" ref="E123:E128">F123+G123+H123+I123</f>
        <v>32763</v>
      </c>
      <c r="F123" s="18">
        <f>F114+F79</f>
        <v>5835</v>
      </c>
      <c r="G123" s="49">
        <f>G114+G79</f>
        <v>26928</v>
      </c>
      <c r="H123" s="49">
        <v>0</v>
      </c>
      <c r="I123" s="50">
        <v>0</v>
      </c>
      <c r="Q123" s="65"/>
    </row>
    <row r="124" spans="1:9" ht="15">
      <c r="A124" s="336"/>
      <c r="B124" s="52"/>
      <c r="C124" s="330" t="s">
        <v>64</v>
      </c>
      <c r="D124" s="179"/>
      <c r="E124" s="430">
        <f t="shared" si="4"/>
        <v>137624</v>
      </c>
      <c r="F124" s="18">
        <f>F94+F58</f>
        <v>137624</v>
      </c>
      <c r="G124" s="18">
        <v>0</v>
      </c>
      <c r="H124" s="18">
        <v>0</v>
      </c>
      <c r="I124" s="19">
        <v>0</v>
      </c>
    </row>
    <row r="125" spans="1:17" ht="15">
      <c r="A125" s="336"/>
      <c r="B125" s="52"/>
      <c r="C125" s="330" t="s">
        <v>71</v>
      </c>
      <c r="D125" s="179"/>
      <c r="E125" s="430">
        <f t="shared" si="4"/>
        <v>751428</v>
      </c>
      <c r="F125" s="18">
        <f>F95+F81+F67+F41</f>
        <v>267125</v>
      </c>
      <c r="G125" s="18">
        <f>G95+G81+G67+G41</f>
        <v>295433</v>
      </c>
      <c r="H125" s="18">
        <f>H95+H81+H67</f>
        <v>188870</v>
      </c>
      <c r="I125" s="19">
        <f>I95+I81+I67</f>
        <v>0</v>
      </c>
      <c r="O125" s="65"/>
      <c r="P125" s="65"/>
      <c r="Q125" s="65"/>
    </row>
    <row r="126" spans="1:19" ht="15.75" customHeight="1">
      <c r="A126" s="336"/>
      <c r="B126" s="52"/>
      <c r="C126" s="330" t="s">
        <v>53</v>
      </c>
      <c r="D126" s="179"/>
      <c r="E126" s="430">
        <f t="shared" si="4"/>
        <v>397140</v>
      </c>
      <c r="F126" s="18">
        <f>F80+F51+F113+F118</f>
        <v>359264</v>
      </c>
      <c r="G126" s="18">
        <f>G80+G51+G113+G118</f>
        <v>37876</v>
      </c>
      <c r="H126" s="18">
        <v>0</v>
      </c>
      <c r="I126" s="19">
        <v>0</v>
      </c>
      <c r="S126" s="65"/>
    </row>
    <row r="127" spans="1:16" ht="15">
      <c r="A127" s="336"/>
      <c r="B127" s="52"/>
      <c r="C127" s="330" t="s">
        <v>54</v>
      </c>
      <c r="D127" s="179"/>
      <c r="E127" s="430">
        <f t="shared" si="4"/>
        <v>16285</v>
      </c>
      <c r="F127" s="18">
        <f>F82+F52</f>
        <v>16285</v>
      </c>
      <c r="G127" s="18">
        <v>0</v>
      </c>
      <c r="H127" s="18">
        <v>0</v>
      </c>
      <c r="I127" s="19">
        <v>0</v>
      </c>
      <c r="P127" s="65"/>
    </row>
    <row r="128" spans="1:18" ht="15.75" thickBot="1">
      <c r="A128" s="337"/>
      <c r="B128" s="54"/>
      <c r="C128" s="331" t="s">
        <v>56</v>
      </c>
      <c r="D128" s="316"/>
      <c r="E128" s="431">
        <f t="shared" si="4"/>
        <v>7500</v>
      </c>
      <c r="F128" s="426">
        <f>F53</f>
        <v>7500</v>
      </c>
      <c r="G128" s="324">
        <f>G82+G53</f>
        <v>0</v>
      </c>
      <c r="H128" s="324">
        <f>H82+H53</f>
        <v>0</v>
      </c>
      <c r="I128" s="325">
        <f>I82+I53</f>
        <v>0</v>
      </c>
      <c r="O128" s="65"/>
      <c r="P128" s="65"/>
      <c r="Q128" s="65"/>
      <c r="R128" s="65"/>
    </row>
    <row r="129" spans="1:15" ht="27" customHeight="1" thickBot="1">
      <c r="A129" s="543" t="s">
        <v>140</v>
      </c>
      <c r="B129" s="544"/>
      <c r="C129" s="173" t="s">
        <v>71</v>
      </c>
      <c r="D129" s="160" t="s">
        <v>141</v>
      </c>
      <c r="E129" s="79">
        <f>F129+G129+H129+I129</f>
        <v>108852</v>
      </c>
      <c r="F129" s="193">
        <v>87336</v>
      </c>
      <c r="G129" s="193">
        <v>21516</v>
      </c>
      <c r="H129" s="193">
        <v>0</v>
      </c>
      <c r="I129" s="124">
        <v>0</v>
      </c>
      <c r="O129" s="65"/>
    </row>
    <row r="130" spans="1:19" ht="27" customHeight="1" thickBot="1">
      <c r="A130" s="545" t="s">
        <v>139</v>
      </c>
      <c r="B130" s="546"/>
      <c r="C130" s="174"/>
      <c r="D130" s="177"/>
      <c r="E130" s="44">
        <f>E120+E129</f>
        <v>2674384</v>
      </c>
      <c r="F130" s="26">
        <f>F120+F129</f>
        <v>1805133</v>
      </c>
      <c r="G130" s="26">
        <f>G120+G129</f>
        <v>583914</v>
      </c>
      <c r="H130" s="26">
        <f>H120+H129</f>
        <v>282879</v>
      </c>
      <c r="I130" s="64">
        <f>I120+I129</f>
        <v>2458</v>
      </c>
      <c r="O130" s="65">
        <f>F130+G130+H130+I130</f>
        <v>2674384</v>
      </c>
      <c r="Q130" s="65"/>
      <c r="S130" s="65"/>
    </row>
    <row r="132" spans="1:53" s="126" customFormat="1" ht="15">
      <c r="A132" s="233" t="s">
        <v>129</v>
      </c>
      <c r="B132" s="234" t="s">
        <v>130</v>
      </c>
      <c r="C132" s="235"/>
      <c r="D132" s="235"/>
      <c r="E132" s="190"/>
      <c r="F132" s="190"/>
      <c r="G132" s="190"/>
      <c r="H132" s="2"/>
      <c r="I132" s="2"/>
      <c r="L132" s="132"/>
      <c r="M132" s="135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</row>
    <row r="133" spans="1:53" s="126" customFormat="1" ht="15" hidden="1">
      <c r="A133" s="2"/>
      <c r="B133" s="190"/>
      <c r="C133" s="191"/>
      <c r="D133" s="191"/>
      <c r="E133" s="192">
        <f>SUM(E122:E128)</f>
        <v>2565532</v>
      </c>
      <c r="F133" s="221">
        <f>F122+F125+F128+F126</f>
        <v>1558053</v>
      </c>
      <c r="G133" s="190"/>
      <c r="H133" s="190"/>
      <c r="I133" s="2"/>
      <c r="L133" s="132"/>
      <c r="M133" s="135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</row>
    <row r="134" spans="1:53" s="126" customFormat="1" ht="15">
      <c r="A134" s="2"/>
      <c r="B134" s="222"/>
      <c r="C134" s="423"/>
      <c r="D134" s="423"/>
      <c r="E134" s="236"/>
      <c r="F134" s="222"/>
      <c r="G134" s="222"/>
      <c r="H134" s="222"/>
      <c r="I134" s="190"/>
      <c r="L134" s="132"/>
      <c r="M134" s="135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</row>
    <row r="135" spans="1:53" s="126" customFormat="1" ht="15">
      <c r="A135" s="2"/>
      <c r="B135" s="190"/>
      <c r="C135" s="191"/>
      <c r="D135" s="191"/>
      <c r="E135" s="192"/>
      <c r="F135" s="190"/>
      <c r="G135" s="190"/>
      <c r="H135" s="190"/>
      <c r="I135" s="2"/>
      <c r="L135" s="132"/>
      <c r="M135" s="135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</row>
    <row r="136" spans="1:53" s="126" customFormat="1" ht="15">
      <c r="A136" s="2"/>
      <c r="B136" s="2"/>
      <c r="C136" s="175"/>
      <c r="D136" s="199"/>
      <c r="E136" s="65"/>
      <c r="F136" s="2"/>
      <c r="G136" s="2"/>
      <c r="H136" s="2"/>
      <c r="I136" s="2"/>
      <c r="L136" s="132"/>
      <c r="M136" s="135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</row>
    <row r="137" spans="1:53" s="126" customFormat="1" ht="15">
      <c r="A137" s="2"/>
      <c r="B137" s="2"/>
      <c r="C137" s="175"/>
      <c r="D137" s="175"/>
      <c r="E137" s="2"/>
      <c r="F137" s="2"/>
      <c r="G137" s="2"/>
      <c r="H137" s="2"/>
      <c r="I137" s="2"/>
      <c r="L137" s="132"/>
      <c r="M137" s="135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</row>
    <row r="140" spans="1:53" s="126" customFormat="1" ht="15">
      <c r="A140" s="2"/>
      <c r="B140" s="2"/>
      <c r="C140" s="2"/>
      <c r="D140" s="2"/>
      <c r="E140" s="2"/>
      <c r="F140" s="2"/>
      <c r="G140" s="2"/>
      <c r="H140" s="2"/>
      <c r="I140" s="2"/>
      <c r="L140" s="132"/>
      <c r="M140" s="135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</row>
    <row r="190" ht="15"/>
    <row r="233" ht="15"/>
    <row r="367" ht="15"/>
    <row r="503" ht="15"/>
    <row r="560" ht="15"/>
    <row r="658" ht="15"/>
    <row r="742" ht="15"/>
    <row r="882" ht="15"/>
  </sheetData>
  <sheetProtection/>
  <mergeCells count="109">
    <mergeCell ref="F120:F121"/>
    <mergeCell ref="A121:B121"/>
    <mergeCell ref="A129:B129"/>
    <mergeCell ref="A130:B130"/>
    <mergeCell ref="B69:B70"/>
    <mergeCell ref="A69:A70"/>
    <mergeCell ref="E120:E121"/>
    <mergeCell ref="A110:B110"/>
    <mergeCell ref="A111:I111"/>
    <mergeCell ref="A112:A114"/>
    <mergeCell ref="G120:G121"/>
    <mergeCell ref="H120:H121"/>
    <mergeCell ref="A116:I116"/>
    <mergeCell ref="A117:A118"/>
    <mergeCell ref="B117:B118"/>
    <mergeCell ref="A119:B119"/>
    <mergeCell ref="A120:B120"/>
    <mergeCell ref="C120:C121"/>
    <mergeCell ref="D120:D121"/>
    <mergeCell ref="I120:I121"/>
    <mergeCell ref="B112:B114"/>
    <mergeCell ref="D112:D113"/>
    <mergeCell ref="A115:B115"/>
    <mergeCell ref="A101:I101"/>
    <mergeCell ref="A102:I102"/>
    <mergeCell ref="A103:I103"/>
    <mergeCell ref="A104:I104"/>
    <mergeCell ref="A107:B107"/>
    <mergeCell ref="A108:I108"/>
    <mergeCell ref="G91:G92"/>
    <mergeCell ref="H91:H92"/>
    <mergeCell ref="I91:I92"/>
    <mergeCell ref="A92:B92"/>
    <mergeCell ref="A96:I96"/>
    <mergeCell ref="A100:B100"/>
    <mergeCell ref="A84:I84"/>
    <mergeCell ref="E76:E77"/>
    <mergeCell ref="F76:F77"/>
    <mergeCell ref="E91:E92"/>
    <mergeCell ref="F91:F92"/>
    <mergeCell ref="A85:A86"/>
    <mergeCell ref="B85:B86"/>
    <mergeCell ref="A91:B91"/>
    <mergeCell ref="C91:C92"/>
    <mergeCell ref="D91:D92"/>
    <mergeCell ref="D76:D77"/>
    <mergeCell ref="I76:I77"/>
    <mergeCell ref="A77:B77"/>
    <mergeCell ref="A78:A82"/>
    <mergeCell ref="B78:B82"/>
    <mergeCell ref="A83:B83"/>
    <mergeCell ref="G64:G65"/>
    <mergeCell ref="A19:B19"/>
    <mergeCell ref="G76:G77"/>
    <mergeCell ref="H76:H77"/>
    <mergeCell ref="A65:B65"/>
    <mergeCell ref="A68:I68"/>
    <mergeCell ref="A71:A75"/>
    <mergeCell ref="B71:B74"/>
    <mergeCell ref="A76:B76"/>
    <mergeCell ref="C76:C77"/>
    <mergeCell ref="H64:H65"/>
    <mergeCell ref="I64:I65"/>
    <mergeCell ref="A59:I59"/>
    <mergeCell ref="A60:A61"/>
    <mergeCell ref="B60:B61"/>
    <mergeCell ref="A64:B64"/>
    <mergeCell ref="C64:C65"/>
    <mergeCell ref="D64:D65"/>
    <mergeCell ref="E64:E65"/>
    <mergeCell ref="F64:F65"/>
    <mergeCell ref="G49:G50"/>
    <mergeCell ref="H49:H50"/>
    <mergeCell ref="I49:I50"/>
    <mergeCell ref="A50:B50"/>
    <mergeCell ref="A54:I54"/>
    <mergeCell ref="A58:B58"/>
    <mergeCell ref="E49:E50"/>
    <mergeCell ref="F49:F50"/>
    <mergeCell ref="A45:A47"/>
    <mergeCell ref="B45:B47"/>
    <mergeCell ref="A49:B49"/>
    <mergeCell ref="C49:C50"/>
    <mergeCell ref="D49:D50"/>
    <mergeCell ref="A32:A33"/>
    <mergeCell ref="B32:B33"/>
    <mergeCell ref="A39:B39"/>
    <mergeCell ref="A42:I42"/>
    <mergeCell ref="A43:A44"/>
    <mergeCell ref="B43:B44"/>
    <mergeCell ref="A20:I20"/>
    <mergeCell ref="A23:B23"/>
    <mergeCell ref="A24:I24"/>
    <mergeCell ref="A27:B27"/>
    <mergeCell ref="A28:I28"/>
    <mergeCell ref="B29:I29"/>
    <mergeCell ref="A6:I6"/>
    <mergeCell ref="A7:I7"/>
    <mergeCell ref="A15:B15"/>
    <mergeCell ref="A16:B16"/>
    <mergeCell ref="A17:B17"/>
    <mergeCell ref="A18:B18"/>
    <mergeCell ref="A1:I1"/>
    <mergeCell ref="A2:A4"/>
    <mergeCell ref="B2:B4"/>
    <mergeCell ref="C2:C4"/>
    <mergeCell ref="D2:D4"/>
    <mergeCell ref="E2:I2"/>
    <mergeCell ref="E3:I3"/>
  </mergeCells>
  <hyperlinks>
    <hyperlink ref="A15" location="P32" display="P32"/>
    <hyperlink ref="A16" r:id="rId1" display="consultantplus://offline/ref=0E41021197B21ECF391D08720A6240D2EA92414E6CF55578E43500A725567531F6B705B234D70ACFC39E4EvCvBF"/>
    <hyperlink ref="A23" location="P190" display="P190"/>
    <hyperlink ref="A27" location="P233" display="P233"/>
    <hyperlink ref="A49" location="P367" display="P367"/>
    <hyperlink ref="A58" location="P503" display="P503"/>
    <hyperlink ref="A64" location="P560" display="P560"/>
    <hyperlink ref="A76" location="P658" display="P658"/>
    <hyperlink ref="A91" location="P742" display="P742"/>
    <hyperlink ref="A100" location="P882" display="P882"/>
  </hyperlinks>
  <printOptions horizontalCentered="1"/>
  <pageMargins left="0.15748031496062992" right="0.15748031496062992" top="0.5511811023622047" bottom="0.2755905511811024" header="0.1968503937007874" footer="0.1968503937007874"/>
  <pageSetup firstPageNumber="20" useFirstPageNumber="1" horizontalDpi="600" verticalDpi="600" orientation="landscape" paperSize="9" scale="85" r:id="rId2"/>
  <headerFooter differentFirst="1">
    <oddHeader>&amp;C&amp;"Times New Roman,обычный"&amp;10&amp;P</oddHeader>
    <firstHeader>&amp;C&amp;"Times New Roman,обычный"&amp;10&amp;P&amp;R&amp;"Times New Roman,обычный"&amp;10Таблица №3</firstHeader>
  </headerFooter>
  <rowBreaks count="5" manualBreakCount="5">
    <brk id="15" max="13" man="1"/>
    <brk id="41" max="13" man="1"/>
    <brk id="63" max="13" man="1"/>
    <brk id="86" max="13" man="1"/>
    <brk id="110" max="13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2021-03-02T10:26:12Z</cp:lastPrinted>
  <dcterms:created xsi:type="dcterms:W3CDTF">2016-09-27T05:07:00Z</dcterms:created>
  <dcterms:modified xsi:type="dcterms:W3CDTF">2021-03-02T10:26:14Z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