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30" yWindow="1545" windowWidth="13110" windowHeight="6525" tabRatio="468" activeTab="2"/>
  </bookViews>
  <sheets>
    <sheet name="2025-2027" sheetId="10" r:id="rId1"/>
    <sheet name="2028-2030" sheetId="22" r:id="rId2"/>
    <sheet name="2025-2030" sheetId="21" r:id="rId3"/>
  </sheets>
  <definedNames>
    <definedName name="_xlnm._FilterDatabase" localSheetId="0" hidden="1">'2025-2027'!$A$14:$W$110</definedName>
    <definedName name="_xlnm._FilterDatabase" localSheetId="2" hidden="1">'2025-2030'!$A$5:$M$101</definedName>
    <definedName name="_xlnm._FilterDatabase" localSheetId="1" hidden="1">'2028-2030'!$A$7:$W$103</definedName>
    <definedName name="_xlnm.Print_Titles" localSheetId="0">'2025-2027'!$14:$14</definedName>
    <definedName name="_xlnm.Print_Titles" localSheetId="2">'2025-2030'!$5:$5</definedName>
    <definedName name="_xlnm.Print_Titles" localSheetId="1">'2028-2030'!$7:$7</definedName>
    <definedName name="_xlnm.Print_Area" localSheetId="0">'2025-2027'!$A$1:$S$110</definedName>
    <definedName name="_xlnm.Print_Area" localSheetId="2">'2025-2030'!$A$1:$I$101</definedName>
    <definedName name="_xlnm.Print_Area" localSheetId="1">'2028-2030'!$A$1:$S$103</definedName>
  </definedNames>
  <calcPr calcId="145621"/>
</workbook>
</file>

<file path=xl/calcChain.xml><?xml version="1.0" encoding="utf-8"?>
<calcChain xmlns="http://schemas.openxmlformats.org/spreadsheetml/2006/main">
  <c r="F55" i="21" l="1"/>
  <c r="F99" i="21"/>
  <c r="F22" i="22"/>
  <c r="F98" i="22" s="1"/>
  <c r="F85" i="22"/>
  <c r="P101" i="22"/>
  <c r="K101" i="22"/>
  <c r="F101" i="22"/>
  <c r="O98" i="22"/>
  <c r="P98" i="22"/>
  <c r="J98" i="22"/>
  <c r="K98" i="22"/>
  <c r="P105" i="10"/>
  <c r="O105" i="10" s="1"/>
  <c r="K105" i="10"/>
  <c r="J105" i="10" s="1"/>
  <c r="E105" i="10"/>
  <c r="F108" i="10"/>
  <c r="P108" i="10"/>
  <c r="K108" i="10"/>
  <c r="F83" i="21"/>
  <c r="E83" i="21" s="1"/>
  <c r="K85" i="22"/>
  <c r="P85" i="22"/>
  <c r="O85" i="22" s="1"/>
  <c r="J85" i="22"/>
  <c r="E85" i="22"/>
  <c r="P92" i="10"/>
  <c r="K92" i="10"/>
  <c r="O92" i="10"/>
  <c r="J92" i="10"/>
  <c r="E92" i="10"/>
  <c r="E67" i="21"/>
  <c r="O69" i="22"/>
  <c r="J69" i="22"/>
  <c r="E69" i="22"/>
  <c r="O76" i="10"/>
  <c r="J76" i="10"/>
  <c r="E76" i="10"/>
  <c r="F52" i="21"/>
  <c r="E53" i="21"/>
  <c r="F53" i="21"/>
  <c r="E64" i="10"/>
  <c r="O55" i="22"/>
  <c r="J55" i="22"/>
  <c r="E55" i="22"/>
  <c r="P55" i="22"/>
  <c r="K55" i="22"/>
  <c r="F55" i="22"/>
  <c r="P57" i="22"/>
  <c r="K57" i="22"/>
  <c r="F57" i="22"/>
  <c r="O62" i="10"/>
  <c r="J62" i="10"/>
  <c r="P62" i="10"/>
  <c r="K62" i="10"/>
  <c r="E62" i="10"/>
  <c r="F62" i="10"/>
  <c r="P64" i="10"/>
  <c r="K64" i="10"/>
  <c r="F64" i="10"/>
  <c r="E48" i="21"/>
  <c r="O50" i="22"/>
  <c r="J50" i="22"/>
  <c r="E50" i="22"/>
  <c r="O57" i="10"/>
  <c r="J57" i="10"/>
  <c r="E57" i="10"/>
  <c r="E45" i="21"/>
  <c r="E46" i="21"/>
  <c r="O48" i="22"/>
  <c r="J48" i="22"/>
  <c r="E48" i="22"/>
  <c r="O47" i="22"/>
  <c r="J47" i="22"/>
  <c r="E47" i="22"/>
  <c r="O55" i="10"/>
  <c r="O54" i="10"/>
  <c r="J55" i="10"/>
  <c r="J54" i="10"/>
  <c r="E55" i="10"/>
  <c r="E54" i="10"/>
  <c r="E43" i="21"/>
  <c r="O45" i="22"/>
  <c r="J45" i="22"/>
  <c r="E45" i="22"/>
  <c r="O52" i="10"/>
  <c r="J52" i="10"/>
  <c r="E52" i="10"/>
  <c r="E41" i="21"/>
  <c r="O43" i="22"/>
  <c r="J43" i="22"/>
  <c r="E43" i="22"/>
  <c r="O50" i="10"/>
  <c r="J50" i="10"/>
  <c r="E50" i="10"/>
  <c r="E39" i="21"/>
  <c r="O41" i="22"/>
  <c r="J41" i="22"/>
  <c r="E41" i="22"/>
  <c r="O48" i="10"/>
  <c r="J48" i="10"/>
  <c r="E48" i="10"/>
  <c r="E37" i="21"/>
  <c r="E36" i="21"/>
  <c r="O39" i="22"/>
  <c r="J39" i="22"/>
  <c r="E39" i="22"/>
  <c r="O38" i="22"/>
  <c r="J38" i="22"/>
  <c r="E38" i="22"/>
  <c r="O46" i="10"/>
  <c r="O45" i="10"/>
  <c r="J46" i="10"/>
  <c r="J45" i="10"/>
  <c r="E46" i="10"/>
  <c r="E45" i="10"/>
  <c r="E98" i="22" l="1"/>
  <c r="F20" i="21"/>
  <c r="F96" i="21" s="1"/>
  <c r="E96" i="21" s="1"/>
  <c r="E20" i="21"/>
  <c r="P22" i="22"/>
  <c r="O22" i="22" s="1"/>
  <c r="K22" i="22"/>
  <c r="J22" i="22"/>
  <c r="E22" i="22"/>
  <c r="P29" i="10"/>
  <c r="O29" i="10" s="1"/>
  <c r="J29" i="10"/>
  <c r="K28" i="10"/>
  <c r="E29" i="10"/>
  <c r="E12" i="21"/>
  <c r="O14" i="22"/>
  <c r="J14" i="22"/>
  <c r="E14" i="22"/>
  <c r="O21" i="10"/>
  <c r="J21" i="10"/>
  <c r="E21" i="10"/>
  <c r="E9" i="21"/>
  <c r="O11" i="22"/>
  <c r="J11" i="22"/>
  <c r="E11" i="22"/>
  <c r="O18" i="10"/>
  <c r="J18" i="10"/>
  <c r="E18" i="10"/>
  <c r="Q101" i="22" l="1"/>
  <c r="O101" i="22"/>
  <c r="L101" i="22"/>
  <c r="J101" i="22"/>
  <c r="G101" i="22"/>
  <c r="E101" i="22"/>
  <c r="S95" i="22"/>
  <c r="S100" i="22" s="1"/>
  <c r="R95" i="22"/>
  <c r="R100" i="22" s="1"/>
  <c r="Q95" i="22"/>
  <c r="Q100" i="22" s="1"/>
  <c r="P95" i="22"/>
  <c r="P100" i="22" s="1"/>
  <c r="O100" i="22" s="1"/>
  <c r="N95" i="22"/>
  <c r="N100" i="22" s="1"/>
  <c r="M95" i="22"/>
  <c r="M100" i="22" s="1"/>
  <c r="L95" i="22"/>
  <c r="L100" i="22" s="1"/>
  <c r="K95" i="22"/>
  <c r="J95" i="22" s="1"/>
  <c r="I95" i="22"/>
  <c r="H95" i="22"/>
  <c r="G95" i="22"/>
  <c r="F95" i="22"/>
  <c r="E95" i="22" s="1"/>
  <c r="O94" i="22"/>
  <c r="J94" i="22"/>
  <c r="E94" i="22"/>
  <c r="O93" i="22"/>
  <c r="J93" i="22"/>
  <c r="E93" i="22"/>
  <c r="O92" i="22"/>
  <c r="J92" i="22"/>
  <c r="E92" i="22"/>
  <c r="O91" i="22"/>
  <c r="J91" i="22"/>
  <c r="E91" i="22"/>
  <c r="O90" i="22"/>
  <c r="J90" i="22"/>
  <c r="E90" i="22"/>
  <c r="O89" i="22"/>
  <c r="J89" i="22"/>
  <c r="E89" i="22"/>
  <c r="S87" i="22"/>
  <c r="R87" i="22"/>
  <c r="Q87" i="22"/>
  <c r="P87" i="22"/>
  <c r="O87" i="22"/>
  <c r="N87" i="22"/>
  <c r="M87" i="22"/>
  <c r="L87" i="22"/>
  <c r="K87" i="22"/>
  <c r="J87" i="22"/>
  <c r="I87" i="22"/>
  <c r="I100" i="22" s="1"/>
  <c r="H87" i="22"/>
  <c r="H100" i="22" s="1"/>
  <c r="G87" i="22"/>
  <c r="G100" i="22" s="1"/>
  <c r="F87" i="22"/>
  <c r="F100" i="22" s="1"/>
  <c r="E100" i="22" s="1"/>
  <c r="S86" i="22"/>
  <c r="R86" i="22"/>
  <c r="Q86" i="22"/>
  <c r="P86" i="22"/>
  <c r="O86" i="22" s="1"/>
  <c r="N86" i="22"/>
  <c r="M86" i="22"/>
  <c r="L86" i="22"/>
  <c r="K86" i="22"/>
  <c r="J86" i="22"/>
  <c r="I86" i="22"/>
  <c r="H86" i="22"/>
  <c r="G86" i="22"/>
  <c r="F86" i="22"/>
  <c r="E86" i="22" s="1"/>
  <c r="S84" i="22"/>
  <c r="R84" i="22"/>
  <c r="Q84" i="22"/>
  <c r="P84" i="22"/>
  <c r="O84" i="22" s="1"/>
  <c r="N84" i="22"/>
  <c r="M84" i="22"/>
  <c r="L84" i="22"/>
  <c r="K84" i="22"/>
  <c r="J84" i="22" s="1"/>
  <c r="I84" i="22"/>
  <c r="H84" i="22"/>
  <c r="G84" i="22"/>
  <c r="F84" i="22"/>
  <c r="E84" i="22" s="1"/>
  <c r="S83" i="22"/>
  <c r="R83" i="22"/>
  <c r="Q83" i="22"/>
  <c r="P83" i="22"/>
  <c r="O83" i="22" s="1"/>
  <c r="N83" i="22"/>
  <c r="M83" i="22"/>
  <c r="L83" i="22"/>
  <c r="K83" i="22"/>
  <c r="J83" i="22" s="1"/>
  <c r="I83" i="22"/>
  <c r="H83" i="22"/>
  <c r="G83" i="22"/>
  <c r="F83" i="22"/>
  <c r="O82" i="22"/>
  <c r="J82" i="22"/>
  <c r="E82" i="22"/>
  <c r="O81" i="22"/>
  <c r="J81" i="22"/>
  <c r="E81" i="22"/>
  <c r="O80" i="22"/>
  <c r="J80" i="22"/>
  <c r="E80" i="22"/>
  <c r="O79" i="22"/>
  <c r="J79" i="22"/>
  <c r="E79" i="22"/>
  <c r="O78" i="22"/>
  <c r="J78" i="22"/>
  <c r="E78" i="22"/>
  <c r="O77" i="22"/>
  <c r="J77" i="22"/>
  <c r="E77" i="22"/>
  <c r="O76" i="22"/>
  <c r="J76" i="22"/>
  <c r="E76" i="22"/>
  <c r="O75" i="22"/>
  <c r="J75" i="22"/>
  <c r="E75" i="22"/>
  <c r="O74" i="22"/>
  <c r="J74" i="22"/>
  <c r="E74" i="22"/>
  <c r="E73" i="22"/>
  <c r="E87" i="22" s="1"/>
  <c r="O72" i="22"/>
  <c r="J72" i="22"/>
  <c r="E72" i="22"/>
  <c r="O71" i="22"/>
  <c r="J71" i="22"/>
  <c r="E71" i="22"/>
  <c r="O70" i="22"/>
  <c r="J70" i="22"/>
  <c r="E70" i="22"/>
  <c r="O68" i="22"/>
  <c r="J68" i="22"/>
  <c r="E68" i="22"/>
  <c r="O67" i="22"/>
  <c r="J67" i="22"/>
  <c r="E67" i="22"/>
  <c r="O66" i="22"/>
  <c r="J66" i="22"/>
  <c r="E66" i="22"/>
  <c r="O65" i="22"/>
  <c r="J65" i="22"/>
  <c r="E65" i="22"/>
  <c r="O64" i="22"/>
  <c r="J64" i="22"/>
  <c r="E64" i="22"/>
  <c r="O63" i="22"/>
  <c r="J63" i="22"/>
  <c r="E63" i="22"/>
  <c r="S61" i="22"/>
  <c r="R61" i="22"/>
  <c r="Q61" i="22"/>
  <c r="P61" i="22"/>
  <c r="N61" i="22"/>
  <c r="M61" i="22"/>
  <c r="L61" i="22"/>
  <c r="K61" i="22"/>
  <c r="I61" i="22"/>
  <c r="H61" i="22"/>
  <c r="G61" i="22"/>
  <c r="F61" i="22"/>
  <c r="O60" i="22"/>
  <c r="O61" i="22" s="1"/>
  <c r="J60" i="22"/>
  <c r="J61" i="22" s="1"/>
  <c r="E60" i="22"/>
  <c r="E61" i="22" s="1"/>
  <c r="O59" i="22"/>
  <c r="J59" i="22"/>
  <c r="E59" i="22"/>
  <c r="O57" i="22"/>
  <c r="L57" i="22"/>
  <c r="J57" i="22"/>
  <c r="G57" i="22"/>
  <c r="E57" i="22"/>
  <c r="S56" i="22"/>
  <c r="R56" i="22"/>
  <c r="Q56" i="22"/>
  <c r="P56" i="22"/>
  <c r="O56" i="22" s="1"/>
  <c r="N56" i="22"/>
  <c r="M56" i="22"/>
  <c r="L56" i="22"/>
  <c r="K56" i="22"/>
  <c r="J56" i="22"/>
  <c r="I56" i="22"/>
  <c r="H56" i="22"/>
  <c r="G56" i="22"/>
  <c r="F56" i="22"/>
  <c r="E56" i="22" s="1"/>
  <c r="S54" i="22"/>
  <c r="R54" i="22"/>
  <c r="Q54" i="22"/>
  <c r="P54" i="22"/>
  <c r="O54" i="22" s="1"/>
  <c r="N54" i="22"/>
  <c r="M54" i="22"/>
  <c r="L54" i="22"/>
  <c r="K54" i="22"/>
  <c r="J54" i="22" s="1"/>
  <c r="I54" i="22"/>
  <c r="H54" i="22"/>
  <c r="G54" i="22"/>
  <c r="F54" i="22"/>
  <c r="E54" i="22" s="1"/>
  <c r="S53" i="22"/>
  <c r="R53" i="22"/>
  <c r="Q53" i="22"/>
  <c r="P53" i="22"/>
  <c r="N53" i="22"/>
  <c r="M53" i="22"/>
  <c r="L53" i="22"/>
  <c r="K53" i="22"/>
  <c r="I53" i="22"/>
  <c r="H53" i="22"/>
  <c r="G53" i="22"/>
  <c r="F53" i="22"/>
  <c r="O52" i="22"/>
  <c r="J52" i="22"/>
  <c r="E52" i="22"/>
  <c r="O51" i="22"/>
  <c r="J51" i="22"/>
  <c r="E51" i="22"/>
  <c r="O49" i="22"/>
  <c r="J49" i="22"/>
  <c r="E49" i="22"/>
  <c r="O46" i="22"/>
  <c r="J46" i="22"/>
  <c r="E46" i="22"/>
  <c r="O44" i="22"/>
  <c r="J44" i="22"/>
  <c r="E44" i="22"/>
  <c r="O42" i="22"/>
  <c r="J42" i="22"/>
  <c r="E42" i="22"/>
  <c r="O40" i="22"/>
  <c r="J40" i="22"/>
  <c r="E40" i="22"/>
  <c r="O37" i="22"/>
  <c r="J37" i="22"/>
  <c r="E37" i="22"/>
  <c r="S35" i="22"/>
  <c r="S99" i="22" s="1"/>
  <c r="R35" i="22"/>
  <c r="R99" i="22" s="1"/>
  <c r="Q35" i="22"/>
  <c r="Q99" i="22" s="1"/>
  <c r="P35" i="22"/>
  <c r="P99" i="22" s="1"/>
  <c r="O35" i="22"/>
  <c r="N35" i="22"/>
  <c r="N99" i="22" s="1"/>
  <c r="M35" i="22"/>
  <c r="M99" i="22" s="1"/>
  <c r="L35" i="22"/>
  <c r="L99" i="22" s="1"/>
  <c r="K35" i="22"/>
  <c r="K99" i="22" s="1"/>
  <c r="J99" i="22" s="1"/>
  <c r="I35" i="22"/>
  <c r="H35" i="22"/>
  <c r="G35" i="22"/>
  <c r="F35" i="22"/>
  <c r="E35" i="22"/>
  <c r="S34" i="22"/>
  <c r="R34" i="22"/>
  <c r="Q34" i="22"/>
  <c r="P34" i="22"/>
  <c r="O34" i="22" s="1"/>
  <c r="N34" i="22"/>
  <c r="M34" i="22"/>
  <c r="L34" i="22"/>
  <c r="K34" i="22"/>
  <c r="J34" i="22"/>
  <c r="I34" i="22"/>
  <c r="H34" i="22"/>
  <c r="G34" i="22"/>
  <c r="F34" i="22"/>
  <c r="E34" i="22" s="1"/>
  <c r="S33" i="22"/>
  <c r="R33" i="22"/>
  <c r="Q33" i="22"/>
  <c r="P33" i="22"/>
  <c r="O33" i="22"/>
  <c r="N33" i="22"/>
  <c r="M33" i="22"/>
  <c r="L33" i="22"/>
  <c r="K33" i="22"/>
  <c r="J33" i="22" s="1"/>
  <c r="I33" i="22"/>
  <c r="H33" i="22"/>
  <c r="G33" i="22"/>
  <c r="F33" i="22"/>
  <c r="E33" i="22"/>
  <c r="O32" i="22"/>
  <c r="J32" i="22"/>
  <c r="E32" i="22"/>
  <c r="O31" i="22"/>
  <c r="J31" i="22"/>
  <c r="E31" i="22"/>
  <c r="O30" i="22"/>
  <c r="J30" i="22"/>
  <c r="E30" i="22"/>
  <c r="O29" i="22"/>
  <c r="J29" i="22"/>
  <c r="E29" i="22"/>
  <c r="O28" i="22"/>
  <c r="J28" i="22"/>
  <c r="E28" i="22"/>
  <c r="O27" i="22"/>
  <c r="J27" i="22"/>
  <c r="E27" i="22"/>
  <c r="O26" i="22"/>
  <c r="J26" i="22"/>
  <c r="E26" i="22"/>
  <c r="O25" i="22"/>
  <c r="J25" i="22"/>
  <c r="E25" i="22"/>
  <c r="S23" i="22"/>
  <c r="R23" i="22"/>
  <c r="Q23" i="22"/>
  <c r="P23" i="22"/>
  <c r="O23" i="22" s="1"/>
  <c r="N23" i="22"/>
  <c r="M23" i="22"/>
  <c r="L23" i="22"/>
  <c r="K23" i="22"/>
  <c r="J23" i="22"/>
  <c r="I23" i="22"/>
  <c r="I99" i="22" s="1"/>
  <c r="H23" i="22"/>
  <c r="H99" i="22" s="1"/>
  <c r="G23" i="22"/>
  <c r="G99" i="22" s="1"/>
  <c r="F23" i="22"/>
  <c r="F99" i="22" s="1"/>
  <c r="R21" i="22"/>
  <c r="R97" i="22" s="1"/>
  <c r="Q21" i="22"/>
  <c r="Q97" i="22" s="1"/>
  <c r="P21" i="22"/>
  <c r="P97" i="22" s="1"/>
  <c r="M21" i="22"/>
  <c r="M97" i="22" s="1"/>
  <c r="L21" i="22"/>
  <c r="L97" i="22" s="1"/>
  <c r="K21" i="22"/>
  <c r="K97" i="22" s="1"/>
  <c r="H21" i="22"/>
  <c r="H97" i="22" s="1"/>
  <c r="G21" i="22"/>
  <c r="G97" i="22" s="1"/>
  <c r="F21" i="22"/>
  <c r="S20" i="22"/>
  <c r="S96" i="22" s="1"/>
  <c r="R20" i="22"/>
  <c r="R96" i="22" s="1"/>
  <c r="Q20" i="22"/>
  <c r="Q96" i="22" s="1"/>
  <c r="P20" i="22"/>
  <c r="N20" i="22"/>
  <c r="N96" i="22" s="1"/>
  <c r="M20" i="22"/>
  <c r="M96" i="22" s="1"/>
  <c r="L20" i="22"/>
  <c r="L96" i="22" s="1"/>
  <c r="K20" i="22"/>
  <c r="I20" i="22"/>
  <c r="I96" i="22" s="1"/>
  <c r="H20" i="22"/>
  <c r="H96" i="22" s="1"/>
  <c r="G20" i="22"/>
  <c r="G96" i="22" s="1"/>
  <c r="F20" i="22"/>
  <c r="O19" i="22"/>
  <c r="J19" i="22"/>
  <c r="E19" i="22"/>
  <c r="O18" i="22"/>
  <c r="J18" i="22"/>
  <c r="E18" i="22"/>
  <c r="O17" i="22"/>
  <c r="J17" i="22"/>
  <c r="E17" i="22"/>
  <c r="O16" i="22"/>
  <c r="J16" i="22"/>
  <c r="E16" i="22"/>
  <c r="O15" i="22"/>
  <c r="J15" i="22"/>
  <c r="E15" i="22"/>
  <c r="O13" i="22"/>
  <c r="J13" i="22"/>
  <c r="E13" i="22"/>
  <c r="O12" i="22"/>
  <c r="J12" i="22"/>
  <c r="E12" i="22"/>
  <c r="O10" i="22"/>
  <c r="J10" i="22"/>
  <c r="E10" i="22"/>
  <c r="E83" i="22" l="1"/>
  <c r="P96" i="22"/>
  <c r="O96" i="22" s="1"/>
  <c r="K96" i="22"/>
  <c r="J96" i="22" s="1"/>
  <c r="F97" i="22"/>
  <c r="E53" i="22"/>
  <c r="J53" i="22"/>
  <c r="O53" i="22"/>
  <c r="F96" i="22"/>
  <c r="E96" i="22" s="1"/>
  <c r="J20" i="22"/>
  <c r="E99" i="22"/>
  <c r="O99" i="22"/>
  <c r="E20" i="22"/>
  <c r="O20" i="22"/>
  <c r="J21" i="22"/>
  <c r="N21" i="22"/>
  <c r="N97" i="22" s="1"/>
  <c r="J97" i="22" s="1"/>
  <c r="E23" i="22"/>
  <c r="J35" i="22"/>
  <c r="O95" i="22"/>
  <c r="K100" i="22"/>
  <c r="J100" i="22" s="1"/>
  <c r="I21" i="22"/>
  <c r="S21" i="22"/>
  <c r="E21" i="22" l="1"/>
  <c r="I97" i="22"/>
  <c r="E97" i="22" s="1"/>
  <c r="O21" i="22"/>
  <c r="S97" i="22"/>
  <c r="O97" i="22" s="1"/>
  <c r="E57" i="21" l="1"/>
  <c r="E23" i="21" l="1"/>
  <c r="J32" i="10"/>
  <c r="K42" i="10"/>
  <c r="F93" i="21" l="1"/>
  <c r="E92" i="21"/>
  <c r="I93" i="21"/>
  <c r="H93" i="21"/>
  <c r="G93" i="21"/>
  <c r="F82" i="21"/>
  <c r="E78" i="21"/>
  <c r="F33" i="21"/>
  <c r="E24" i="21"/>
  <c r="K102" i="10"/>
  <c r="K107" i="10" s="1"/>
  <c r="S102" i="10"/>
  <c r="O101" i="10"/>
  <c r="R102" i="10"/>
  <c r="Q102" i="10"/>
  <c r="P102" i="10"/>
  <c r="N102" i="10"/>
  <c r="J101" i="10"/>
  <c r="M102" i="10"/>
  <c r="L102" i="10"/>
  <c r="I102" i="10"/>
  <c r="E101" i="10"/>
  <c r="H102" i="10"/>
  <c r="G102" i="10"/>
  <c r="F102" i="10"/>
  <c r="K93" i="10"/>
  <c r="P93" i="10"/>
  <c r="P91" i="10"/>
  <c r="K91" i="10"/>
  <c r="O87" i="10"/>
  <c r="J87" i="10"/>
  <c r="E87" i="10"/>
  <c r="P42" i="10"/>
  <c r="K40" i="10"/>
  <c r="J33" i="10"/>
  <c r="O33" i="10"/>
  <c r="E33" i="10"/>
  <c r="P28" i="10"/>
  <c r="F93" i="10" l="1"/>
  <c r="F42" i="10"/>
  <c r="F27" i="10"/>
  <c r="F90" i="10" l="1"/>
  <c r="E63" i="21" l="1"/>
  <c r="F91" i="10"/>
  <c r="O72" i="10" l="1"/>
  <c r="J72" i="10"/>
  <c r="E72" i="10"/>
  <c r="K60" i="10" l="1"/>
  <c r="E75" i="21" l="1"/>
  <c r="E47" i="21"/>
  <c r="O84" i="10" l="1"/>
  <c r="J84" i="10"/>
  <c r="E84" i="10"/>
  <c r="P61" i="10"/>
  <c r="K61" i="10"/>
  <c r="F61" i="10"/>
  <c r="O56" i="10"/>
  <c r="J56" i="10"/>
  <c r="E56" i="10"/>
  <c r="E70" i="21" l="1"/>
  <c r="F59" i="21"/>
  <c r="E58" i="21"/>
  <c r="G51" i="21"/>
  <c r="F51" i="21"/>
  <c r="G55" i="21"/>
  <c r="G99" i="21" s="1"/>
  <c r="E55" i="21"/>
  <c r="E50" i="21"/>
  <c r="I51" i="21"/>
  <c r="I52" i="21"/>
  <c r="H51" i="21"/>
  <c r="H52" i="21"/>
  <c r="L64" i="10"/>
  <c r="G64" i="10"/>
  <c r="G60" i="10"/>
  <c r="F60" i="10"/>
  <c r="I60" i="10"/>
  <c r="H60" i="10"/>
  <c r="E59" i="10"/>
  <c r="J59" i="10"/>
  <c r="Q108" i="10"/>
  <c r="L108" i="10"/>
  <c r="G108" i="10"/>
  <c r="O64" i="10"/>
  <c r="N60" i="10"/>
  <c r="M60" i="10"/>
  <c r="L60" i="10"/>
  <c r="P60" i="10"/>
  <c r="O59" i="10"/>
  <c r="S60" i="10"/>
  <c r="R60" i="10"/>
  <c r="Q60" i="10"/>
  <c r="E99" i="21" l="1"/>
  <c r="E51" i="21"/>
  <c r="J64" i="10"/>
  <c r="O60" i="10"/>
  <c r="E108" i="10"/>
  <c r="O108" i="10"/>
  <c r="J108" i="10"/>
  <c r="F84" i="21"/>
  <c r="F81" i="21"/>
  <c r="G82" i="21"/>
  <c r="G81" i="21"/>
  <c r="E71" i="21"/>
  <c r="F18" i="21"/>
  <c r="I98" i="21" l="1"/>
  <c r="H98" i="21"/>
  <c r="E91" i="21"/>
  <c r="E90" i="21"/>
  <c r="E89" i="21"/>
  <c r="E88" i="21"/>
  <c r="E87" i="21"/>
  <c r="I85" i="21"/>
  <c r="H85" i="21"/>
  <c r="G85" i="21"/>
  <c r="F85" i="21"/>
  <c r="E85" i="21"/>
  <c r="I84" i="21"/>
  <c r="H84" i="21"/>
  <c r="G84" i="21"/>
  <c r="I82" i="21"/>
  <c r="H82" i="21"/>
  <c r="I81" i="21"/>
  <c r="H81" i="21"/>
  <c r="E80" i="21"/>
  <c r="E79" i="21"/>
  <c r="E77" i="21"/>
  <c r="E76" i="21"/>
  <c r="E74" i="21"/>
  <c r="E73" i="21"/>
  <c r="E72" i="21"/>
  <c r="E69" i="21"/>
  <c r="E68" i="21"/>
  <c r="E66" i="21"/>
  <c r="E65" i="21"/>
  <c r="E64" i="21"/>
  <c r="E62" i="21"/>
  <c r="I59" i="21"/>
  <c r="H59" i="21"/>
  <c r="G59" i="21"/>
  <c r="E59" i="21"/>
  <c r="I54" i="21"/>
  <c r="H54" i="21"/>
  <c r="G54" i="21"/>
  <c r="G52" i="21"/>
  <c r="F54" i="21"/>
  <c r="E44" i="21"/>
  <c r="E42" i="21"/>
  <c r="E40" i="21"/>
  <c r="E38" i="21"/>
  <c r="E35" i="21"/>
  <c r="I33" i="21"/>
  <c r="H33" i="21"/>
  <c r="G33" i="21"/>
  <c r="I32" i="21"/>
  <c r="H32" i="21"/>
  <c r="G32" i="21"/>
  <c r="F32" i="21"/>
  <c r="E32" i="21" s="1"/>
  <c r="I31" i="21"/>
  <c r="H31" i="21"/>
  <c r="G31" i="21"/>
  <c r="E30" i="21"/>
  <c r="E28" i="21"/>
  <c r="E27" i="21"/>
  <c r="E26" i="21"/>
  <c r="E25" i="21"/>
  <c r="I21" i="21"/>
  <c r="H21" i="21"/>
  <c r="G21" i="21"/>
  <c r="F21" i="21"/>
  <c r="H19" i="21"/>
  <c r="G19" i="21"/>
  <c r="I18" i="21"/>
  <c r="E18" i="21" s="1"/>
  <c r="H18" i="21"/>
  <c r="G18" i="21"/>
  <c r="E17" i="21"/>
  <c r="E16" i="21"/>
  <c r="E15" i="21"/>
  <c r="E14" i="21"/>
  <c r="E13" i="21"/>
  <c r="E11" i="21"/>
  <c r="E8" i="21"/>
  <c r="E82" i="21" l="1"/>
  <c r="H97" i="21"/>
  <c r="G98" i="21"/>
  <c r="E81" i="21"/>
  <c r="G94" i="21"/>
  <c r="I94" i="21"/>
  <c r="H95" i="21"/>
  <c r="E33" i="21"/>
  <c r="E49" i="21"/>
  <c r="F31" i="21"/>
  <c r="E31" i="21" s="1"/>
  <c r="F19" i="21"/>
  <c r="F95" i="21" s="1"/>
  <c r="H94" i="21"/>
  <c r="G95" i="21"/>
  <c r="I19" i="21"/>
  <c r="I95" i="21" s="1"/>
  <c r="G97" i="21"/>
  <c r="I97" i="21"/>
  <c r="E29" i="21"/>
  <c r="E54" i="21"/>
  <c r="E52" i="21"/>
  <c r="E84" i="21"/>
  <c r="F98" i="21"/>
  <c r="E10" i="21"/>
  <c r="E21" i="21"/>
  <c r="E61" i="21"/>
  <c r="E95" i="21" l="1"/>
  <c r="E19" i="21"/>
  <c r="F94" i="21"/>
  <c r="E94" i="21" s="1"/>
  <c r="F97" i="21"/>
  <c r="E97" i="21" s="1"/>
  <c r="E93" i="21"/>
  <c r="E98" i="21"/>
  <c r="H91" i="10" l="1"/>
  <c r="I91" i="10"/>
  <c r="G79" i="10" l="1"/>
  <c r="G91" i="10" s="1"/>
  <c r="S94" i="10"/>
  <c r="R94" i="10"/>
  <c r="Q94" i="10"/>
  <c r="P94" i="10"/>
  <c r="O94" i="10"/>
  <c r="N94" i="10"/>
  <c r="M94" i="10"/>
  <c r="L94" i="10"/>
  <c r="K94" i="10"/>
  <c r="J94" i="10"/>
  <c r="L93" i="10"/>
  <c r="M93" i="10"/>
  <c r="N93" i="10"/>
  <c r="G93" i="10"/>
  <c r="H93" i="10"/>
  <c r="I93" i="10"/>
  <c r="Q90" i="10"/>
  <c r="R90" i="10"/>
  <c r="S90" i="10"/>
  <c r="L90" i="10"/>
  <c r="M90" i="10"/>
  <c r="N90" i="10"/>
  <c r="G90" i="10"/>
  <c r="H90" i="10"/>
  <c r="I90" i="10"/>
  <c r="O89" i="10"/>
  <c r="J89" i="10"/>
  <c r="E89" i="10"/>
  <c r="P88" i="10"/>
  <c r="P90" i="10" l="1"/>
  <c r="G94" i="10" l="1"/>
  <c r="H94" i="10"/>
  <c r="I94" i="10"/>
  <c r="F94" i="10"/>
  <c r="E80" i="10"/>
  <c r="E94" i="10" s="1"/>
  <c r="K90" i="10" l="1"/>
  <c r="O39" i="10" l="1"/>
  <c r="J39" i="10"/>
  <c r="E39" i="10"/>
  <c r="K41" i="10"/>
  <c r="J41" i="10" s="1"/>
  <c r="F41" i="10"/>
  <c r="P41" i="10" l="1"/>
  <c r="F28" i="10" l="1"/>
  <c r="E32" i="10" l="1"/>
  <c r="E26" i="10" l="1"/>
  <c r="S61" i="10" l="1"/>
  <c r="R61" i="10"/>
  <c r="Q61" i="10"/>
  <c r="N61" i="10"/>
  <c r="M61" i="10"/>
  <c r="L61" i="10"/>
  <c r="I61" i="10"/>
  <c r="H61" i="10"/>
  <c r="G61" i="10"/>
  <c r="O73" i="10" l="1"/>
  <c r="J73" i="10"/>
  <c r="E73" i="10"/>
  <c r="S107" i="10" l="1"/>
  <c r="R107" i="10"/>
  <c r="Q107" i="10"/>
  <c r="N107" i="10"/>
  <c r="M107" i="10"/>
  <c r="L107" i="10"/>
  <c r="I107" i="10"/>
  <c r="H107" i="10"/>
  <c r="G107" i="10"/>
  <c r="O100" i="10"/>
  <c r="J100" i="10"/>
  <c r="E100" i="10"/>
  <c r="O99" i="10"/>
  <c r="J99" i="10"/>
  <c r="E99" i="10"/>
  <c r="O98" i="10"/>
  <c r="J98" i="10"/>
  <c r="E98" i="10"/>
  <c r="O97" i="10"/>
  <c r="J97" i="10"/>
  <c r="E97" i="10"/>
  <c r="E96" i="10"/>
  <c r="S93" i="10"/>
  <c r="R93" i="10"/>
  <c r="Q93" i="10"/>
  <c r="S91" i="10"/>
  <c r="R91" i="10"/>
  <c r="Q91" i="10"/>
  <c r="N91" i="10"/>
  <c r="M91" i="10"/>
  <c r="L91" i="10"/>
  <c r="O88" i="10"/>
  <c r="J88" i="10"/>
  <c r="E88" i="10"/>
  <c r="O83" i="10"/>
  <c r="J83" i="10"/>
  <c r="E83" i="10"/>
  <c r="O74" i="10"/>
  <c r="J74" i="10"/>
  <c r="E74" i="10"/>
  <c r="O82" i="10"/>
  <c r="J82" i="10"/>
  <c r="E82" i="10"/>
  <c r="O81" i="10"/>
  <c r="J81" i="10"/>
  <c r="E81" i="10"/>
  <c r="O77" i="10"/>
  <c r="J77" i="10"/>
  <c r="E77" i="10"/>
  <c r="O75" i="10"/>
  <c r="J75" i="10"/>
  <c r="E75" i="10"/>
  <c r="O79" i="10"/>
  <c r="J79" i="10"/>
  <c r="E79" i="10"/>
  <c r="S68" i="10"/>
  <c r="R68" i="10"/>
  <c r="Q68" i="10"/>
  <c r="P68" i="10"/>
  <c r="N68" i="10"/>
  <c r="M68" i="10"/>
  <c r="L68" i="10"/>
  <c r="K68" i="10"/>
  <c r="I68" i="10"/>
  <c r="H68" i="10"/>
  <c r="G68" i="10"/>
  <c r="F68" i="10"/>
  <c r="F104" i="10" s="1"/>
  <c r="O67" i="10"/>
  <c r="J67" i="10"/>
  <c r="E67" i="10"/>
  <c r="O66" i="10"/>
  <c r="J66" i="10"/>
  <c r="E66" i="10"/>
  <c r="S63" i="10"/>
  <c r="R63" i="10"/>
  <c r="Q63" i="10"/>
  <c r="N63" i="10"/>
  <c r="M63" i="10"/>
  <c r="L63" i="10"/>
  <c r="I63" i="10"/>
  <c r="H63" i="10"/>
  <c r="G63" i="10"/>
  <c r="P63" i="10"/>
  <c r="K63" i="10"/>
  <c r="F63" i="10"/>
  <c r="J53" i="10"/>
  <c r="E53" i="10"/>
  <c r="O51" i="10"/>
  <c r="J51" i="10"/>
  <c r="E51" i="10"/>
  <c r="O49" i="10"/>
  <c r="J49" i="10"/>
  <c r="O47" i="10"/>
  <c r="J47" i="10"/>
  <c r="E47" i="10"/>
  <c r="O44" i="10"/>
  <c r="J44" i="10"/>
  <c r="E44" i="10"/>
  <c r="S42" i="10"/>
  <c r="R42" i="10"/>
  <c r="Q42" i="10"/>
  <c r="N42" i="10"/>
  <c r="M42" i="10"/>
  <c r="L42" i="10"/>
  <c r="I42" i="10"/>
  <c r="H42" i="10"/>
  <c r="G42" i="10"/>
  <c r="S41" i="10"/>
  <c r="R41" i="10"/>
  <c r="Q41" i="10"/>
  <c r="N41" i="10"/>
  <c r="M41" i="10"/>
  <c r="L41" i="10"/>
  <c r="I41" i="10"/>
  <c r="H41" i="10"/>
  <c r="G41" i="10"/>
  <c r="S40" i="10"/>
  <c r="R40" i="10"/>
  <c r="Q40" i="10"/>
  <c r="N40" i="10"/>
  <c r="M40" i="10"/>
  <c r="L40" i="10"/>
  <c r="I40" i="10"/>
  <c r="H40" i="10"/>
  <c r="G40" i="10"/>
  <c r="P40" i="10"/>
  <c r="J86" i="10"/>
  <c r="O37" i="10"/>
  <c r="J37" i="10"/>
  <c r="E37" i="10"/>
  <c r="O36" i="10"/>
  <c r="J36" i="10"/>
  <c r="E36" i="10"/>
  <c r="O35" i="10"/>
  <c r="J35" i="10"/>
  <c r="E35" i="10"/>
  <c r="O34" i="10"/>
  <c r="J34" i="10"/>
  <c r="E34" i="10"/>
  <c r="O32" i="10"/>
  <c r="S30" i="10"/>
  <c r="R30" i="10"/>
  <c r="Q30" i="10"/>
  <c r="N30" i="10"/>
  <c r="M30" i="10"/>
  <c r="L30" i="10"/>
  <c r="K30" i="10"/>
  <c r="I30" i="10"/>
  <c r="H30" i="10"/>
  <c r="G30" i="10"/>
  <c r="R28" i="10"/>
  <c r="Q28" i="10"/>
  <c r="M28" i="10"/>
  <c r="L28" i="10"/>
  <c r="H28" i="10"/>
  <c r="G28" i="10"/>
  <c r="S27" i="10"/>
  <c r="R27" i="10"/>
  <c r="Q27" i="10"/>
  <c r="N27" i="10"/>
  <c r="M27" i="10"/>
  <c r="L27" i="10"/>
  <c r="I27" i="10"/>
  <c r="H27" i="10"/>
  <c r="G27" i="10"/>
  <c r="O26" i="10"/>
  <c r="J26" i="10"/>
  <c r="O25" i="10"/>
  <c r="J25" i="10"/>
  <c r="E25" i="10"/>
  <c r="J24" i="10"/>
  <c r="O23" i="10"/>
  <c r="J23" i="10"/>
  <c r="E23" i="10"/>
  <c r="O22" i="10"/>
  <c r="J22" i="10"/>
  <c r="E22" i="10"/>
  <c r="O20" i="10"/>
  <c r="J20" i="10"/>
  <c r="E20" i="10"/>
  <c r="O19" i="10"/>
  <c r="J19" i="10"/>
  <c r="E19" i="10"/>
  <c r="G103" i="10" l="1"/>
  <c r="M103" i="10"/>
  <c r="Q103" i="10"/>
  <c r="S103" i="10"/>
  <c r="H104" i="10"/>
  <c r="R104" i="10"/>
  <c r="H106" i="10"/>
  <c r="G104" i="10"/>
  <c r="L104" i="10"/>
  <c r="Q104" i="10"/>
  <c r="G106" i="10"/>
  <c r="I106" i="10"/>
  <c r="H103" i="10"/>
  <c r="L103" i="10"/>
  <c r="N103" i="10"/>
  <c r="R103" i="10"/>
  <c r="M104" i="10"/>
  <c r="F40" i="10"/>
  <c r="I103" i="10"/>
  <c r="E27" i="10"/>
  <c r="E85" i="10"/>
  <c r="E93" i="10"/>
  <c r="O85" i="10"/>
  <c r="O93" i="10"/>
  <c r="E38" i="10"/>
  <c r="E42" i="10"/>
  <c r="O38" i="10"/>
  <c r="J85" i="10"/>
  <c r="K106" i="10"/>
  <c r="J61" i="10"/>
  <c r="K104" i="10"/>
  <c r="L106" i="10"/>
  <c r="N106" i="10"/>
  <c r="R106" i="10"/>
  <c r="M106" i="10"/>
  <c r="Q106" i="10"/>
  <c r="S106" i="10"/>
  <c r="J30" i="10"/>
  <c r="E86" i="10"/>
  <c r="J38" i="10"/>
  <c r="J96" i="10"/>
  <c r="O96" i="10"/>
  <c r="O41" i="10"/>
  <c r="E58" i="10"/>
  <c r="J58" i="10"/>
  <c r="O58" i="10"/>
  <c r="F30" i="10"/>
  <c r="F106" i="10" s="1"/>
  <c r="E24" i="10"/>
  <c r="J68" i="10"/>
  <c r="O61" i="10"/>
  <c r="O53" i="10"/>
  <c r="P104" i="10"/>
  <c r="O40" i="10"/>
  <c r="E41" i="10"/>
  <c r="E61" i="10"/>
  <c r="E63" i="10"/>
  <c r="J63" i="10"/>
  <c r="O63" i="10"/>
  <c r="E68" i="10"/>
  <c r="O68" i="10"/>
  <c r="E78" i="10"/>
  <c r="J78" i="10"/>
  <c r="O78" i="10"/>
  <c r="E70" i="10"/>
  <c r="J70" i="10"/>
  <c r="O70" i="10"/>
  <c r="J42" i="10"/>
  <c r="E17" i="10"/>
  <c r="J17" i="10"/>
  <c r="O17" i="10"/>
  <c r="O24" i="10"/>
  <c r="P27" i="10"/>
  <c r="N28" i="10"/>
  <c r="N104" i="10" s="1"/>
  <c r="P30" i="10"/>
  <c r="O30" i="10" s="1"/>
  <c r="O86" i="10"/>
  <c r="J40" i="10"/>
  <c r="E91" i="10"/>
  <c r="J91" i="10"/>
  <c r="O91" i="10"/>
  <c r="K27" i="10"/>
  <c r="K103" i="10" s="1"/>
  <c r="I28" i="10"/>
  <c r="I104" i="10" s="1"/>
  <c r="S28" i="10"/>
  <c r="S104" i="10" s="1"/>
  <c r="E49" i="10"/>
  <c r="J60" i="10"/>
  <c r="E71" i="10"/>
  <c r="J71" i="10"/>
  <c r="O71" i="10"/>
  <c r="J90" i="10"/>
  <c r="E60" i="10"/>
  <c r="E90" i="10"/>
  <c r="O90" i="10"/>
  <c r="J102" i="10"/>
  <c r="J107" i="10"/>
  <c r="P107" i="10"/>
  <c r="O107" i="10" s="1"/>
  <c r="O102" i="10"/>
  <c r="E40" i="10" l="1"/>
  <c r="F103" i="10"/>
  <c r="E104" i="10"/>
  <c r="E102" i="10"/>
  <c r="F107" i="10"/>
  <c r="E107" i="10" s="1"/>
  <c r="P106" i="10"/>
  <c r="O106" i="10" s="1"/>
  <c r="J93" i="10"/>
  <c r="E30" i="10"/>
  <c r="E106" i="10"/>
  <c r="P103" i="10"/>
  <c r="O42" i="10"/>
  <c r="J106" i="10"/>
  <c r="O28" i="10"/>
  <c r="E28" i="10"/>
  <c r="J28" i="10"/>
  <c r="J27" i="10"/>
  <c r="O27" i="10"/>
  <c r="O104" i="10"/>
  <c r="J104" i="10"/>
  <c r="J103" i="10" l="1"/>
  <c r="O103" i="10"/>
  <c r="E103" i="10"/>
</calcChain>
</file>

<file path=xl/sharedStrings.xml><?xml version="1.0" encoding="utf-8"?>
<sst xmlns="http://schemas.openxmlformats.org/spreadsheetml/2006/main" count="744" uniqueCount="147">
  <si>
    <t>Наименование целей, задач и мероприятий муниципальной программы</t>
  </si>
  <si>
    <t>Ответственный исполнитель</t>
  </si>
  <si>
    <t>Сроки реализации</t>
  </si>
  <si>
    <t>Финансовое обеспечение реализации муниципальной программы, тыс. руб.</t>
  </si>
  <si>
    <t>Всего</t>
  </si>
  <si>
    <t>Местный бюджет</t>
  </si>
  <si>
    <t>Областной бюджет</t>
  </si>
  <si>
    <t>Федеральный бюджет</t>
  </si>
  <si>
    <t>Внебюджетные средства</t>
  </si>
  <si>
    <t>ДГХ</t>
  </si>
  <si>
    <t>Итого по задаче 1:</t>
  </si>
  <si>
    <t>Итого по задаче 3:</t>
  </si>
  <si>
    <t>Итого по задаче 4:</t>
  </si>
  <si>
    <t>4.1</t>
  </si>
  <si>
    <t>1.1</t>
  </si>
  <si>
    <t>1.3</t>
  </si>
  <si>
    <t>1.4</t>
  </si>
  <si>
    <t>2.1</t>
  </si>
  <si>
    <t>3.1</t>
  </si>
  <si>
    <t>3.2</t>
  </si>
  <si>
    <t>Задача 1: Обеспечение комплексного благоустройства внутриквартальных территорий</t>
  </si>
  <si>
    <t xml:space="preserve">Содержание системы поверхностного водоотвода объектов гидротехнических сооружений </t>
  </si>
  <si>
    <t>План на 2025 год</t>
  </si>
  <si>
    <t>План на 2026 год</t>
  </si>
  <si>
    <t>План на 2027 год</t>
  </si>
  <si>
    <t>4.2</t>
  </si>
  <si>
    <t>3.3</t>
  </si>
  <si>
    <t>3.4</t>
  </si>
  <si>
    <t>3.5</t>
  </si>
  <si>
    <t xml:space="preserve">Итого по Программе </t>
  </si>
  <si>
    <t>Обязательное или обязательное и добровольное страхование гражданской ответственности владельца опасного объекта гидротехнических сооружений</t>
  </si>
  <si>
    <t>к Муниципальной программе</t>
  </si>
  <si>
    <t>"Благоустройство территории</t>
  </si>
  <si>
    <t>городского округа Тольятти</t>
  </si>
  <si>
    <t>на 2025 - 2030 годы"</t>
  </si>
  <si>
    <t>Цель: Обеспечение соответствия городских общественных пространств высоким стандартам качества городской среды и качества досуга жителей</t>
  </si>
  <si>
    <t>2027-2030</t>
  </si>
  <si>
    <t>2025-2030</t>
  </si>
  <si>
    <t>2025-2028</t>
  </si>
  <si>
    <t>Валка и обрезка аварийно опасных и сухостойных деревьев</t>
  </si>
  <si>
    <t>Акарицидная обработка и дератизация территорий общего пользования</t>
  </si>
  <si>
    <t>2025-2029</t>
  </si>
  <si>
    <t xml:space="preserve">Ремонт покрытий проездов и пешеходных дорожек, ремонт автомобильных дорог </t>
  </si>
  <si>
    <t>Инвентаризация захоронений</t>
  </si>
  <si>
    <t>Содержание МКУ "Ритуал"</t>
  </si>
  <si>
    <t xml:space="preserve">Перевозка трупов и трупного материала автомобильным транспортом с экипажем в морг </t>
  </si>
  <si>
    <t>в том числе:</t>
  </si>
  <si>
    <t>Итого по задаче 2:</t>
  </si>
  <si>
    <t xml:space="preserve">МБУ "Зеленстрой" </t>
  </si>
  <si>
    <t>МБУ "Зеленстрой"</t>
  </si>
  <si>
    <t xml:space="preserve">МКУ "Ритуал" </t>
  </si>
  <si>
    <t>МКУ "Ритуал"</t>
  </si>
  <si>
    <t xml:space="preserve">ПЕРЕЧЕНЬ МЕРОПРИЯТИЙ МУНИЦИПАЛЬНОЙ ПРОГРАММЫ "БЛАГОУСТРОЙСТВО ТЕРРИТОРИИ ГОРОДСКОГО ОКРУГА ТОЛЬЯТТИ НА 2025 - 2030 ГОДЫ" </t>
  </si>
  <si>
    <t>Ремонт и установка МАФ &lt;1&gt;</t>
  </si>
  <si>
    <t>1.6</t>
  </si>
  <si>
    <t>1.7</t>
  </si>
  <si>
    <t xml:space="preserve">1.2 </t>
  </si>
  <si>
    <t xml:space="preserve">5.1 </t>
  </si>
  <si>
    <t xml:space="preserve">Итого по задаче 5:                    </t>
  </si>
  <si>
    <t>Итого по задаче 6:</t>
  </si>
  <si>
    <t>Подготовка проектной документации, проведение государственной экспертизы такой документации, в том числе предпроектные работы и изыскания</t>
  </si>
  <si>
    <t xml:space="preserve">Восстановление и устройство хоккейных кортов и катков </t>
  </si>
  <si>
    <t>Задача 2: Сохранение и улучшение эксплуатационных характеристик общественных пространств</t>
  </si>
  <si>
    <t>Задача 3: Создание условий для массового отдыха на береговых зонах водных объектов</t>
  </si>
  <si>
    <t>2025-2027</t>
  </si>
  <si>
    <t>Задача 4: Вовлечение населения в благоустройство городской среды</t>
  </si>
  <si>
    <t xml:space="preserve">Реализация инициативных проектов, направленных на благоустройство городских территорий </t>
  </si>
  <si>
    <t xml:space="preserve">Задача 5: Эксплуатация объектов благоустройства городских территорий </t>
  </si>
  <si>
    <t xml:space="preserve">1.5 </t>
  </si>
  <si>
    <r>
      <t>2.2</t>
    </r>
    <r>
      <rPr>
        <i/>
        <sz val="12"/>
        <rFont val="Times New Roman"/>
        <family val="1"/>
        <charset val="204"/>
      </rPr>
      <t xml:space="preserve"> </t>
    </r>
  </si>
  <si>
    <t xml:space="preserve">Праздничное оформление городских территорий </t>
  </si>
  <si>
    <t xml:space="preserve">2.3 </t>
  </si>
  <si>
    <t xml:space="preserve">2.4 </t>
  </si>
  <si>
    <t xml:space="preserve">3.6 </t>
  </si>
  <si>
    <t xml:space="preserve">5.7 </t>
  </si>
  <si>
    <t xml:space="preserve">5.8 </t>
  </si>
  <si>
    <t xml:space="preserve">Материально-техническое обеспечение эксплуатации объектов благоустройства </t>
  </si>
  <si>
    <r>
      <t>6.1</t>
    </r>
    <r>
      <rPr>
        <sz val="10"/>
        <rFont val="Times New Roman"/>
        <family val="1"/>
        <charset val="204"/>
      </rPr>
      <t xml:space="preserve"> </t>
    </r>
  </si>
  <si>
    <t xml:space="preserve">Содержание муниципальных кладбищ                        </t>
  </si>
  <si>
    <t xml:space="preserve">6.2 </t>
  </si>
  <si>
    <t xml:space="preserve">6.3 </t>
  </si>
  <si>
    <t xml:space="preserve">6.4 </t>
  </si>
  <si>
    <t xml:space="preserve">6.5 </t>
  </si>
  <si>
    <t>Благоустройство придомовых территорий многоквартирных домов &lt;1&gt;</t>
  </si>
  <si>
    <t>№ п/п</t>
  </si>
  <si>
    <t>Доплаты и компенсационные выплаты матерям</t>
  </si>
  <si>
    <t>Таблица № 1 (2025 - 2027 гг.)</t>
  </si>
  <si>
    <t>Подготовка проектной документации, проведение государственной экспертизы такой документации, в том числе предпроектные работы и изыскания, разработка заявки на участие концепции развития общественной территории в границах исторического поселения г.о. Тольятти во Всероссийском конкурсе лучших проектов создания комфортной городской среды</t>
  </si>
  <si>
    <t>Ремонт, восстановление и устройство покрытий тротуаров, проездов, площадок для временной парковки автомашин, лестничных спусков &lt;1&gt;</t>
  </si>
  <si>
    <t xml:space="preserve">Содержание территорий объектов гидротехнических сооружений, пляжей и прибрежных территорий </t>
  </si>
  <si>
    <t xml:space="preserve">Транспортные услуги по вывозу смета, отходов </t>
  </si>
  <si>
    <r>
      <t>Содержание мест отдыха</t>
    </r>
    <r>
      <rPr>
        <i/>
        <sz val="12"/>
        <rFont val="Times New Roman"/>
        <family val="1"/>
        <charset val="204"/>
      </rPr>
      <t xml:space="preserve">                       </t>
    </r>
  </si>
  <si>
    <t xml:space="preserve">Освобождение земельных участков и благоустройство после сноса (демонтаж сооружений), в том числе от незаконно размещенных нестационарных сооружений </t>
  </si>
  <si>
    <t xml:space="preserve">Приобретение, установка, ремонт и содержание туалетов </t>
  </si>
  <si>
    <t>Финансовое обеспечение реализации муниципальной программына 2025 - 2030, тыс. руб.</t>
  </si>
  <si>
    <t>Таблица № 3 (2025 - 2030 гг.)</t>
  </si>
  <si>
    <r>
      <t>Устройство и ремонт контейнерных площадок, приобретение мусоросборников, предназначенных для складирования ТКО</t>
    </r>
    <r>
      <rPr>
        <sz val="1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(государственная программа Самарской области «Совершенствование системы обращения с отходами, в том числе с твердыми коммунальными отходами, на территории Самарской области»)</t>
    </r>
  </si>
  <si>
    <t>Устройство и ремонт контейнерных площадок, приобретение мусоросборников, предназначенных для складирования ТКО (государственная программа Самарской области «Совершенствование системы обращения с отходами, в том числе с твердыми коммунальными отходами, на территории Самарской области»)</t>
  </si>
  <si>
    <t>ДГД</t>
  </si>
  <si>
    <t>2025, 2026</t>
  </si>
  <si>
    <t>3.7</t>
  </si>
  <si>
    <t>Реализация общественных проектов, направленных на благоустройство городских территорий (государственная программа Самарской области «Народный бюджет Самарской области»)</t>
  </si>
  <si>
    <t>Обращение с твердыми коммунальными отходами, содержание контейнерных площадок</t>
  </si>
  <si>
    <t xml:space="preserve">Ремонт, восстановление и содержание памятных мест, объектов, направленных на сохранение исторической памяти </t>
  </si>
  <si>
    <t xml:space="preserve">Озеленение, цветочное оформление территорий </t>
  </si>
  <si>
    <t>&lt;1&gt; - За исключением объектов, включенных в иные муниципальные программы с аналогичным видом работ.</t>
  </si>
  <si>
    <t>----------------------------------------</t>
  </si>
  <si>
    <t>Преддекларационные обследования, разработка деклараций безопасности гидротехнических сооружений с государственной экспертизой, обследование и мониторинг технического состояния, комплексные обследования объектов гидротехнических сооружений</t>
  </si>
  <si>
    <t>Обеспечение внутриквартальным освещением &lt;1&gt;</t>
  </si>
  <si>
    <t>2025</t>
  </si>
  <si>
    <t>5.2</t>
  </si>
  <si>
    <t>5.2.</t>
  </si>
  <si>
    <t xml:space="preserve">5.3 </t>
  </si>
  <si>
    <t>5.4</t>
  </si>
  <si>
    <r>
      <t>5.5</t>
    </r>
    <r>
      <rPr>
        <i/>
        <sz val="10"/>
        <rFont val="Times New Roman"/>
        <family val="1"/>
        <charset val="204"/>
      </rPr>
      <t xml:space="preserve"> </t>
    </r>
  </si>
  <si>
    <t>5.6</t>
  </si>
  <si>
    <t>5.9</t>
  </si>
  <si>
    <r>
      <t>5.10</t>
    </r>
    <r>
      <rPr>
        <i/>
        <sz val="10"/>
        <rFont val="Times New Roman"/>
        <family val="1"/>
        <charset val="204"/>
      </rPr>
      <t xml:space="preserve"> </t>
    </r>
  </si>
  <si>
    <t xml:space="preserve">5.11 </t>
  </si>
  <si>
    <t>5.12</t>
  </si>
  <si>
    <t xml:space="preserve"> Комплексное содержание территорий жилых кварталов</t>
  </si>
  <si>
    <t xml:space="preserve">5.9 </t>
  </si>
  <si>
    <t>Иное содержание территорий общего пользования и жилых кварталов</t>
  </si>
  <si>
    <t xml:space="preserve">Приложение №1 </t>
  </si>
  <si>
    <t>Проектирование и реконструкция объектов гидротехнических сооружений (государственная программа Самарской области "Содействие развитию благоустройства территорий муниципальных образований в Самарской области")</t>
  </si>
  <si>
    <t>Проектирование и реконструкция объектов гидротехнических сооружений (государственная программа Самарской области "Содействие развитию благоустройства территорий муниципальных образований в Самарской области" )</t>
  </si>
  <si>
    <t>2029, 2030</t>
  </si>
  <si>
    <t xml:space="preserve">Ремонт и обустройство объектов гидротехнических сооружений, пляжей и прибрежных территорий </t>
  </si>
  <si>
    <t xml:space="preserve">Задача 6: Содержание мест погребения (мест захоронения) и оказание ритуальных услуг на территории городского округа Тольятти </t>
  </si>
  <si>
    <t>2025, 2026,2029</t>
  </si>
  <si>
    <t>2026-2028</t>
  </si>
  <si>
    <t>6.6</t>
  </si>
  <si>
    <t>Оказание гарантированных услуг по погребению</t>
  </si>
  <si>
    <t>Благоустройство территорий общего пользования, в т.ч. осуществление строительного контроля (государственная программа Самарской области "Содействие развитию благоустройства территорий муниципальных образований в Самарской области")</t>
  </si>
  <si>
    <t>Таблица № 2 (2028 - 2030 гг.)</t>
  </si>
  <si>
    <t>План на 2028 год</t>
  </si>
  <si>
    <t>План на 2029 год</t>
  </si>
  <si>
    <t>План на 2030 год</t>
  </si>
  <si>
    <t>ДЭЖКХиП</t>
  </si>
  <si>
    <t xml:space="preserve">2025 - 2027, 2029, 2030 </t>
  </si>
  <si>
    <t>2027, 2028</t>
  </si>
  <si>
    <t>2026-2030</t>
  </si>
  <si>
    <t>Восстановление и устройство детских и спортивных площадок, площадок для выгула собак &lt;1&gt;</t>
  </si>
  <si>
    <t>Восстановление и устройство детских и спортивных площадок, площадок для выгула собак  &lt;1&gt;</t>
  </si>
  <si>
    <t>2025, 2026, 2028</t>
  </si>
  <si>
    <t>2025-2026</t>
  </si>
  <si>
    <t>2025- 2030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</si>
</sst>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&quot;Да&quot;;&quot;Да&quot;;&quot;Нет&quot;"/>
  </numFmts>
  <fonts count="3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000000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1">
    <xf numFmtId="0" fontId="0" fillId="0" borderId="0"/>
    <xf numFmtId="0" fontId="1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8" borderId="13" applyNumberFormat="0" applyAlignment="0" applyProtection="0"/>
    <xf numFmtId="0" fontId="6" fillId="21" borderId="14" applyNumberFormat="0" applyAlignment="0" applyProtection="0"/>
    <xf numFmtId="0" fontId="7" fillId="21" borderId="13" applyNumberFormat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10" fillId="0" borderId="1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8" applyNumberFormat="0" applyFill="0" applyAlignment="0" applyProtection="0"/>
    <xf numFmtId="0" fontId="12" fillId="22" borderId="19" applyNumberFormat="0" applyAlignment="0" applyProtection="0"/>
    <xf numFmtId="0" fontId="13" fillId="0" borderId="0" applyNumberFormat="0" applyFill="0" applyBorder="0" applyAlignment="0" applyProtection="0"/>
    <xf numFmtId="0" fontId="14" fillId="23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15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24" borderId="20" applyNumberFormat="0" applyFont="0" applyAlignment="0" applyProtection="0"/>
    <xf numFmtId="0" fontId="18" fillId="0" borderId="21" applyNumberFormat="0" applyFill="0" applyAlignment="0" applyProtection="0"/>
    <xf numFmtId="0" fontId="19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ill="0" applyBorder="0" applyAlignment="0" applyProtection="0"/>
    <xf numFmtId="0" fontId="20" fillId="5" borderId="0" applyNumberFormat="0" applyBorder="0" applyAlignment="0" applyProtection="0"/>
    <xf numFmtId="0" fontId="15" fillId="0" borderId="0"/>
    <xf numFmtId="0" fontId="21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1" fillId="0" borderId="0"/>
    <xf numFmtId="0" fontId="3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42">
    <xf numFmtId="0" fontId="0" fillId="0" borderId="0" xfId="0"/>
    <xf numFmtId="0" fontId="22" fillId="2" borderId="0" xfId="0" applyFont="1" applyFill="1" applyAlignment="1">
      <alignment horizontal="center" vertical="center"/>
    </xf>
    <xf numFmtId="0" fontId="22" fillId="2" borderId="0" xfId="0" applyFont="1" applyFill="1"/>
    <xf numFmtId="3" fontId="22" fillId="2" borderId="1" xfId="0" applyNumberFormat="1" applyFont="1" applyFill="1" applyBorder="1" applyAlignment="1">
      <alignment horizontal="center" vertical="center" wrapText="1"/>
    </xf>
    <xf numFmtId="3" fontId="22" fillId="2" borderId="0" xfId="0" applyNumberFormat="1" applyFont="1" applyFill="1"/>
    <xf numFmtId="3" fontId="22" fillId="2" borderId="0" xfId="0" applyNumberFormat="1" applyFont="1" applyFill="1" applyAlignment="1">
      <alignment horizontal="center" vertical="center"/>
    </xf>
    <xf numFmtId="0" fontId="24" fillId="2" borderId="0" xfId="0" applyFont="1" applyFill="1"/>
    <xf numFmtId="3" fontId="24" fillId="2" borderId="0" xfId="0" applyNumberFormat="1" applyFont="1" applyFill="1" applyAlignment="1">
      <alignment horizontal="right" vertical="center"/>
    </xf>
    <xf numFmtId="3" fontId="22" fillId="2" borderId="1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22" fillId="2" borderId="1" xfId="0" applyFont="1" applyFill="1" applyBorder="1"/>
    <xf numFmtId="3" fontId="22" fillId="2" borderId="1" xfId="0" applyNumberFormat="1" applyFont="1" applyFill="1" applyBorder="1"/>
    <xf numFmtId="0" fontId="27" fillId="2" borderId="1" xfId="0" applyFont="1" applyFill="1" applyBorder="1" applyAlignment="1">
      <alignment vertical="center"/>
    </xf>
    <xf numFmtId="0" fontId="27" fillId="2" borderId="1" xfId="0" applyFont="1" applyFill="1" applyBorder="1"/>
    <xf numFmtId="3" fontId="26" fillId="2" borderId="1" xfId="0" applyNumberFormat="1" applyFont="1" applyFill="1" applyBorder="1" applyAlignment="1">
      <alignment horizontal="center" vertical="center"/>
    </xf>
    <xf numFmtId="3" fontId="22" fillId="2" borderId="1" xfId="0" applyNumberFormat="1" applyFont="1" applyFill="1" applyBorder="1" applyAlignment="1">
      <alignment vertical="center"/>
    </xf>
    <xf numFmtId="0" fontId="22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/>
    </xf>
    <xf numFmtId="0" fontId="24" fillId="2" borderId="12" xfId="0" applyFont="1" applyFill="1" applyBorder="1"/>
    <xf numFmtId="3" fontId="24" fillId="2" borderId="12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right" vertical="center"/>
    </xf>
    <xf numFmtId="3" fontId="29" fillId="2" borderId="12" xfId="0" applyNumberFormat="1" applyFont="1" applyFill="1" applyBorder="1" applyAlignment="1">
      <alignment vertical="center"/>
    </xf>
    <xf numFmtId="3" fontId="26" fillId="2" borderId="12" xfId="0" applyNumberFormat="1" applyFont="1" applyFill="1" applyBorder="1" applyAlignment="1">
      <alignment vertical="center"/>
    </xf>
    <xf numFmtId="3" fontId="24" fillId="2" borderId="12" xfId="0" applyNumberFormat="1" applyFont="1" applyFill="1" applyBorder="1"/>
    <xf numFmtId="3" fontId="26" fillId="2" borderId="12" xfId="0" applyNumberFormat="1" applyFont="1" applyFill="1" applyBorder="1" applyAlignment="1">
      <alignment horizontal="right" vertical="center"/>
    </xf>
    <xf numFmtId="3" fontId="29" fillId="2" borderId="12" xfId="0" applyNumberFormat="1" applyFont="1" applyFill="1" applyBorder="1"/>
    <xf numFmtId="3" fontId="24" fillId="2" borderId="12" xfId="0" applyNumberFormat="1" applyFont="1" applyFill="1" applyBorder="1" applyAlignment="1">
      <alignment horizontal="right" vertical="center"/>
    </xf>
    <xf numFmtId="3" fontId="28" fillId="2" borderId="12" xfId="0" applyNumberFormat="1" applyFont="1" applyFill="1" applyBorder="1" applyAlignment="1">
      <alignment horizontal="right" vertical="center"/>
    </xf>
    <xf numFmtId="3" fontId="22" fillId="2" borderId="29" xfId="0" applyNumberFormat="1" applyFont="1" applyFill="1" applyBorder="1" applyAlignment="1">
      <alignment horizontal="center" vertical="center" wrapText="1"/>
    </xf>
    <xf numFmtId="3" fontId="22" fillId="2" borderId="31" xfId="0" applyNumberFormat="1" applyFont="1" applyFill="1" applyBorder="1" applyAlignment="1">
      <alignment horizontal="center" vertical="center"/>
    </xf>
    <xf numFmtId="3" fontId="22" fillId="2" borderId="32" xfId="0" applyNumberFormat="1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textRotation="90" wrapText="1"/>
    </xf>
    <xf numFmtId="0" fontId="22" fillId="2" borderId="32" xfId="0" applyFont="1" applyFill="1" applyBorder="1" applyAlignment="1">
      <alignment horizontal="center" vertical="center" textRotation="90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/>
    </xf>
    <xf numFmtId="3" fontId="22" fillId="2" borderId="22" xfId="0" applyNumberFormat="1" applyFont="1" applyFill="1" applyBorder="1" applyAlignment="1">
      <alignment horizontal="center" vertical="center" wrapText="1"/>
    </xf>
    <xf numFmtId="3" fontId="22" fillId="2" borderId="33" xfId="0" applyNumberFormat="1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52" xfId="0" applyFont="1" applyFill="1" applyBorder="1" applyAlignment="1">
      <alignment horizontal="center" vertical="center" textRotation="90" wrapText="1"/>
    </xf>
    <xf numFmtId="0" fontId="22" fillId="2" borderId="53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textRotation="90" wrapText="1"/>
    </xf>
    <xf numFmtId="3" fontId="22" fillId="2" borderId="2" xfId="0" applyNumberFormat="1" applyFont="1" applyFill="1" applyBorder="1" applyAlignment="1">
      <alignment horizontal="center" vertical="center" wrapText="1"/>
    </xf>
    <xf numFmtId="3" fontId="22" fillId="2" borderId="56" xfId="0" applyNumberFormat="1" applyFont="1" applyFill="1" applyBorder="1" applyAlignment="1">
      <alignment horizontal="center" vertical="center" wrapText="1"/>
    </xf>
    <xf numFmtId="3" fontId="27" fillId="2" borderId="35" xfId="0" applyNumberFormat="1" applyFont="1" applyFill="1" applyBorder="1" applyAlignment="1">
      <alignment horizontal="center" vertical="center" wrapText="1"/>
    </xf>
    <xf numFmtId="3" fontId="27" fillId="2" borderId="36" xfId="0" applyNumberFormat="1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vertical="center" wrapText="1"/>
    </xf>
    <xf numFmtId="3" fontId="22" fillId="2" borderId="23" xfId="0" applyNumberFormat="1" applyFont="1" applyFill="1" applyBorder="1" applyAlignment="1">
      <alignment horizontal="center" vertical="center" wrapText="1"/>
    </xf>
    <xf numFmtId="3" fontId="22" fillId="2" borderId="12" xfId="0" applyNumberFormat="1" applyFont="1" applyFill="1" applyBorder="1" applyAlignment="1">
      <alignment horizontal="center" vertical="center" wrapText="1"/>
    </xf>
    <xf numFmtId="3" fontId="22" fillId="2" borderId="6" xfId="0" applyNumberFormat="1" applyFont="1" applyFill="1" applyBorder="1" applyAlignment="1">
      <alignment horizontal="center" vertical="center" wrapText="1"/>
    </xf>
    <xf numFmtId="3" fontId="27" fillId="2" borderId="43" xfId="0" applyNumberFormat="1" applyFont="1" applyFill="1" applyBorder="1" applyAlignment="1">
      <alignment horizontal="center" vertical="center" wrapText="1"/>
    </xf>
    <xf numFmtId="3" fontId="22" fillId="2" borderId="26" xfId="0" applyNumberFormat="1" applyFont="1" applyFill="1" applyBorder="1" applyAlignment="1">
      <alignment horizontal="center" vertical="center" wrapText="1"/>
    </xf>
    <xf numFmtId="3" fontId="22" fillId="2" borderId="27" xfId="0" applyNumberFormat="1" applyFont="1" applyFill="1" applyBorder="1" applyAlignment="1">
      <alignment horizontal="center" vertical="center" wrapText="1"/>
    </xf>
    <xf numFmtId="3" fontId="22" fillId="2" borderId="28" xfId="0" applyNumberFormat="1" applyFont="1" applyFill="1" applyBorder="1" applyAlignment="1">
      <alignment horizontal="center" vertical="center" wrapText="1"/>
    </xf>
    <xf numFmtId="3" fontId="22" fillId="2" borderId="3" xfId="0" applyNumberFormat="1" applyFont="1" applyFill="1" applyBorder="1" applyAlignment="1">
      <alignment horizontal="center" vertical="center" wrapText="1"/>
    </xf>
    <xf numFmtId="3" fontId="22" fillId="2" borderId="4" xfId="0" applyNumberFormat="1" applyFont="1" applyFill="1" applyBorder="1" applyAlignment="1">
      <alignment horizontal="center" vertical="center" wrapText="1"/>
    </xf>
    <xf numFmtId="3" fontId="27" fillId="2" borderId="34" xfId="0" applyNumberFormat="1" applyFont="1" applyFill="1" applyBorder="1" applyAlignment="1">
      <alignment horizontal="center" vertical="center" wrapText="1"/>
    </xf>
    <xf numFmtId="3" fontId="22" fillId="2" borderId="5" xfId="0" applyNumberFormat="1" applyFont="1" applyFill="1" applyBorder="1" applyAlignment="1">
      <alignment horizontal="center" vertical="center" wrapText="1"/>
    </xf>
    <xf numFmtId="3" fontId="22" fillId="2" borderId="30" xfId="0" applyNumberFormat="1" applyFont="1" applyFill="1" applyBorder="1" applyAlignment="1">
      <alignment horizontal="center" vertical="center" wrapText="1"/>
    </xf>
    <xf numFmtId="3" fontId="22" fillId="2" borderId="31" xfId="0" applyNumberFormat="1" applyFont="1" applyFill="1" applyBorder="1" applyAlignment="1">
      <alignment horizontal="center" vertical="center" wrapText="1"/>
    </xf>
    <xf numFmtId="3" fontId="22" fillId="2" borderId="32" xfId="0" applyNumberFormat="1" applyFont="1" applyFill="1" applyBorder="1" applyAlignment="1">
      <alignment horizontal="center" vertical="center" wrapText="1"/>
    </xf>
    <xf numFmtId="3" fontId="22" fillId="2" borderId="24" xfId="0" applyNumberFormat="1" applyFont="1" applyFill="1" applyBorder="1" applyAlignment="1">
      <alignment horizontal="center" vertical="center" wrapText="1"/>
    </xf>
    <xf numFmtId="3" fontId="22" fillId="2" borderId="11" xfId="0" applyNumberFormat="1" applyFont="1" applyFill="1" applyBorder="1" applyAlignment="1">
      <alignment horizontal="center" vertical="center" wrapText="1"/>
    </xf>
    <xf numFmtId="3" fontId="22" fillId="2" borderId="9" xfId="0" applyNumberFormat="1" applyFont="1" applyFill="1" applyBorder="1" applyAlignment="1">
      <alignment horizontal="center" vertical="center" wrapText="1"/>
    </xf>
    <xf numFmtId="3" fontId="27" fillId="2" borderId="53" xfId="0" applyNumberFormat="1" applyFont="1" applyFill="1" applyBorder="1" applyAlignment="1">
      <alignment horizontal="center" vertical="center" wrapText="1"/>
    </xf>
    <xf numFmtId="0" fontId="22" fillId="2" borderId="26" xfId="1" applyFont="1" applyFill="1" applyBorder="1" applyAlignment="1">
      <alignment vertical="center" wrapText="1"/>
    </xf>
    <xf numFmtId="0" fontId="22" fillId="2" borderId="27" xfId="1" applyFont="1" applyFill="1" applyBorder="1" applyAlignment="1">
      <alignment horizontal="right" vertical="center" wrapText="1"/>
    </xf>
    <xf numFmtId="0" fontId="22" fillId="2" borderId="55" xfId="0" applyFont="1" applyFill="1" applyBorder="1" applyAlignment="1">
      <alignment vertical="center" wrapText="1"/>
    </xf>
    <xf numFmtId="3" fontId="22" fillId="2" borderId="41" xfId="0" applyNumberFormat="1" applyFont="1" applyFill="1" applyBorder="1" applyAlignment="1">
      <alignment horizontal="center" vertical="center" wrapText="1"/>
    </xf>
    <xf numFmtId="3" fontId="22" fillId="2" borderId="55" xfId="0" applyNumberFormat="1" applyFont="1" applyFill="1" applyBorder="1" applyAlignment="1">
      <alignment horizontal="center" vertical="center" wrapText="1"/>
    </xf>
    <xf numFmtId="0" fontId="22" fillId="2" borderId="30" xfId="1" applyFont="1" applyFill="1" applyBorder="1" applyAlignment="1">
      <alignment vertical="center" wrapText="1"/>
    </xf>
    <xf numFmtId="0" fontId="22" fillId="2" borderId="31" xfId="1" applyFont="1" applyFill="1" applyBorder="1" applyAlignment="1">
      <alignment vertical="center" wrapText="1"/>
    </xf>
    <xf numFmtId="0" fontId="22" fillId="2" borderId="52" xfId="0" applyFont="1" applyFill="1" applyBorder="1" applyAlignment="1">
      <alignment vertical="center" wrapText="1"/>
    </xf>
    <xf numFmtId="3" fontId="22" fillId="2" borderId="42" xfId="0" applyNumberFormat="1" applyFont="1" applyFill="1" applyBorder="1" applyAlignment="1">
      <alignment horizontal="center" vertical="center" wrapText="1"/>
    </xf>
    <xf numFmtId="3" fontId="22" fillId="2" borderId="52" xfId="0" applyNumberFormat="1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vertical="center" wrapText="1"/>
    </xf>
    <xf numFmtId="0" fontId="22" fillId="2" borderId="45" xfId="0" applyFont="1" applyFill="1" applyBorder="1" applyAlignment="1">
      <alignment vertical="center" wrapText="1"/>
    </xf>
    <xf numFmtId="0" fontId="22" fillId="2" borderId="46" xfId="0" applyFont="1" applyFill="1" applyBorder="1" applyAlignment="1">
      <alignment vertical="center" wrapText="1"/>
    </xf>
    <xf numFmtId="0" fontId="22" fillId="2" borderId="37" xfId="1" applyFont="1" applyFill="1" applyBorder="1" applyAlignment="1">
      <alignment vertical="center" wrapText="1"/>
    </xf>
    <xf numFmtId="0" fontId="22" fillId="2" borderId="39" xfId="1" applyFont="1" applyFill="1" applyBorder="1" applyAlignment="1">
      <alignment vertical="center" wrapText="1"/>
    </xf>
    <xf numFmtId="0" fontId="22" fillId="2" borderId="41" xfId="0" applyFont="1" applyFill="1" applyBorder="1" applyAlignment="1">
      <alignment horizontal="center" vertical="center" wrapText="1"/>
    </xf>
    <xf numFmtId="0" fontId="22" fillId="2" borderId="44" xfId="1" applyFont="1" applyFill="1" applyBorder="1" applyAlignment="1">
      <alignment horizontal="right" vertical="center" wrapText="1"/>
    </xf>
    <xf numFmtId="0" fontId="22" fillId="2" borderId="46" xfId="1" applyFont="1" applyFill="1" applyBorder="1" applyAlignment="1">
      <alignment vertical="center" wrapText="1"/>
    </xf>
    <xf numFmtId="49" fontId="27" fillId="2" borderId="53" xfId="0" applyNumberFormat="1" applyFont="1" applyFill="1" applyBorder="1" applyAlignment="1">
      <alignment horizontal="center" vertical="center" wrapText="1"/>
    </xf>
    <xf numFmtId="0" fontId="22" fillId="2" borderId="57" xfId="1" applyFont="1" applyFill="1" applyBorder="1" applyAlignment="1">
      <alignment vertical="center" wrapText="1"/>
    </xf>
    <xf numFmtId="0" fontId="22" fillId="2" borderId="60" xfId="0" applyFont="1" applyFill="1" applyBorder="1" applyAlignment="1">
      <alignment vertical="center" wrapText="1"/>
    </xf>
    <xf numFmtId="0" fontId="22" fillId="2" borderId="30" xfId="0" applyFont="1" applyFill="1" applyBorder="1" applyAlignment="1">
      <alignment vertical="center"/>
    </xf>
    <xf numFmtId="0" fontId="22" fillId="2" borderId="46" xfId="0" applyFont="1" applyFill="1" applyBorder="1" applyAlignment="1">
      <alignment vertical="center"/>
    </xf>
    <xf numFmtId="49" fontId="22" fillId="2" borderId="57" xfId="0" applyNumberFormat="1" applyFont="1" applyFill="1" applyBorder="1" applyAlignment="1">
      <alignment horizontal="center" vertical="center"/>
    </xf>
    <xf numFmtId="49" fontId="22" fillId="2" borderId="58" xfId="0" applyNumberFormat="1" applyFont="1" applyFill="1" applyBorder="1" applyAlignment="1">
      <alignment horizontal="center" vertical="center"/>
    </xf>
    <xf numFmtId="49" fontId="22" fillId="2" borderId="24" xfId="0" applyNumberFormat="1" applyFont="1" applyFill="1" applyBorder="1" applyAlignment="1">
      <alignment horizontal="center" vertical="center" wrapText="1"/>
    </xf>
    <xf numFmtId="49" fontId="22" fillId="2" borderId="28" xfId="0" applyNumberFormat="1" applyFont="1" applyFill="1" applyBorder="1" applyAlignment="1">
      <alignment horizontal="center" vertical="center" wrapText="1"/>
    </xf>
    <xf numFmtId="49" fontId="22" fillId="2" borderId="29" xfId="0" applyNumberFormat="1" applyFont="1" applyFill="1" applyBorder="1" applyAlignment="1">
      <alignment horizontal="center" vertical="center" wrapText="1"/>
    </xf>
    <xf numFmtId="49" fontId="22" fillId="2" borderId="32" xfId="0" applyNumberFormat="1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vertical="center" wrapText="1"/>
    </xf>
    <xf numFmtId="0" fontId="22" fillId="2" borderId="38" xfId="0" applyFont="1" applyFill="1" applyBorder="1" applyAlignment="1">
      <alignment vertical="center" wrapText="1"/>
    </xf>
    <xf numFmtId="0" fontId="22" fillId="2" borderId="39" xfId="0" applyFont="1" applyFill="1" applyBorder="1" applyAlignment="1">
      <alignment vertical="center" wrapText="1"/>
    </xf>
    <xf numFmtId="4" fontId="22" fillId="2" borderId="6" xfId="0" applyNumberFormat="1" applyFont="1" applyFill="1" applyBorder="1" applyAlignment="1">
      <alignment horizontal="center" vertical="center" wrapText="1"/>
    </xf>
    <xf numFmtId="3" fontId="22" fillId="2" borderId="42" xfId="0" applyNumberFormat="1" applyFont="1" applyFill="1" applyBorder="1" applyAlignment="1">
      <alignment horizontal="center" vertical="center"/>
    </xf>
    <xf numFmtId="3" fontId="22" fillId="2" borderId="30" xfId="0" applyNumberFormat="1" applyFont="1" applyFill="1" applyBorder="1" applyAlignment="1">
      <alignment horizontal="center" vertical="center"/>
    </xf>
    <xf numFmtId="0" fontId="22" fillId="2" borderId="38" xfId="0" applyFont="1" applyFill="1" applyBorder="1" applyAlignment="1">
      <alignment vertical="top" wrapText="1"/>
    </xf>
    <xf numFmtId="0" fontId="22" fillId="2" borderId="39" xfId="0" applyFont="1" applyFill="1" applyBorder="1" applyAlignment="1">
      <alignment vertical="top" wrapText="1"/>
    </xf>
    <xf numFmtId="4" fontId="22" fillId="2" borderId="42" xfId="0" applyNumberFormat="1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right" vertical="center" wrapText="1"/>
    </xf>
    <xf numFmtId="49" fontId="22" fillId="2" borderId="52" xfId="0" applyNumberFormat="1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right" vertical="center" wrapText="1"/>
    </xf>
    <xf numFmtId="49" fontId="22" fillId="2" borderId="55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3" fontId="22" fillId="2" borderId="0" xfId="0" applyNumberFormat="1" applyFont="1" applyFill="1" applyBorder="1"/>
    <xf numFmtId="0" fontId="24" fillId="2" borderId="0" xfId="0" applyFont="1" applyFill="1" applyBorder="1"/>
    <xf numFmtId="0" fontId="22" fillId="2" borderId="0" xfId="0" applyFont="1" applyFill="1" applyBorder="1"/>
    <xf numFmtId="0" fontId="22" fillId="2" borderId="3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49" fontId="22" fillId="2" borderId="44" xfId="0" applyNumberFormat="1" applyFont="1" applyFill="1" applyBorder="1" applyAlignment="1">
      <alignment horizontal="center" vertical="center" wrapText="1"/>
    </xf>
    <xf numFmtId="49" fontId="22" fillId="2" borderId="45" xfId="0" applyNumberFormat="1" applyFont="1" applyFill="1" applyBorder="1" applyAlignment="1">
      <alignment horizontal="center" vertical="center" wrapText="1"/>
    </xf>
    <xf numFmtId="49" fontId="22" fillId="2" borderId="46" xfId="0" applyNumberFormat="1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vertical="center" wrapText="1"/>
    </xf>
    <xf numFmtId="0" fontId="22" fillId="2" borderId="70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horizontal="center" vertical="center" wrapText="1"/>
    </xf>
    <xf numFmtId="49" fontId="22" fillId="2" borderId="56" xfId="0" applyNumberFormat="1" applyFont="1" applyFill="1" applyBorder="1" applyAlignment="1">
      <alignment horizontal="center" vertical="center" wrapText="1"/>
    </xf>
    <xf numFmtId="0" fontId="22" fillId="2" borderId="60" xfId="0" applyFont="1" applyFill="1" applyBorder="1" applyAlignment="1">
      <alignment vertical="center"/>
    </xf>
    <xf numFmtId="0" fontId="22" fillId="2" borderId="44" xfId="0" applyFont="1" applyFill="1" applyBorder="1" applyAlignment="1">
      <alignment vertical="center"/>
    </xf>
    <xf numFmtId="0" fontId="22" fillId="2" borderId="47" xfId="0" applyFont="1" applyFill="1" applyBorder="1" applyAlignment="1">
      <alignment horizontal="right" vertical="center"/>
    </xf>
    <xf numFmtId="0" fontId="22" fillId="2" borderId="70" xfId="0" applyFont="1" applyFill="1" applyBorder="1" applyAlignment="1">
      <alignment vertical="center"/>
    </xf>
    <xf numFmtId="0" fontId="22" fillId="2" borderId="28" xfId="0" applyFont="1" applyFill="1" applyBorder="1" applyAlignment="1">
      <alignment vertical="center" wrapText="1"/>
    </xf>
    <xf numFmtId="0" fontId="22" fillId="2" borderId="56" xfId="0" applyFont="1" applyFill="1" applyBorder="1" applyAlignment="1">
      <alignment vertical="center" wrapText="1"/>
    </xf>
    <xf numFmtId="0" fontId="22" fillId="2" borderId="32" xfId="0" applyFont="1" applyFill="1" applyBorder="1" applyAlignment="1">
      <alignment vertical="center" wrapText="1"/>
    </xf>
    <xf numFmtId="0" fontId="22" fillId="2" borderId="48" xfId="0" applyFont="1" applyFill="1" applyBorder="1" applyAlignment="1">
      <alignment vertical="center"/>
    </xf>
    <xf numFmtId="3" fontId="24" fillId="2" borderId="0" xfId="0" applyNumberFormat="1" applyFont="1" applyFill="1" applyBorder="1" applyAlignment="1">
      <alignment horizontal="right" vertical="center"/>
    </xf>
    <xf numFmtId="0" fontId="22" fillId="2" borderId="58" xfId="0" applyFont="1" applyFill="1" applyBorder="1" applyAlignment="1">
      <alignment vertical="top" wrapText="1"/>
    </xf>
    <xf numFmtId="3" fontId="22" fillId="2" borderId="4" xfId="0" applyNumberFormat="1" applyFont="1" applyFill="1" applyBorder="1" applyAlignment="1">
      <alignment horizontal="center" vertical="center"/>
    </xf>
    <xf numFmtId="3" fontId="22" fillId="2" borderId="2" xfId="0" applyNumberFormat="1" applyFont="1" applyFill="1" applyBorder="1" applyAlignment="1">
      <alignment horizontal="center" vertical="center"/>
    </xf>
    <xf numFmtId="3" fontId="22" fillId="2" borderId="56" xfId="0" applyNumberFormat="1" applyFont="1" applyFill="1" applyBorder="1" applyAlignment="1">
      <alignment horizontal="center" vertical="center"/>
    </xf>
    <xf numFmtId="3" fontId="22" fillId="2" borderId="6" xfId="0" applyNumberFormat="1" applyFont="1" applyFill="1" applyBorder="1" applyAlignment="1">
      <alignment horizontal="center" vertical="center"/>
    </xf>
    <xf numFmtId="3" fontId="27" fillId="2" borderId="73" xfId="0" applyNumberFormat="1" applyFont="1" applyFill="1" applyBorder="1" applyAlignment="1">
      <alignment horizontal="center" vertical="center" wrapText="1"/>
    </xf>
    <xf numFmtId="3" fontId="27" fillId="2" borderId="51" xfId="0" applyNumberFormat="1" applyFont="1" applyFill="1" applyBorder="1" applyAlignment="1">
      <alignment horizontal="center" vertical="center" wrapText="1"/>
    </xf>
    <xf numFmtId="3" fontId="27" fillId="2" borderId="54" xfId="0" applyNumberFormat="1" applyFont="1" applyFill="1" applyBorder="1" applyAlignment="1">
      <alignment horizontal="center" vertical="center" wrapText="1"/>
    </xf>
    <xf numFmtId="3" fontId="27" fillId="2" borderId="74" xfId="0" applyNumberFormat="1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vertical="top" wrapText="1"/>
    </xf>
    <xf numFmtId="0" fontId="22" fillId="2" borderId="29" xfId="0" applyFont="1" applyFill="1" applyBorder="1" applyAlignment="1">
      <alignment vertical="center" wrapText="1"/>
    </xf>
    <xf numFmtId="0" fontId="22" fillId="2" borderId="56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49" fontId="22" fillId="2" borderId="37" xfId="0" applyNumberFormat="1" applyFont="1" applyFill="1" applyBorder="1" applyAlignment="1">
      <alignment horizontal="center" vertical="center" wrapText="1"/>
    </xf>
    <xf numFmtId="49" fontId="22" fillId="2" borderId="39" xfId="0" applyNumberFormat="1" applyFont="1" applyFill="1" applyBorder="1" applyAlignment="1">
      <alignment horizontal="center" vertical="center" wrapText="1"/>
    </xf>
    <xf numFmtId="3" fontId="22" fillId="2" borderId="73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vertical="center"/>
    </xf>
    <xf numFmtId="0" fontId="22" fillId="2" borderId="29" xfId="0" applyFont="1" applyFill="1" applyBorder="1" applyAlignment="1">
      <alignment vertical="center"/>
    </xf>
    <xf numFmtId="0" fontId="22" fillId="2" borderId="32" xfId="0" applyFont="1" applyFill="1" applyBorder="1" applyAlignment="1">
      <alignment vertical="center"/>
    </xf>
    <xf numFmtId="3" fontId="22" fillId="2" borderId="3" xfId="0" applyNumberFormat="1" applyFont="1" applyFill="1" applyBorder="1" applyAlignment="1">
      <alignment horizontal="center" vertical="center"/>
    </xf>
    <xf numFmtId="3" fontId="22" fillId="2" borderId="29" xfId="0" applyNumberFormat="1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vertical="top" wrapText="1"/>
    </xf>
    <xf numFmtId="0" fontId="22" fillId="2" borderId="28" xfId="0" applyFont="1" applyFill="1" applyBorder="1" applyAlignment="1">
      <alignment horizontal="right" vertical="center" wrapText="1"/>
    </xf>
    <xf numFmtId="0" fontId="22" fillId="2" borderId="3" xfId="0" applyFont="1" applyFill="1" applyBorder="1" applyAlignment="1">
      <alignment vertical="top" wrapText="1"/>
    </xf>
    <xf numFmtId="0" fontId="22" fillId="2" borderId="29" xfId="0" applyFont="1" applyFill="1" applyBorder="1" applyAlignment="1">
      <alignment vertical="top" wrapText="1"/>
    </xf>
    <xf numFmtId="0" fontId="22" fillId="2" borderId="30" xfId="0" applyFont="1" applyFill="1" applyBorder="1" applyAlignment="1">
      <alignment vertical="top" wrapText="1"/>
    </xf>
    <xf numFmtId="0" fontId="22" fillId="2" borderId="32" xfId="0" applyFont="1" applyFill="1" applyBorder="1" applyAlignment="1">
      <alignment vertical="top" wrapText="1"/>
    </xf>
    <xf numFmtId="4" fontId="22" fillId="2" borderId="3" xfId="0" applyNumberFormat="1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/>
    </xf>
    <xf numFmtId="4" fontId="22" fillId="2" borderId="30" xfId="0" applyNumberFormat="1" applyFont="1" applyFill="1" applyBorder="1" applyAlignment="1">
      <alignment horizontal="center" vertical="center" wrapText="1"/>
    </xf>
    <xf numFmtId="49" fontId="22" fillId="2" borderId="9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top" wrapText="1"/>
    </xf>
    <xf numFmtId="4" fontId="22" fillId="2" borderId="0" xfId="0" applyNumberFormat="1" applyFont="1" applyFill="1" applyBorder="1" applyAlignment="1">
      <alignment horizontal="center" vertical="center" wrapText="1"/>
    </xf>
    <xf numFmtId="3" fontId="22" fillId="2" borderId="0" xfId="0" applyNumberFormat="1" applyFont="1" applyFill="1" applyBorder="1" applyAlignment="1">
      <alignment horizontal="center" vertical="center"/>
    </xf>
    <xf numFmtId="0" fontId="22" fillId="2" borderId="0" xfId="0" quotePrefix="1" applyFont="1" applyFill="1" applyBorder="1" applyAlignment="1">
      <alignment wrapText="1"/>
    </xf>
    <xf numFmtId="0" fontId="22" fillId="2" borderId="0" xfId="0" quotePrefix="1" applyFont="1" applyFill="1" applyBorder="1" applyAlignment="1">
      <alignment horizontal="left" wrapText="1"/>
    </xf>
    <xf numFmtId="0" fontId="22" fillId="2" borderId="56" xfId="0" applyFont="1" applyFill="1" applyBorder="1" applyAlignment="1">
      <alignment horizontal="center" vertical="center" wrapText="1"/>
    </xf>
    <xf numFmtId="3" fontId="22" fillId="25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1" xfId="0" applyNumberFormat="1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left" vertical="center" wrapText="1"/>
    </xf>
    <xf numFmtId="3" fontId="27" fillId="2" borderId="67" xfId="0" applyNumberFormat="1" applyFont="1" applyFill="1" applyBorder="1" applyAlignment="1">
      <alignment horizontal="center" vertical="center" wrapText="1"/>
    </xf>
    <xf numFmtId="3" fontId="27" fillId="2" borderId="68" xfId="0" applyNumberFormat="1" applyFont="1" applyFill="1" applyBorder="1" applyAlignment="1">
      <alignment horizontal="center" vertical="center" wrapText="1"/>
    </xf>
    <xf numFmtId="3" fontId="27" fillId="2" borderId="69" xfId="0" applyNumberFormat="1" applyFont="1" applyFill="1" applyBorder="1" applyAlignment="1">
      <alignment horizontal="center" vertical="center" wrapText="1"/>
    </xf>
    <xf numFmtId="3" fontId="27" fillId="2" borderId="78" xfId="0" applyNumberFormat="1" applyFont="1" applyFill="1" applyBorder="1" applyAlignment="1">
      <alignment horizontal="center" vertical="center" wrapText="1"/>
    </xf>
    <xf numFmtId="3" fontId="27" fillId="2" borderId="79" xfId="0" applyNumberFormat="1" applyFont="1" applyFill="1" applyBorder="1" applyAlignment="1">
      <alignment horizontal="center" vertical="center" wrapText="1"/>
    </xf>
    <xf numFmtId="4" fontId="22" fillId="2" borderId="26" xfId="0" applyNumberFormat="1" applyFont="1" applyFill="1" applyBorder="1" applyAlignment="1">
      <alignment horizontal="center" vertical="center" wrapText="1"/>
    </xf>
    <xf numFmtId="4" fontId="22" fillId="2" borderId="4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left" vertical="center" wrapText="1"/>
    </xf>
    <xf numFmtId="0" fontId="22" fillId="2" borderId="70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49" fontId="22" fillId="2" borderId="38" xfId="0" applyNumberFormat="1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left" vertical="center" wrapText="1"/>
    </xf>
    <xf numFmtId="0" fontId="22" fillId="2" borderId="60" xfId="0" applyFont="1" applyFill="1" applyBorder="1" applyAlignment="1">
      <alignment horizontal="left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49" fontId="22" fillId="2" borderId="58" xfId="0" applyNumberFormat="1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horizontal="center" vertical="center" wrapText="1"/>
    </xf>
    <xf numFmtId="49" fontId="22" fillId="2" borderId="60" xfId="0" applyNumberFormat="1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left" vertical="center"/>
    </xf>
    <xf numFmtId="0" fontId="22" fillId="2" borderId="30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3" fontId="27" fillId="2" borderId="50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49" fontId="22" fillId="2" borderId="38" xfId="0" applyNumberFormat="1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left" vertical="center" wrapText="1"/>
    </xf>
    <xf numFmtId="0" fontId="22" fillId="2" borderId="60" xfId="0" applyFont="1" applyFill="1" applyBorder="1" applyAlignment="1">
      <alignment horizontal="left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49" fontId="22" fillId="2" borderId="58" xfId="0" applyNumberFormat="1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44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left" vertical="center"/>
    </xf>
    <xf numFmtId="0" fontId="22" fillId="2" borderId="30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2" fillId="2" borderId="80" xfId="1" applyFont="1" applyFill="1" applyBorder="1" applyAlignment="1">
      <alignment vertical="center" wrapText="1"/>
    </xf>
    <xf numFmtId="0" fontId="22" fillId="2" borderId="81" xfId="0" applyFont="1" applyFill="1" applyBorder="1" applyAlignment="1">
      <alignment horizontal="center" vertical="center" wrapText="1"/>
    </xf>
    <xf numFmtId="0" fontId="22" fillId="2" borderId="82" xfId="0" applyFont="1" applyFill="1" applyBorder="1" applyAlignment="1">
      <alignment vertical="center" wrapText="1"/>
    </xf>
    <xf numFmtId="3" fontId="22" fillId="2" borderId="7" xfId="0" applyNumberFormat="1" applyFont="1" applyFill="1" applyBorder="1" applyAlignment="1">
      <alignment horizontal="center" vertical="center" wrapText="1"/>
    </xf>
    <xf numFmtId="3" fontId="22" fillId="2" borderId="10" xfId="0" applyNumberFormat="1" applyFont="1" applyFill="1" applyBorder="1" applyAlignment="1">
      <alignment horizontal="center" vertical="center" wrapText="1"/>
    </xf>
    <xf numFmtId="3" fontId="22" fillId="2" borderId="61" xfId="0" applyNumberFormat="1" applyFont="1" applyFill="1" applyBorder="1" applyAlignment="1">
      <alignment horizontal="center" vertical="center" wrapText="1"/>
    </xf>
    <xf numFmtId="3" fontId="22" fillId="2" borderId="81" xfId="0" applyNumberFormat="1" applyFont="1" applyFill="1" applyBorder="1" applyAlignment="1">
      <alignment horizontal="center" vertical="center" wrapText="1"/>
    </xf>
    <xf numFmtId="3" fontId="22" fillId="2" borderId="82" xfId="0" applyNumberFormat="1" applyFont="1" applyFill="1" applyBorder="1" applyAlignment="1">
      <alignment horizontal="center" vertical="center" wrapText="1"/>
    </xf>
    <xf numFmtId="0" fontId="22" fillId="2" borderId="63" xfId="1" applyFont="1" applyFill="1" applyBorder="1" applyAlignment="1">
      <alignment horizontal="right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63" xfId="0" applyFont="1" applyFill="1" applyBorder="1" applyAlignment="1">
      <alignment vertical="center"/>
    </xf>
    <xf numFmtId="0" fontId="22" fillId="2" borderId="0" xfId="0" applyFont="1" applyFill="1" applyBorder="1" applyAlignment="1">
      <alignment horizontal="right" vertical="center"/>
    </xf>
    <xf numFmtId="0" fontId="22" fillId="2" borderId="7" xfId="0" applyFont="1" applyFill="1" applyBorder="1" applyAlignment="1">
      <alignment horizontal="center" vertical="center" wrapText="1"/>
    </xf>
    <xf numFmtId="0" fontId="22" fillId="2" borderId="61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61" xfId="0" applyFont="1" applyFill="1" applyBorder="1" applyAlignment="1">
      <alignment horizontal="right" vertical="center"/>
    </xf>
    <xf numFmtId="0" fontId="22" fillId="2" borderId="26" xfId="0" applyFont="1" applyFill="1" applyBorder="1" applyAlignment="1">
      <alignment vertical="center"/>
    </xf>
    <xf numFmtId="0" fontId="22" fillId="2" borderId="28" xfId="0" applyFont="1" applyFill="1" applyBorder="1" applyAlignment="1">
      <alignment horizontal="right" vertical="center"/>
    </xf>
    <xf numFmtId="0" fontId="22" fillId="2" borderId="57" xfId="0" applyFont="1" applyFill="1" applyBorder="1" applyAlignment="1">
      <alignment vertical="center" wrapText="1"/>
    </xf>
    <xf numFmtId="49" fontId="22" fillId="2" borderId="33" xfId="0" applyNumberFormat="1" applyFont="1" applyFill="1" applyBorder="1" applyAlignment="1">
      <alignment horizontal="center" vertical="center" wrapText="1"/>
    </xf>
    <xf numFmtId="0" fontId="22" fillId="2" borderId="75" xfId="0" applyFont="1" applyFill="1" applyBorder="1" applyAlignment="1">
      <alignment horizontal="right" vertical="center" wrapText="1"/>
    </xf>
    <xf numFmtId="0" fontId="22" fillId="2" borderId="57" xfId="0" applyFont="1" applyFill="1" applyBorder="1" applyAlignment="1">
      <alignment vertical="top" wrapText="1"/>
    </xf>
    <xf numFmtId="0" fontId="22" fillId="2" borderId="33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top" wrapText="1"/>
    </xf>
    <xf numFmtId="0" fontId="22" fillId="2" borderId="33" xfId="0" applyFont="1" applyFill="1" applyBorder="1" applyAlignment="1">
      <alignment horizontal="right" vertical="center" wrapText="1"/>
    </xf>
    <xf numFmtId="0" fontId="22" fillId="2" borderId="60" xfId="0" applyFont="1" applyFill="1" applyBorder="1" applyAlignment="1">
      <alignment horizontal="left" vertical="center" wrapText="1"/>
    </xf>
    <xf numFmtId="0" fontId="22" fillId="2" borderId="75" xfId="0" applyFont="1" applyFill="1" applyBorder="1" applyAlignment="1">
      <alignment horizontal="left" vertical="center" wrapText="1"/>
    </xf>
    <xf numFmtId="49" fontId="22" fillId="2" borderId="60" xfId="0" applyNumberFormat="1" applyFont="1" applyFill="1" applyBorder="1" applyAlignment="1">
      <alignment horizontal="center" vertical="center" wrapText="1"/>
    </xf>
    <xf numFmtId="49" fontId="22" fillId="2" borderId="75" xfId="0" applyNumberFormat="1" applyFont="1" applyFill="1" applyBorder="1" applyAlignment="1">
      <alignment horizontal="center" vertical="center" wrapText="1"/>
    </xf>
    <xf numFmtId="0" fontId="22" fillId="2" borderId="63" xfId="0" applyFont="1" applyFill="1" applyBorder="1" applyAlignment="1">
      <alignment horizontal="left" vertical="center" wrapText="1"/>
    </xf>
    <xf numFmtId="49" fontId="22" fillId="2" borderId="63" xfId="0" applyNumberFormat="1" applyFont="1" applyFill="1" applyBorder="1" applyAlignment="1">
      <alignment horizontal="center" vertical="center" wrapText="1"/>
    </xf>
    <xf numFmtId="0" fontId="22" fillId="2" borderId="62" xfId="0" applyFont="1" applyFill="1" applyBorder="1" applyAlignment="1">
      <alignment horizontal="left" vertical="center" wrapText="1"/>
    </xf>
    <xf numFmtId="49" fontId="22" fillId="2" borderId="62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49" fontId="22" fillId="2" borderId="38" xfId="0" applyNumberFormat="1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left" vertical="center" wrapText="1"/>
    </xf>
    <xf numFmtId="49" fontId="22" fillId="2" borderId="34" xfId="0" applyNumberFormat="1" applyFont="1" applyFill="1" applyBorder="1" applyAlignment="1">
      <alignment horizontal="left" vertical="center" wrapText="1"/>
    </xf>
    <xf numFmtId="49" fontId="22" fillId="2" borderId="35" xfId="0" applyNumberFormat="1" applyFont="1" applyFill="1" applyBorder="1" applyAlignment="1">
      <alignment horizontal="left" vertical="center" wrapText="1"/>
    </xf>
    <xf numFmtId="49" fontId="22" fillId="2" borderId="36" xfId="0" applyNumberFormat="1" applyFont="1" applyFill="1" applyBorder="1" applyAlignment="1">
      <alignment horizontal="left" vertical="center" wrapText="1"/>
    </xf>
    <xf numFmtId="0" fontId="27" fillId="2" borderId="65" xfId="0" applyFont="1" applyFill="1" applyBorder="1" applyAlignment="1">
      <alignment horizontal="left" vertical="center" wrapText="1"/>
    </xf>
    <xf numFmtId="0" fontId="27" fillId="2" borderId="71" xfId="0" applyFont="1" applyFill="1" applyBorder="1" applyAlignment="1">
      <alignment horizontal="left" vertical="center" wrapText="1"/>
    </xf>
    <xf numFmtId="0" fontId="27" fillId="2" borderId="72" xfId="0" applyFont="1" applyFill="1" applyBorder="1" applyAlignment="1">
      <alignment horizontal="left" vertical="center" wrapText="1"/>
    </xf>
    <xf numFmtId="0" fontId="27" fillId="2" borderId="66" xfId="0" applyFont="1" applyFill="1" applyBorder="1" applyAlignment="1">
      <alignment horizontal="left" vertical="center" wrapText="1"/>
    </xf>
    <xf numFmtId="0" fontId="27" fillId="2" borderId="76" xfId="0" applyFont="1" applyFill="1" applyBorder="1" applyAlignment="1">
      <alignment horizontal="left" vertical="center" wrapText="1"/>
    </xf>
    <xf numFmtId="0" fontId="27" fillId="2" borderId="77" xfId="0" applyFont="1" applyFill="1" applyBorder="1" applyAlignment="1">
      <alignment horizontal="left" vertical="center" wrapText="1"/>
    </xf>
    <xf numFmtId="49" fontId="27" fillId="2" borderId="40" xfId="0" applyNumberFormat="1" applyFont="1" applyFill="1" applyBorder="1" applyAlignment="1">
      <alignment horizontal="left" vertical="center" wrapText="1"/>
    </xf>
    <xf numFmtId="49" fontId="27" fillId="2" borderId="49" xfId="0" applyNumberFormat="1" applyFont="1" applyFill="1" applyBorder="1" applyAlignment="1">
      <alignment horizontal="left" vertical="center" wrapText="1"/>
    </xf>
    <xf numFmtId="49" fontId="27" fillId="2" borderId="59" xfId="0" applyNumberFormat="1" applyFont="1" applyFill="1" applyBorder="1" applyAlignment="1">
      <alignment horizontal="left" vertical="center" wrapText="1"/>
    </xf>
    <xf numFmtId="0" fontId="22" fillId="2" borderId="62" xfId="0" applyFont="1" applyFill="1" applyBorder="1" applyAlignment="1">
      <alignment horizontal="right" vertical="top" wrapText="1"/>
    </xf>
    <xf numFmtId="0" fontId="22" fillId="2" borderId="63" xfId="0" applyFont="1" applyFill="1" applyBorder="1" applyAlignment="1">
      <alignment horizontal="right" vertical="top" wrapText="1"/>
    </xf>
    <xf numFmtId="0" fontId="22" fillId="2" borderId="64" xfId="0" applyFont="1" applyFill="1" applyBorder="1" applyAlignment="1">
      <alignment horizontal="right" vertical="top" wrapText="1"/>
    </xf>
    <xf numFmtId="0" fontId="22" fillId="2" borderId="27" xfId="0" applyFont="1" applyFill="1" applyBorder="1" applyAlignment="1">
      <alignment horizontal="right" vertical="top" wrapText="1"/>
    </xf>
    <xf numFmtId="0" fontId="22" fillId="2" borderId="22" xfId="0" applyFont="1" applyFill="1" applyBorder="1" applyAlignment="1">
      <alignment horizontal="right" vertical="top" wrapText="1"/>
    </xf>
    <xf numFmtId="0" fontId="22" fillId="2" borderId="1" xfId="0" applyFont="1" applyFill="1" applyBorder="1" applyAlignment="1">
      <alignment horizontal="right" vertical="top" wrapText="1"/>
    </xf>
    <xf numFmtId="0" fontId="22" fillId="2" borderId="31" xfId="0" applyFont="1" applyFill="1" applyBorder="1" applyAlignment="1">
      <alignment horizontal="right" vertical="top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left" vertical="center" wrapText="1"/>
    </xf>
    <xf numFmtId="0" fontId="22" fillId="2" borderId="35" xfId="0" applyFont="1" applyFill="1" applyBorder="1" applyAlignment="1">
      <alignment horizontal="left" vertical="center" wrapText="1"/>
    </xf>
    <xf numFmtId="0" fontId="22" fillId="2" borderId="51" xfId="0" applyFont="1" applyFill="1" applyBorder="1" applyAlignment="1">
      <alignment horizontal="left" vertical="center" wrapText="1"/>
    </xf>
    <xf numFmtId="0" fontId="22" fillId="2" borderId="54" xfId="0" applyFont="1" applyFill="1" applyBorder="1" applyAlignment="1">
      <alignment horizontal="left" vertical="center" wrapText="1"/>
    </xf>
    <xf numFmtId="49" fontId="22" fillId="2" borderId="58" xfId="0" applyNumberFormat="1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left" vertical="center" wrapText="1"/>
    </xf>
    <xf numFmtId="0" fontId="27" fillId="2" borderId="49" xfId="0" applyFont="1" applyFill="1" applyBorder="1" applyAlignment="1">
      <alignment horizontal="left" vertical="center" wrapText="1"/>
    </xf>
    <xf numFmtId="0" fontId="27" fillId="2" borderId="59" xfId="0" applyFont="1" applyFill="1" applyBorder="1" applyAlignment="1">
      <alignment horizontal="left" vertical="center" wrapText="1"/>
    </xf>
    <xf numFmtId="0" fontId="27" fillId="2" borderId="40" xfId="1" applyFont="1" applyFill="1" applyBorder="1" applyAlignment="1">
      <alignment horizontal="left" vertical="center" wrapText="1"/>
    </xf>
    <xf numFmtId="0" fontId="27" fillId="2" borderId="49" xfId="1" applyFont="1" applyFill="1" applyBorder="1" applyAlignment="1">
      <alignment horizontal="left" vertical="center" wrapText="1"/>
    </xf>
    <xf numFmtId="0" fontId="27" fillId="2" borderId="59" xfId="1" applyFont="1" applyFill="1" applyBorder="1" applyAlignment="1">
      <alignment horizontal="left" vertical="center" wrapText="1"/>
    </xf>
    <xf numFmtId="0" fontId="22" fillId="2" borderId="62" xfId="1" applyFont="1" applyFill="1" applyBorder="1" applyAlignment="1">
      <alignment horizontal="right" vertical="top" wrapText="1"/>
    </xf>
    <xf numFmtId="0" fontId="22" fillId="2" borderId="64" xfId="1" applyFont="1" applyFill="1" applyBorder="1" applyAlignment="1">
      <alignment horizontal="right" vertical="top" wrapText="1"/>
    </xf>
    <xf numFmtId="0" fontId="22" fillId="2" borderId="46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horizontal="center" vertical="center" wrapText="1"/>
    </xf>
    <xf numFmtId="0" fontId="22" fillId="2" borderId="36" xfId="0" applyFont="1" applyFill="1" applyBorder="1" applyAlignment="1">
      <alignment horizontal="left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2" fillId="2" borderId="50" xfId="0" applyFont="1" applyFill="1" applyBorder="1" applyAlignment="1">
      <alignment horizontal="center" vertical="center" wrapText="1"/>
    </xf>
    <xf numFmtId="0" fontId="22" fillId="2" borderId="51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 wrapText="1"/>
    </xf>
    <xf numFmtId="0" fontId="22" fillId="2" borderId="63" xfId="1" applyFont="1" applyFill="1" applyBorder="1" applyAlignment="1">
      <alignment horizontal="right" vertical="top" wrapText="1"/>
    </xf>
    <xf numFmtId="0" fontId="22" fillId="2" borderId="55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left" vertical="center"/>
    </xf>
    <xf numFmtId="0" fontId="22" fillId="2" borderId="35" xfId="0" applyFont="1" applyFill="1" applyBorder="1" applyAlignment="1">
      <alignment horizontal="left" vertical="center"/>
    </xf>
    <xf numFmtId="0" fontId="22" fillId="2" borderId="36" xfId="0" applyFont="1" applyFill="1" applyBorder="1" applyAlignment="1">
      <alignment horizontal="left" vertical="center"/>
    </xf>
    <xf numFmtId="49" fontId="22" fillId="2" borderId="57" xfId="0" applyNumberFormat="1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left" vertical="center" wrapText="1"/>
    </xf>
    <xf numFmtId="0" fontId="22" fillId="2" borderId="67" xfId="0" applyFont="1" applyFill="1" applyBorder="1" applyAlignment="1">
      <alignment horizontal="left" vertical="center" wrapText="1"/>
    </xf>
    <xf numFmtId="0" fontId="22" fillId="2" borderId="68" xfId="0" applyFont="1" applyFill="1" applyBorder="1" applyAlignment="1">
      <alignment horizontal="left" vertical="center" wrapText="1"/>
    </xf>
    <xf numFmtId="0" fontId="22" fillId="2" borderId="69" xfId="0" applyFont="1" applyFill="1" applyBorder="1" applyAlignment="1">
      <alignment horizontal="left" vertical="center" wrapText="1"/>
    </xf>
    <xf numFmtId="49" fontId="27" fillId="2" borderId="43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/>
    </xf>
    <xf numFmtId="0" fontId="27" fillId="2" borderId="49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27" fillId="2" borderId="59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 wrapText="1"/>
    </xf>
    <xf numFmtId="0" fontId="22" fillId="2" borderId="10" xfId="0" applyFont="1" applyFill="1" applyBorder="1" applyAlignment="1">
      <alignment horizontal="left" vertical="center" wrapText="1"/>
    </xf>
    <xf numFmtId="0" fontId="22" fillId="2" borderId="61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right"/>
    </xf>
    <xf numFmtId="0" fontId="22" fillId="2" borderId="65" xfId="0" applyFont="1" applyFill="1" applyBorder="1" applyAlignment="1">
      <alignment horizontal="center" vertical="center" wrapText="1"/>
    </xf>
    <xf numFmtId="0" fontId="22" fillId="2" borderId="66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2" fillId="2" borderId="59" xfId="0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left" vertical="center"/>
    </xf>
    <xf numFmtId="0" fontId="23" fillId="2" borderId="49" xfId="0" applyFont="1" applyFill="1" applyBorder="1" applyAlignment="1">
      <alignment horizontal="left" vertical="center"/>
    </xf>
    <xf numFmtId="0" fontId="23" fillId="2" borderId="59" xfId="0" applyFont="1" applyFill="1" applyBorder="1" applyAlignment="1">
      <alignment horizontal="left" vertical="center"/>
    </xf>
  </cellXfs>
  <cellStyles count="61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" xfId="1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2 2" xfId="38"/>
    <cellStyle name="Обычный 2 3" xfId="51"/>
    <cellStyle name="Обычный 2 4" xfId="56"/>
    <cellStyle name="Обычный 2 7" xfId="57"/>
    <cellStyle name="Обычный 3" xfId="39"/>
    <cellStyle name="Обычный 3 2" xfId="40"/>
    <cellStyle name="Обычный 3 3" xfId="58"/>
    <cellStyle name="Обычный 4" xfId="41"/>
    <cellStyle name="Обычный 8" xfId="52"/>
    <cellStyle name="Плохой 2" xfId="42"/>
    <cellStyle name="Пояснение 2" xfId="43"/>
    <cellStyle name="Примечание 2" xfId="44"/>
    <cellStyle name="Процентный 2" xfId="53"/>
    <cellStyle name="Связанная ячейка 2" xfId="45"/>
    <cellStyle name="Текст предупреждения 2" xfId="46"/>
    <cellStyle name="Финансовый [0] 2" xfId="55"/>
    <cellStyle name="Финансовый [0] 3" xfId="54"/>
    <cellStyle name="Финансовый 2" xfId="47"/>
    <cellStyle name="Финансовый 2 2" xfId="48"/>
    <cellStyle name="Финансовый 2 3" xfId="49"/>
    <cellStyle name="Финансовый 3" xfId="59"/>
    <cellStyle name="Финансовый 3 2" xfId="60"/>
    <cellStyle name="Хороший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topLeftCell="A88" zoomScale="60" zoomScaleNormal="60" zoomScaleSheetLayoutView="40" workbookViewId="0">
      <selection activeCell="M101" sqref="M101"/>
    </sheetView>
  </sheetViews>
  <sheetFormatPr defaultColWidth="9.140625" defaultRowHeight="15.75" x14ac:dyDescent="0.25"/>
  <cols>
    <col min="1" max="1" width="6.28515625" style="2" customWidth="1"/>
    <col min="2" max="2" width="42" style="2" customWidth="1"/>
    <col min="3" max="3" width="14.85546875" style="2" customWidth="1"/>
    <col min="4" max="4" width="7.7109375" style="2" customWidth="1"/>
    <col min="5" max="5" width="15" style="2" customWidth="1"/>
    <col min="6" max="6" width="12.7109375" style="2" customWidth="1"/>
    <col min="7" max="7" width="10.42578125" style="2" customWidth="1"/>
    <col min="8" max="8" width="6.85546875" style="2" customWidth="1"/>
    <col min="9" max="9" width="8.28515625" style="2" customWidth="1"/>
    <col min="10" max="10" width="12.5703125" style="2" customWidth="1"/>
    <col min="11" max="11" width="11.42578125" style="2" customWidth="1"/>
    <col min="12" max="12" width="9.7109375" style="2" customWidth="1"/>
    <col min="13" max="13" width="7.140625" style="2" customWidth="1"/>
    <col min="14" max="14" width="7.85546875" style="2" customWidth="1"/>
    <col min="15" max="15" width="11.7109375" style="2" customWidth="1"/>
    <col min="16" max="16" width="11.5703125" style="2" customWidth="1"/>
    <col min="17" max="17" width="7.140625" style="2" customWidth="1"/>
    <col min="18" max="18" width="7.7109375" style="2" customWidth="1"/>
    <col min="19" max="19" width="8.28515625" style="2" customWidth="1"/>
    <col min="20" max="20" width="12.28515625" style="6" bestFit="1" customWidth="1"/>
    <col min="21" max="23" width="14" style="2" bestFit="1" customWidth="1"/>
    <col min="24" max="16384" width="9.140625" style="2"/>
  </cols>
  <sheetData>
    <row r="1" spans="1:20" x14ac:dyDescent="0.25">
      <c r="A1" s="200"/>
      <c r="H1" s="298" t="s">
        <v>123</v>
      </c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</row>
    <row r="2" spans="1:20" x14ac:dyDescent="0.25">
      <c r="A2" s="200"/>
      <c r="H2" s="298" t="s">
        <v>31</v>
      </c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</row>
    <row r="3" spans="1:20" x14ac:dyDescent="0.25">
      <c r="A3" s="200"/>
      <c r="H3" s="298" t="s">
        <v>32</v>
      </c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</row>
    <row r="4" spans="1:20" x14ac:dyDescent="0.25">
      <c r="A4" s="200"/>
      <c r="H4" s="298" t="s">
        <v>33</v>
      </c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</row>
    <row r="5" spans="1:20" x14ac:dyDescent="0.25">
      <c r="A5" s="200"/>
      <c r="H5" s="298" t="s">
        <v>34</v>
      </c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</row>
    <row r="6" spans="1:20" ht="15.6" x14ac:dyDescent="0.3">
      <c r="A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</row>
    <row r="7" spans="1:20" x14ac:dyDescent="0.25">
      <c r="B7" s="299" t="s">
        <v>52</v>
      </c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</row>
    <row r="8" spans="1:20" ht="15.6" x14ac:dyDescent="0.3"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</row>
    <row r="9" spans="1:20" x14ac:dyDescent="0.25"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99" t="s">
        <v>86</v>
      </c>
      <c r="Q9" s="299"/>
      <c r="R9" s="299"/>
      <c r="S9" s="299"/>
    </row>
    <row r="10" spans="1:20" ht="12.75" customHeight="1" thickBot="1" x14ac:dyDescent="0.35"/>
    <row r="11" spans="1:20" s="10" customFormat="1" ht="22.5" customHeight="1" thickBot="1" x14ac:dyDescent="0.3">
      <c r="A11" s="301" t="s">
        <v>84</v>
      </c>
      <c r="B11" s="304" t="s">
        <v>0</v>
      </c>
      <c r="C11" s="307" t="s">
        <v>1</v>
      </c>
      <c r="D11" s="304" t="s">
        <v>2</v>
      </c>
      <c r="E11" s="310" t="s">
        <v>3</v>
      </c>
      <c r="F11" s="311"/>
      <c r="G11" s="311"/>
      <c r="H11" s="311"/>
      <c r="I11" s="311"/>
      <c r="J11" s="311"/>
      <c r="K11" s="311"/>
      <c r="L11" s="311"/>
      <c r="M11" s="311"/>
      <c r="N11" s="311"/>
      <c r="O11" s="311"/>
      <c r="P11" s="311"/>
      <c r="Q11" s="311"/>
      <c r="R11" s="311"/>
      <c r="S11" s="312"/>
      <c r="T11" s="18"/>
    </row>
    <row r="12" spans="1:20" s="10" customFormat="1" ht="23.25" customHeight="1" x14ac:dyDescent="0.25">
      <c r="A12" s="302"/>
      <c r="B12" s="305"/>
      <c r="C12" s="308"/>
      <c r="D12" s="305"/>
      <c r="E12" s="280" t="s">
        <v>22</v>
      </c>
      <c r="F12" s="281"/>
      <c r="G12" s="281"/>
      <c r="H12" s="281"/>
      <c r="I12" s="314"/>
      <c r="J12" s="280" t="s">
        <v>23</v>
      </c>
      <c r="K12" s="281"/>
      <c r="L12" s="281"/>
      <c r="M12" s="281"/>
      <c r="N12" s="282"/>
      <c r="O12" s="280" t="s">
        <v>24</v>
      </c>
      <c r="P12" s="281"/>
      <c r="Q12" s="281"/>
      <c r="R12" s="281"/>
      <c r="S12" s="282"/>
      <c r="T12" s="18"/>
    </row>
    <row r="13" spans="1:20" s="10" customFormat="1" ht="90" customHeight="1" thickBot="1" x14ac:dyDescent="0.3">
      <c r="A13" s="303"/>
      <c r="B13" s="306"/>
      <c r="C13" s="309"/>
      <c r="D13" s="306"/>
      <c r="E13" s="205" t="s">
        <v>4</v>
      </c>
      <c r="F13" s="33" t="s">
        <v>5</v>
      </c>
      <c r="G13" s="33" t="s">
        <v>6</v>
      </c>
      <c r="H13" s="33" t="s">
        <v>7</v>
      </c>
      <c r="I13" s="43" t="s">
        <v>8</v>
      </c>
      <c r="J13" s="45" t="s">
        <v>4</v>
      </c>
      <c r="K13" s="33" t="s">
        <v>5</v>
      </c>
      <c r="L13" s="33" t="s">
        <v>6</v>
      </c>
      <c r="M13" s="33" t="s">
        <v>7</v>
      </c>
      <c r="N13" s="34" t="s">
        <v>8</v>
      </c>
      <c r="O13" s="45" t="s">
        <v>4</v>
      </c>
      <c r="P13" s="33" t="s">
        <v>5</v>
      </c>
      <c r="Q13" s="33" t="s">
        <v>6</v>
      </c>
      <c r="R13" s="33" t="s">
        <v>7</v>
      </c>
      <c r="S13" s="34" t="s">
        <v>8</v>
      </c>
      <c r="T13" s="18"/>
    </row>
    <row r="14" spans="1:20" s="177" customFormat="1" ht="15.75" customHeight="1" thickBot="1" x14ac:dyDescent="0.35">
      <c r="A14" s="206">
        <v>1</v>
      </c>
      <c r="B14" s="41">
        <v>2</v>
      </c>
      <c r="C14" s="207">
        <v>3</v>
      </c>
      <c r="D14" s="41">
        <v>4</v>
      </c>
      <c r="E14" s="40">
        <v>5</v>
      </c>
      <c r="F14" s="36">
        <v>6</v>
      </c>
      <c r="G14" s="36">
        <v>7</v>
      </c>
      <c r="H14" s="36">
        <v>8</v>
      </c>
      <c r="I14" s="44">
        <v>9</v>
      </c>
      <c r="J14" s="35">
        <v>10</v>
      </c>
      <c r="K14" s="36">
        <v>11</v>
      </c>
      <c r="L14" s="36">
        <v>12</v>
      </c>
      <c r="M14" s="36">
        <v>13</v>
      </c>
      <c r="N14" s="37">
        <v>14</v>
      </c>
      <c r="O14" s="35">
        <v>15</v>
      </c>
      <c r="P14" s="36">
        <v>16</v>
      </c>
      <c r="Q14" s="36">
        <v>17</v>
      </c>
      <c r="R14" s="36">
        <v>18</v>
      </c>
      <c r="S14" s="37">
        <v>19</v>
      </c>
      <c r="T14" s="176"/>
    </row>
    <row r="15" spans="1:20" s="10" customFormat="1" ht="36.75" customHeight="1" thickBot="1" x14ac:dyDescent="0.3">
      <c r="A15" s="284" t="s">
        <v>35</v>
      </c>
      <c r="B15" s="285"/>
      <c r="C15" s="285"/>
      <c r="D15" s="285"/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300"/>
      <c r="T15" s="18"/>
    </row>
    <row r="16" spans="1:20" s="10" customFormat="1" ht="21" customHeight="1" thickBot="1" x14ac:dyDescent="0.3">
      <c r="A16" s="284" t="s">
        <v>20</v>
      </c>
      <c r="B16" s="285"/>
      <c r="C16" s="285"/>
      <c r="D16" s="285"/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300"/>
      <c r="T16" s="18"/>
    </row>
    <row r="17" spans="1:21" s="10" customFormat="1" ht="98.25" customHeight="1" x14ac:dyDescent="0.25">
      <c r="A17" s="257" t="s">
        <v>14</v>
      </c>
      <c r="B17" s="256" t="s">
        <v>87</v>
      </c>
      <c r="C17" s="81" t="s">
        <v>9</v>
      </c>
      <c r="D17" s="50" t="s">
        <v>139</v>
      </c>
      <c r="E17" s="57">
        <f t="shared" ref="E17:E25" si="0">F17+G17+H17+I17</f>
        <v>11713</v>
      </c>
      <c r="F17" s="58">
        <v>11713</v>
      </c>
      <c r="G17" s="58">
        <v>0</v>
      </c>
      <c r="H17" s="58">
        <v>0</v>
      </c>
      <c r="I17" s="59">
        <v>0</v>
      </c>
      <c r="J17" s="53">
        <f t="shared" ref="J17:J26" si="1">K17+L17+M17+N17</f>
        <v>3800</v>
      </c>
      <c r="K17" s="38">
        <v>3800</v>
      </c>
      <c r="L17" s="38">
        <v>0</v>
      </c>
      <c r="M17" s="38">
        <v>0</v>
      </c>
      <c r="N17" s="67">
        <v>0</v>
      </c>
      <c r="O17" s="57">
        <f t="shared" ref="O17:O26" si="2">P17+Q17+R17+S17</f>
        <v>3000</v>
      </c>
      <c r="P17" s="58">
        <v>3000</v>
      </c>
      <c r="Q17" s="58">
        <v>0</v>
      </c>
      <c r="R17" s="58">
        <v>0</v>
      </c>
      <c r="S17" s="59">
        <v>0</v>
      </c>
      <c r="T17" s="18"/>
    </row>
    <row r="18" spans="1:21" s="10" customFormat="1" ht="92.25" customHeight="1" x14ac:dyDescent="0.25">
      <c r="A18" s="253"/>
      <c r="B18" s="251"/>
      <c r="C18" s="81" t="s">
        <v>138</v>
      </c>
      <c r="D18" s="50" t="s">
        <v>140</v>
      </c>
      <c r="E18" s="63">
        <f t="shared" si="0"/>
        <v>0</v>
      </c>
      <c r="F18" s="38">
        <v>0</v>
      </c>
      <c r="G18" s="38">
        <v>0</v>
      </c>
      <c r="H18" s="38">
        <v>0</v>
      </c>
      <c r="I18" s="39">
        <v>0</v>
      </c>
      <c r="J18" s="53">
        <f t="shared" si="1"/>
        <v>0</v>
      </c>
      <c r="K18" s="38">
        <v>0</v>
      </c>
      <c r="L18" s="38">
        <v>0</v>
      </c>
      <c r="M18" s="38">
        <v>0</v>
      </c>
      <c r="N18" s="67">
        <v>0</v>
      </c>
      <c r="O18" s="63">
        <f t="shared" si="2"/>
        <v>3508</v>
      </c>
      <c r="P18" s="38">
        <v>3508</v>
      </c>
      <c r="Q18" s="38">
        <v>0</v>
      </c>
      <c r="R18" s="38">
        <v>0</v>
      </c>
      <c r="S18" s="39">
        <v>0</v>
      </c>
      <c r="T18" s="18"/>
    </row>
    <row r="19" spans="1:21" s="10" customFormat="1" ht="75.75" customHeight="1" x14ac:dyDescent="0.25">
      <c r="A19" s="191" t="s">
        <v>56</v>
      </c>
      <c r="B19" s="85" t="s">
        <v>88</v>
      </c>
      <c r="C19" s="82" t="s">
        <v>9</v>
      </c>
      <c r="D19" s="197" t="s">
        <v>37</v>
      </c>
      <c r="E19" s="60">
        <f t="shared" si="0"/>
        <v>82414</v>
      </c>
      <c r="F19" s="3">
        <v>82414</v>
      </c>
      <c r="G19" s="3">
        <v>0</v>
      </c>
      <c r="H19" s="3">
        <v>0</v>
      </c>
      <c r="I19" s="29">
        <v>0</v>
      </c>
      <c r="J19" s="54">
        <f t="shared" si="1"/>
        <v>96145</v>
      </c>
      <c r="K19" s="3">
        <v>96145</v>
      </c>
      <c r="L19" s="3">
        <v>0</v>
      </c>
      <c r="M19" s="3">
        <v>0</v>
      </c>
      <c r="N19" s="68">
        <v>0</v>
      </c>
      <c r="O19" s="60">
        <f t="shared" si="2"/>
        <v>78000</v>
      </c>
      <c r="P19" s="3">
        <v>78000</v>
      </c>
      <c r="Q19" s="3">
        <v>0</v>
      </c>
      <c r="R19" s="3">
        <v>0</v>
      </c>
      <c r="S19" s="29">
        <v>0</v>
      </c>
      <c r="T19" s="19"/>
      <c r="U19" s="11"/>
    </row>
    <row r="20" spans="1:21" s="10" customFormat="1" ht="54" customHeight="1" x14ac:dyDescent="0.25">
      <c r="A20" s="252" t="s">
        <v>15</v>
      </c>
      <c r="B20" s="250" t="s">
        <v>108</v>
      </c>
      <c r="C20" s="82" t="s">
        <v>9</v>
      </c>
      <c r="D20" s="197" t="s">
        <v>99</v>
      </c>
      <c r="E20" s="60">
        <f t="shared" si="0"/>
        <v>29447</v>
      </c>
      <c r="F20" s="3">
        <v>29447</v>
      </c>
      <c r="G20" s="3">
        <v>0</v>
      </c>
      <c r="H20" s="3">
        <v>0</v>
      </c>
      <c r="I20" s="29">
        <v>0</v>
      </c>
      <c r="J20" s="54">
        <f t="shared" si="1"/>
        <v>944</v>
      </c>
      <c r="K20" s="3">
        <v>944</v>
      </c>
      <c r="L20" s="3">
        <v>0</v>
      </c>
      <c r="M20" s="3">
        <v>0</v>
      </c>
      <c r="N20" s="68">
        <v>0</v>
      </c>
      <c r="O20" s="60">
        <f t="shared" si="2"/>
        <v>0</v>
      </c>
      <c r="P20" s="3">
        <v>0</v>
      </c>
      <c r="Q20" s="3">
        <v>0</v>
      </c>
      <c r="R20" s="3">
        <v>0</v>
      </c>
      <c r="S20" s="29">
        <v>0</v>
      </c>
      <c r="T20" s="20"/>
      <c r="U20" s="11"/>
    </row>
    <row r="21" spans="1:21" s="10" customFormat="1" ht="54" customHeight="1" x14ac:dyDescent="0.25">
      <c r="A21" s="253"/>
      <c r="B21" s="251"/>
      <c r="C21" s="82" t="s">
        <v>138</v>
      </c>
      <c r="D21" s="215" t="s">
        <v>141</v>
      </c>
      <c r="E21" s="60">
        <f t="shared" si="0"/>
        <v>0</v>
      </c>
      <c r="F21" s="3">
        <v>0</v>
      </c>
      <c r="G21" s="3">
        <v>0</v>
      </c>
      <c r="H21" s="3">
        <v>0</v>
      </c>
      <c r="I21" s="29">
        <v>0</v>
      </c>
      <c r="J21" s="54">
        <f t="shared" si="1"/>
        <v>28657</v>
      </c>
      <c r="K21" s="3">
        <v>28657</v>
      </c>
      <c r="L21" s="3">
        <v>0</v>
      </c>
      <c r="M21" s="3">
        <v>0</v>
      </c>
      <c r="N21" s="68">
        <v>0</v>
      </c>
      <c r="O21" s="60">
        <f t="shared" si="2"/>
        <v>73106</v>
      </c>
      <c r="P21" s="3">
        <v>73106</v>
      </c>
      <c r="Q21" s="3">
        <v>0</v>
      </c>
      <c r="R21" s="3">
        <v>0</v>
      </c>
      <c r="S21" s="29">
        <v>0</v>
      </c>
      <c r="T21" s="20"/>
      <c r="U21" s="11"/>
    </row>
    <row r="22" spans="1:21" s="10" customFormat="1" ht="67.5" customHeight="1" x14ac:dyDescent="0.25">
      <c r="A22" s="191" t="s">
        <v>16</v>
      </c>
      <c r="B22" s="85" t="s">
        <v>142</v>
      </c>
      <c r="C22" s="82" t="s">
        <v>9</v>
      </c>
      <c r="D22" s="197" t="s">
        <v>36</v>
      </c>
      <c r="E22" s="60">
        <f t="shared" si="0"/>
        <v>27651</v>
      </c>
      <c r="F22" s="3">
        <v>27651</v>
      </c>
      <c r="G22" s="3">
        <v>0</v>
      </c>
      <c r="H22" s="3">
        <v>0</v>
      </c>
      <c r="I22" s="29">
        <v>0</v>
      </c>
      <c r="J22" s="54">
        <f t="shared" si="1"/>
        <v>93478</v>
      </c>
      <c r="K22" s="3">
        <v>93478</v>
      </c>
      <c r="L22" s="3">
        <v>0</v>
      </c>
      <c r="M22" s="3">
        <v>0</v>
      </c>
      <c r="N22" s="68">
        <v>0</v>
      </c>
      <c r="O22" s="60">
        <f t="shared" si="2"/>
        <v>100074</v>
      </c>
      <c r="P22" s="3">
        <v>100074</v>
      </c>
      <c r="Q22" s="3">
        <v>0</v>
      </c>
      <c r="R22" s="3">
        <v>0</v>
      </c>
      <c r="S22" s="29">
        <v>0</v>
      </c>
      <c r="T22" s="18"/>
    </row>
    <row r="23" spans="1:21" s="10" customFormat="1" ht="36" customHeight="1" x14ac:dyDescent="0.25">
      <c r="A23" s="259" t="s">
        <v>68</v>
      </c>
      <c r="B23" s="260" t="s">
        <v>53</v>
      </c>
      <c r="C23" s="82" t="s">
        <v>9</v>
      </c>
      <c r="D23" s="283" t="s">
        <v>37</v>
      </c>
      <c r="E23" s="60">
        <f>F23+G23+H23+I23</f>
        <v>7255</v>
      </c>
      <c r="F23" s="3">
        <v>7255</v>
      </c>
      <c r="G23" s="3">
        <v>0</v>
      </c>
      <c r="H23" s="3">
        <v>0</v>
      </c>
      <c r="I23" s="29">
        <v>0</v>
      </c>
      <c r="J23" s="54">
        <f t="shared" si="1"/>
        <v>7708</v>
      </c>
      <c r="K23" s="3">
        <v>7708</v>
      </c>
      <c r="L23" s="3">
        <v>0</v>
      </c>
      <c r="M23" s="3">
        <v>0</v>
      </c>
      <c r="N23" s="68">
        <v>0</v>
      </c>
      <c r="O23" s="60">
        <f>P23+Q23+R23+S23</f>
        <v>2564</v>
      </c>
      <c r="P23" s="3">
        <v>2564</v>
      </c>
      <c r="Q23" s="3">
        <v>0</v>
      </c>
      <c r="R23" s="3">
        <v>0</v>
      </c>
      <c r="S23" s="29">
        <v>0</v>
      </c>
      <c r="T23" s="18"/>
    </row>
    <row r="24" spans="1:21" s="10" customFormat="1" ht="42.75" customHeight="1" x14ac:dyDescent="0.25">
      <c r="A24" s="259"/>
      <c r="B24" s="260"/>
      <c r="C24" s="82" t="s">
        <v>48</v>
      </c>
      <c r="D24" s="283"/>
      <c r="E24" s="60">
        <f>F24+G24+H24+I24</f>
        <v>2459</v>
      </c>
      <c r="F24" s="3">
        <v>2459</v>
      </c>
      <c r="G24" s="3">
        <v>0</v>
      </c>
      <c r="H24" s="3">
        <v>0</v>
      </c>
      <c r="I24" s="29">
        <v>0</v>
      </c>
      <c r="J24" s="54">
        <f t="shared" si="1"/>
        <v>3064</v>
      </c>
      <c r="K24" s="3">
        <v>3064</v>
      </c>
      <c r="L24" s="3">
        <v>0</v>
      </c>
      <c r="M24" s="3">
        <v>0</v>
      </c>
      <c r="N24" s="68">
        <v>0</v>
      </c>
      <c r="O24" s="60">
        <f t="shared" ref="O24" si="3">P24+Q24+R24+S24</f>
        <v>4226</v>
      </c>
      <c r="P24" s="3">
        <v>4226</v>
      </c>
      <c r="Q24" s="3">
        <v>0</v>
      </c>
      <c r="R24" s="3">
        <v>0</v>
      </c>
      <c r="S24" s="29">
        <v>0</v>
      </c>
      <c r="T24" s="18"/>
    </row>
    <row r="25" spans="1:21" s="10" customFormat="1" ht="54" customHeight="1" x14ac:dyDescent="0.25">
      <c r="A25" s="191" t="s">
        <v>54</v>
      </c>
      <c r="B25" s="85" t="s">
        <v>61</v>
      </c>
      <c r="C25" s="82" t="s">
        <v>9</v>
      </c>
      <c r="D25" s="197" t="s">
        <v>37</v>
      </c>
      <c r="E25" s="60">
        <f t="shared" si="0"/>
        <v>24701</v>
      </c>
      <c r="F25" s="3">
        <v>24701</v>
      </c>
      <c r="G25" s="3">
        <v>0</v>
      </c>
      <c r="H25" s="3">
        <v>0</v>
      </c>
      <c r="I25" s="29">
        <v>0</v>
      </c>
      <c r="J25" s="54">
        <f t="shared" si="1"/>
        <v>36860</v>
      </c>
      <c r="K25" s="3">
        <v>36860</v>
      </c>
      <c r="L25" s="3">
        <v>0</v>
      </c>
      <c r="M25" s="3">
        <v>0</v>
      </c>
      <c r="N25" s="68">
        <v>0</v>
      </c>
      <c r="O25" s="60">
        <f t="shared" si="2"/>
        <v>30798</v>
      </c>
      <c r="P25" s="3">
        <v>30798</v>
      </c>
      <c r="Q25" s="3">
        <v>0</v>
      </c>
      <c r="R25" s="3">
        <v>0</v>
      </c>
      <c r="S25" s="29">
        <v>0</v>
      </c>
      <c r="T25" s="18"/>
    </row>
    <row r="26" spans="1:21" s="10" customFormat="1" ht="54" customHeight="1" thickBot="1" x14ac:dyDescent="0.3">
      <c r="A26" s="198" t="s">
        <v>55</v>
      </c>
      <c r="B26" s="86" t="s">
        <v>83</v>
      </c>
      <c r="C26" s="83" t="s">
        <v>9</v>
      </c>
      <c r="D26" s="51" t="s">
        <v>37</v>
      </c>
      <c r="E26" s="61">
        <f>F26+G26+H26+I26</f>
        <v>177663</v>
      </c>
      <c r="F26" s="46">
        <v>170492</v>
      </c>
      <c r="G26" s="46">
        <v>0</v>
      </c>
      <c r="H26" s="46">
        <v>0</v>
      </c>
      <c r="I26" s="47">
        <v>7171</v>
      </c>
      <c r="J26" s="55">
        <f t="shared" si="1"/>
        <v>185274</v>
      </c>
      <c r="K26" s="46">
        <v>179716</v>
      </c>
      <c r="L26" s="46">
        <v>0</v>
      </c>
      <c r="M26" s="46">
        <v>0</v>
      </c>
      <c r="N26" s="69">
        <v>5558</v>
      </c>
      <c r="O26" s="61">
        <f t="shared" si="2"/>
        <v>252577</v>
      </c>
      <c r="P26" s="46">
        <v>245000</v>
      </c>
      <c r="Q26" s="46">
        <v>0</v>
      </c>
      <c r="R26" s="46">
        <v>0</v>
      </c>
      <c r="S26" s="47">
        <v>7577</v>
      </c>
      <c r="T26" s="21"/>
    </row>
    <row r="27" spans="1:21" s="13" customFormat="1" ht="35.25" customHeight="1" thickBot="1" x14ac:dyDescent="0.3">
      <c r="A27" s="292" t="s">
        <v>10</v>
      </c>
      <c r="B27" s="293"/>
      <c r="C27" s="293"/>
      <c r="D27" s="294"/>
      <c r="E27" s="62">
        <f>F27+I27</f>
        <v>363303</v>
      </c>
      <c r="F27" s="48">
        <f>SUM(F17:F26)</f>
        <v>356132</v>
      </c>
      <c r="G27" s="48">
        <f>G25+G22+G19+G17+G20+G26</f>
        <v>0</v>
      </c>
      <c r="H27" s="48">
        <f>H25+H22+H19+H17+H20+H26</f>
        <v>0</v>
      </c>
      <c r="I27" s="49">
        <f>I25+I22+I19+I17+I20+I26</f>
        <v>7171</v>
      </c>
      <c r="J27" s="56">
        <f>K27+N27</f>
        <v>455930</v>
      </c>
      <c r="K27" s="48">
        <f>SUM(K17:K26)</f>
        <v>450372</v>
      </c>
      <c r="L27" s="48">
        <f>L25+L22+L19+L17+L20+L26</f>
        <v>0</v>
      </c>
      <c r="M27" s="48">
        <f>M25+M22+M19+M17+M20+M26</f>
        <v>0</v>
      </c>
      <c r="N27" s="70">
        <f>N25+N22+N19+N17+N20+N26</f>
        <v>5558</v>
      </c>
      <c r="O27" s="62">
        <f>P27+S27</f>
        <v>547853</v>
      </c>
      <c r="P27" s="48">
        <f>SUM(P17:P26)</f>
        <v>540276</v>
      </c>
      <c r="Q27" s="48">
        <f>Q20+Q25+Q22+Q19+Q17+Q26</f>
        <v>0</v>
      </c>
      <c r="R27" s="48">
        <f>R20+R25+R22+R19+R17+R26</f>
        <v>0</v>
      </c>
      <c r="S27" s="49">
        <f>S20+S25+S22+S19+S17+S26</f>
        <v>7577</v>
      </c>
      <c r="T27" s="22"/>
      <c r="U27" s="12"/>
    </row>
    <row r="28" spans="1:21" s="10" customFormat="1" ht="32.450000000000003" customHeight="1" x14ac:dyDescent="0.25">
      <c r="A28" s="87"/>
      <c r="B28" s="295" t="s">
        <v>46</v>
      </c>
      <c r="C28" s="89" t="s">
        <v>9</v>
      </c>
      <c r="D28" s="73"/>
      <c r="E28" s="57">
        <f>F28+G28+H28+I28</f>
        <v>360844</v>
      </c>
      <c r="F28" s="58">
        <f>F17+F19+F22+F25+F26+F23+F20</f>
        <v>353673</v>
      </c>
      <c r="G28" s="58">
        <f>G17+G19</f>
        <v>0</v>
      </c>
      <c r="H28" s="58">
        <f>H17+H19</f>
        <v>0</v>
      </c>
      <c r="I28" s="59">
        <f>I27</f>
        <v>7171</v>
      </c>
      <c r="J28" s="74">
        <f>K28+L28+M28+N28</f>
        <v>424209</v>
      </c>
      <c r="K28" s="58">
        <f>K17+K19+K22+K25+K26+K23+K20</f>
        <v>418651</v>
      </c>
      <c r="L28" s="58">
        <f>L17+L19</f>
        <v>0</v>
      </c>
      <c r="M28" s="58">
        <f>M17+M19</f>
        <v>0</v>
      </c>
      <c r="N28" s="75">
        <f>N27</f>
        <v>5558</v>
      </c>
      <c r="O28" s="57">
        <f t="shared" ref="O28:O30" si="4">P28+Q28+R28+S28</f>
        <v>467013</v>
      </c>
      <c r="P28" s="58">
        <f>P17+P19+P22+P25+P26+P23+P20</f>
        <v>459436</v>
      </c>
      <c r="Q28" s="58">
        <f>Q17+Q19</f>
        <v>0</v>
      </c>
      <c r="R28" s="58">
        <f>R17+R19</f>
        <v>0</v>
      </c>
      <c r="S28" s="59">
        <f>S27</f>
        <v>7577</v>
      </c>
      <c r="T28" s="23"/>
      <c r="U28" s="14"/>
    </row>
    <row r="29" spans="1:21" s="10" customFormat="1" ht="32.450000000000003" customHeight="1" x14ac:dyDescent="0.25">
      <c r="A29" s="224"/>
      <c r="B29" s="313"/>
      <c r="C29" s="225" t="s">
        <v>138</v>
      </c>
      <c r="D29" s="226"/>
      <c r="E29" s="227">
        <f>F29+G29+H29+I29</f>
        <v>0</v>
      </c>
      <c r="F29" s="228">
        <v>0</v>
      </c>
      <c r="G29" s="228">
        <v>0</v>
      </c>
      <c r="H29" s="228">
        <v>0</v>
      </c>
      <c r="I29" s="229">
        <v>0</v>
      </c>
      <c r="J29" s="230">
        <f>K29+L29+M29+N29</f>
        <v>28657</v>
      </c>
      <c r="K29" s="228">
        <v>28657</v>
      </c>
      <c r="L29" s="228">
        <v>0</v>
      </c>
      <c r="M29" s="228">
        <v>0</v>
      </c>
      <c r="N29" s="231">
        <v>0</v>
      </c>
      <c r="O29" s="227">
        <f>P29+Q29+R29+S29</f>
        <v>76614</v>
      </c>
      <c r="P29" s="228">
        <f>P21+P18</f>
        <v>76614</v>
      </c>
      <c r="Q29" s="228">
        <v>0</v>
      </c>
      <c r="R29" s="228">
        <v>0</v>
      </c>
      <c r="S29" s="229">
        <v>0</v>
      </c>
      <c r="T29" s="23"/>
      <c r="U29" s="14"/>
    </row>
    <row r="30" spans="1:21" s="10" customFormat="1" ht="51.6" customHeight="1" thickBot="1" x14ac:dyDescent="0.3">
      <c r="A30" s="88"/>
      <c r="B30" s="296"/>
      <c r="C30" s="42" t="s">
        <v>48</v>
      </c>
      <c r="D30" s="78"/>
      <c r="E30" s="64">
        <f>F30+G30+H30+I30</f>
        <v>2459</v>
      </c>
      <c r="F30" s="65">
        <f>F24</f>
        <v>2459</v>
      </c>
      <c r="G30" s="65">
        <f>G20</f>
        <v>0</v>
      </c>
      <c r="H30" s="65">
        <f>H20</f>
        <v>0</v>
      </c>
      <c r="I30" s="66">
        <f>I20</f>
        <v>0</v>
      </c>
      <c r="J30" s="79">
        <f>K30+L30+M30+N30</f>
        <v>3064</v>
      </c>
      <c r="K30" s="65">
        <f>K24</f>
        <v>3064</v>
      </c>
      <c r="L30" s="65">
        <f>L20</f>
        <v>0</v>
      </c>
      <c r="M30" s="65">
        <f>M20</f>
        <v>0</v>
      </c>
      <c r="N30" s="80">
        <f>N20</f>
        <v>0</v>
      </c>
      <c r="O30" s="64">
        <f t="shared" si="4"/>
        <v>4226</v>
      </c>
      <c r="P30" s="65">
        <f>P24</f>
        <v>4226</v>
      </c>
      <c r="Q30" s="65">
        <f>Q20</f>
        <v>0</v>
      </c>
      <c r="R30" s="65">
        <f>R20</f>
        <v>0</v>
      </c>
      <c r="S30" s="66">
        <f>S20</f>
        <v>0</v>
      </c>
      <c r="T30" s="23"/>
    </row>
    <row r="31" spans="1:21" s="10" customFormat="1" ht="30" customHeight="1" thickBot="1" x14ac:dyDescent="0.3">
      <c r="A31" s="284" t="s">
        <v>62</v>
      </c>
      <c r="B31" s="285"/>
      <c r="C31" s="285"/>
      <c r="D31" s="285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300"/>
      <c r="T31" s="21"/>
    </row>
    <row r="32" spans="1:21" s="10" customFormat="1" ht="71.25" customHeight="1" x14ac:dyDescent="0.25">
      <c r="A32" s="257" t="s">
        <v>17</v>
      </c>
      <c r="B32" s="256" t="s">
        <v>133</v>
      </c>
      <c r="C32" s="81" t="s">
        <v>9</v>
      </c>
      <c r="D32" s="50" t="s">
        <v>37</v>
      </c>
      <c r="E32" s="63">
        <f>F32</f>
        <v>50006</v>
      </c>
      <c r="F32" s="38">
        <v>50006</v>
      </c>
      <c r="G32" s="38">
        <v>0</v>
      </c>
      <c r="H32" s="38">
        <v>0</v>
      </c>
      <c r="I32" s="39">
        <v>0</v>
      </c>
      <c r="J32" s="63">
        <f>K32+L32</f>
        <v>412082</v>
      </c>
      <c r="K32" s="38">
        <v>112082</v>
      </c>
      <c r="L32" s="38">
        <v>300000</v>
      </c>
      <c r="M32" s="38">
        <v>0</v>
      </c>
      <c r="N32" s="39">
        <v>0</v>
      </c>
      <c r="O32" s="53">
        <f t="shared" ref="O32:O42" si="5">P32+Q32+R32+S32</f>
        <v>35000</v>
      </c>
      <c r="P32" s="38">
        <v>35000</v>
      </c>
      <c r="Q32" s="38">
        <v>0</v>
      </c>
      <c r="R32" s="38">
        <v>0</v>
      </c>
      <c r="S32" s="39">
        <v>0</v>
      </c>
      <c r="T32" s="18"/>
    </row>
    <row r="33" spans="1:21" s="10" customFormat="1" ht="72.75" customHeight="1" x14ac:dyDescent="0.25">
      <c r="A33" s="253"/>
      <c r="B33" s="251"/>
      <c r="C33" s="81" t="s">
        <v>48</v>
      </c>
      <c r="D33" s="50">
        <v>2026</v>
      </c>
      <c r="E33" s="63">
        <f>F33</f>
        <v>0</v>
      </c>
      <c r="F33" s="38">
        <v>0</v>
      </c>
      <c r="G33" s="38">
        <v>0</v>
      </c>
      <c r="H33" s="38">
        <v>0</v>
      </c>
      <c r="I33" s="39">
        <v>0</v>
      </c>
      <c r="J33" s="63">
        <f>K33</f>
        <v>10985</v>
      </c>
      <c r="K33" s="38">
        <v>10985</v>
      </c>
      <c r="L33" s="38">
        <v>0</v>
      </c>
      <c r="M33" s="38">
        <v>0</v>
      </c>
      <c r="N33" s="39">
        <v>0</v>
      </c>
      <c r="O33" s="53">
        <f t="shared" si="5"/>
        <v>0</v>
      </c>
      <c r="P33" s="38">
        <v>0</v>
      </c>
      <c r="Q33" s="38">
        <v>0</v>
      </c>
      <c r="R33" s="38">
        <v>0</v>
      </c>
      <c r="S33" s="39">
        <v>0</v>
      </c>
      <c r="T33" s="18"/>
    </row>
    <row r="34" spans="1:21" s="10" customFormat="1" ht="40.15" customHeight="1" x14ac:dyDescent="0.25">
      <c r="A34" s="259" t="s">
        <v>69</v>
      </c>
      <c r="B34" s="260" t="s">
        <v>103</v>
      </c>
      <c r="C34" s="82" t="s">
        <v>9</v>
      </c>
      <c r="D34" s="179" t="s">
        <v>37</v>
      </c>
      <c r="E34" s="60">
        <f t="shared" ref="E34:E42" si="6">F34+G34+H34+I34</f>
        <v>9994</v>
      </c>
      <c r="F34" s="3">
        <v>9994</v>
      </c>
      <c r="G34" s="3">
        <v>0</v>
      </c>
      <c r="H34" s="3">
        <v>0</v>
      </c>
      <c r="I34" s="29">
        <v>0</v>
      </c>
      <c r="J34" s="60">
        <f t="shared" ref="J34:J42" si="7">K34+L34+M34+N34</f>
        <v>3064</v>
      </c>
      <c r="K34" s="3">
        <v>3064</v>
      </c>
      <c r="L34" s="3">
        <v>0</v>
      </c>
      <c r="M34" s="3">
        <v>0</v>
      </c>
      <c r="N34" s="29">
        <v>0</v>
      </c>
      <c r="O34" s="54">
        <f t="shared" si="5"/>
        <v>4152</v>
      </c>
      <c r="P34" s="3">
        <v>4152</v>
      </c>
      <c r="Q34" s="3">
        <v>0</v>
      </c>
      <c r="R34" s="3">
        <v>0</v>
      </c>
      <c r="S34" s="29">
        <v>0</v>
      </c>
      <c r="T34" s="18"/>
    </row>
    <row r="35" spans="1:21" s="10" customFormat="1" ht="40.15" customHeight="1" x14ac:dyDescent="0.25">
      <c r="A35" s="259"/>
      <c r="B35" s="260"/>
      <c r="C35" s="82" t="s">
        <v>48</v>
      </c>
      <c r="D35" s="179" t="s">
        <v>126</v>
      </c>
      <c r="E35" s="60">
        <f t="shared" si="6"/>
        <v>0</v>
      </c>
      <c r="F35" s="3">
        <v>0</v>
      </c>
      <c r="G35" s="3">
        <v>0</v>
      </c>
      <c r="H35" s="3">
        <v>0</v>
      </c>
      <c r="I35" s="29">
        <v>0</v>
      </c>
      <c r="J35" s="60">
        <f t="shared" si="7"/>
        <v>0</v>
      </c>
      <c r="K35" s="3">
        <v>0</v>
      </c>
      <c r="L35" s="3">
        <v>0</v>
      </c>
      <c r="M35" s="3">
        <v>0</v>
      </c>
      <c r="N35" s="29">
        <v>0</v>
      </c>
      <c r="O35" s="54">
        <f t="shared" si="5"/>
        <v>0</v>
      </c>
      <c r="P35" s="3">
        <v>0</v>
      </c>
      <c r="Q35" s="3">
        <v>0</v>
      </c>
      <c r="R35" s="3">
        <v>0</v>
      </c>
      <c r="S35" s="29">
        <v>0</v>
      </c>
      <c r="T35" s="18"/>
    </row>
    <row r="36" spans="1:21" s="10" customFormat="1" ht="39.6" customHeight="1" x14ac:dyDescent="0.25">
      <c r="A36" s="259" t="s">
        <v>71</v>
      </c>
      <c r="B36" s="260" t="s">
        <v>70</v>
      </c>
      <c r="C36" s="82" t="s">
        <v>9</v>
      </c>
      <c r="D36" s="179" t="s">
        <v>37</v>
      </c>
      <c r="E36" s="60">
        <f t="shared" si="6"/>
        <v>13812</v>
      </c>
      <c r="F36" s="3">
        <v>13812</v>
      </c>
      <c r="G36" s="3">
        <v>0</v>
      </c>
      <c r="H36" s="3">
        <v>0</v>
      </c>
      <c r="I36" s="29">
        <v>0</v>
      </c>
      <c r="J36" s="60">
        <f t="shared" si="7"/>
        <v>14611</v>
      </c>
      <c r="K36" s="3">
        <v>14611</v>
      </c>
      <c r="L36" s="3">
        <v>0</v>
      </c>
      <c r="M36" s="3">
        <v>0</v>
      </c>
      <c r="N36" s="29">
        <v>0</v>
      </c>
      <c r="O36" s="54">
        <f>P36+Q36+R36+S36</f>
        <v>15195</v>
      </c>
      <c r="P36" s="3">
        <v>15195</v>
      </c>
      <c r="Q36" s="3">
        <v>0</v>
      </c>
      <c r="R36" s="3">
        <v>0</v>
      </c>
      <c r="S36" s="29">
        <v>0</v>
      </c>
      <c r="T36" s="24"/>
    </row>
    <row r="37" spans="1:21" s="10" customFormat="1" ht="45" customHeight="1" x14ac:dyDescent="0.25">
      <c r="A37" s="259"/>
      <c r="B37" s="260"/>
      <c r="C37" s="82" t="s">
        <v>49</v>
      </c>
      <c r="D37" s="179" t="s">
        <v>37</v>
      </c>
      <c r="E37" s="60">
        <f t="shared" si="6"/>
        <v>6410</v>
      </c>
      <c r="F37" s="3">
        <v>6410</v>
      </c>
      <c r="G37" s="3">
        <v>0</v>
      </c>
      <c r="H37" s="3">
        <v>0</v>
      </c>
      <c r="I37" s="29">
        <v>0</v>
      </c>
      <c r="J37" s="60">
        <f t="shared" si="7"/>
        <v>5143</v>
      </c>
      <c r="K37" s="3">
        <v>5143</v>
      </c>
      <c r="L37" s="3">
        <v>0</v>
      </c>
      <c r="M37" s="3">
        <v>0</v>
      </c>
      <c r="N37" s="29">
        <v>0</v>
      </c>
      <c r="O37" s="54">
        <f>P37+Q37+R37+S37</f>
        <v>4699</v>
      </c>
      <c r="P37" s="3">
        <v>4699</v>
      </c>
      <c r="Q37" s="3">
        <v>0</v>
      </c>
      <c r="R37" s="3">
        <v>0</v>
      </c>
      <c r="S37" s="29">
        <v>0</v>
      </c>
      <c r="T37" s="24"/>
    </row>
    <row r="38" spans="1:21" s="10" customFormat="1" ht="41.25" customHeight="1" x14ac:dyDescent="0.25">
      <c r="A38" s="259" t="s">
        <v>72</v>
      </c>
      <c r="B38" s="260" t="s">
        <v>104</v>
      </c>
      <c r="C38" s="82" t="s">
        <v>49</v>
      </c>
      <c r="D38" s="128" t="s">
        <v>37</v>
      </c>
      <c r="E38" s="60">
        <f t="shared" si="6"/>
        <v>23042</v>
      </c>
      <c r="F38" s="3">
        <v>23042</v>
      </c>
      <c r="G38" s="3">
        <v>0</v>
      </c>
      <c r="H38" s="3">
        <v>0</v>
      </c>
      <c r="I38" s="29">
        <v>0</v>
      </c>
      <c r="J38" s="60">
        <f t="shared" si="7"/>
        <v>24951</v>
      </c>
      <c r="K38" s="3">
        <v>24951</v>
      </c>
      <c r="L38" s="3">
        <v>0</v>
      </c>
      <c r="M38" s="3">
        <v>0</v>
      </c>
      <c r="N38" s="29">
        <v>0</v>
      </c>
      <c r="O38" s="54">
        <f>P38+Q38+R38+S38</f>
        <v>25062</v>
      </c>
      <c r="P38" s="3">
        <v>25062</v>
      </c>
      <c r="Q38" s="3">
        <v>0</v>
      </c>
      <c r="R38" s="3">
        <v>0</v>
      </c>
      <c r="S38" s="29">
        <v>0</v>
      </c>
      <c r="T38" s="24"/>
    </row>
    <row r="39" spans="1:21" s="10" customFormat="1" ht="42.75" customHeight="1" thickBot="1" x14ac:dyDescent="0.3">
      <c r="A39" s="288"/>
      <c r="B39" s="297"/>
      <c r="C39" s="83" t="s">
        <v>9</v>
      </c>
      <c r="D39" s="102" t="s">
        <v>38</v>
      </c>
      <c r="E39" s="61">
        <f>F39</f>
        <v>1801</v>
      </c>
      <c r="F39" s="46">
        <v>1801</v>
      </c>
      <c r="G39" s="46">
        <v>0</v>
      </c>
      <c r="H39" s="46">
        <v>0</v>
      </c>
      <c r="I39" s="47">
        <v>0</v>
      </c>
      <c r="J39" s="61">
        <f>K39</f>
        <v>5334</v>
      </c>
      <c r="K39" s="46">
        <v>5334</v>
      </c>
      <c r="L39" s="46">
        <v>0</v>
      </c>
      <c r="M39" s="46">
        <v>0</v>
      </c>
      <c r="N39" s="47">
        <v>0</v>
      </c>
      <c r="O39" s="55">
        <f>P39</f>
        <v>5678</v>
      </c>
      <c r="P39" s="46">
        <v>5678</v>
      </c>
      <c r="Q39" s="46">
        <v>0</v>
      </c>
      <c r="R39" s="46">
        <v>0</v>
      </c>
      <c r="S39" s="47">
        <v>0</v>
      </c>
      <c r="T39" s="24"/>
    </row>
    <row r="40" spans="1:21" s="13" customFormat="1" ht="36" customHeight="1" thickBot="1" x14ac:dyDescent="0.3">
      <c r="A40" s="289" t="s">
        <v>47</v>
      </c>
      <c r="B40" s="290"/>
      <c r="C40" s="290"/>
      <c r="D40" s="291"/>
      <c r="E40" s="62">
        <f t="shared" si="6"/>
        <v>105065</v>
      </c>
      <c r="F40" s="48">
        <f>SUM(F32:F39)</f>
        <v>105065</v>
      </c>
      <c r="G40" s="48">
        <f>SUM(G32:G35)</f>
        <v>0</v>
      </c>
      <c r="H40" s="48">
        <f>SUM(H32:H35)</f>
        <v>0</v>
      </c>
      <c r="I40" s="49">
        <f>SUM(I32:I35)</f>
        <v>0</v>
      </c>
      <c r="J40" s="62">
        <f t="shared" si="7"/>
        <v>476170</v>
      </c>
      <c r="K40" s="48">
        <f>SUM(K32:K39)</f>
        <v>176170</v>
      </c>
      <c r="L40" s="48">
        <f>SUM(L32:L35)</f>
        <v>300000</v>
      </c>
      <c r="M40" s="48">
        <f>SUM(M32:M35)</f>
        <v>0</v>
      </c>
      <c r="N40" s="49">
        <f>SUM(N32:N35)</f>
        <v>0</v>
      </c>
      <c r="O40" s="56">
        <f t="shared" si="5"/>
        <v>89786</v>
      </c>
      <c r="P40" s="48">
        <f>SUM(P32:P39)</f>
        <v>89786</v>
      </c>
      <c r="Q40" s="48">
        <f>SUM(Q32:Q35)</f>
        <v>0</v>
      </c>
      <c r="R40" s="48">
        <f>SUM(R32:R35)</f>
        <v>0</v>
      </c>
      <c r="S40" s="49">
        <f>SUM(S32:S35)</f>
        <v>0</v>
      </c>
      <c r="T40" s="25"/>
    </row>
    <row r="41" spans="1:21" s="10" customFormat="1" ht="32.450000000000003" customHeight="1" x14ac:dyDescent="0.25">
      <c r="A41" s="93"/>
      <c r="B41" s="295" t="s">
        <v>46</v>
      </c>
      <c r="C41" s="81" t="s">
        <v>9</v>
      </c>
      <c r="D41" s="52"/>
      <c r="E41" s="63">
        <f t="shared" si="6"/>
        <v>75613</v>
      </c>
      <c r="F41" s="38">
        <f>F32+F34+F36+F39</f>
        <v>75613</v>
      </c>
      <c r="G41" s="38">
        <f>G32+G34</f>
        <v>0</v>
      </c>
      <c r="H41" s="38">
        <f>H32+H34</f>
        <v>0</v>
      </c>
      <c r="I41" s="39">
        <f>I32+I34</f>
        <v>0</v>
      </c>
      <c r="J41" s="63">
        <f>K41+L41+M41+N41</f>
        <v>435091</v>
      </c>
      <c r="K41" s="38">
        <f>K32+K34+K36+K39</f>
        <v>135091</v>
      </c>
      <c r="L41" s="38">
        <f>L32+L34</f>
        <v>300000</v>
      </c>
      <c r="M41" s="38">
        <f>M32+M34</f>
        <v>0</v>
      </c>
      <c r="N41" s="39">
        <f>N32+N34</f>
        <v>0</v>
      </c>
      <c r="O41" s="53">
        <f t="shared" si="5"/>
        <v>60025</v>
      </c>
      <c r="P41" s="38">
        <f>P32+P34+P36+P39</f>
        <v>60025</v>
      </c>
      <c r="Q41" s="38">
        <f>Q32+Q34</f>
        <v>0</v>
      </c>
      <c r="R41" s="38">
        <f>R32+R34</f>
        <v>0</v>
      </c>
      <c r="S41" s="39">
        <f>S32+S34</f>
        <v>0</v>
      </c>
      <c r="T41" s="23"/>
      <c r="U41" s="14"/>
    </row>
    <row r="42" spans="1:21" s="10" customFormat="1" ht="51.6" customHeight="1" thickBot="1" x14ac:dyDescent="0.3">
      <c r="A42" s="88"/>
      <c r="B42" s="296"/>
      <c r="C42" s="42" t="s">
        <v>48</v>
      </c>
      <c r="D42" s="78"/>
      <c r="E42" s="64">
        <f t="shared" si="6"/>
        <v>29452</v>
      </c>
      <c r="F42" s="65">
        <f>F35+F37+F38</f>
        <v>29452</v>
      </c>
      <c r="G42" s="65">
        <f>G35</f>
        <v>0</v>
      </c>
      <c r="H42" s="65">
        <f>H35</f>
        <v>0</v>
      </c>
      <c r="I42" s="66">
        <f>I35</f>
        <v>0</v>
      </c>
      <c r="J42" s="64">
        <f t="shared" si="7"/>
        <v>41079</v>
      </c>
      <c r="K42" s="65">
        <f>K35+K37+K38+K33</f>
        <v>41079</v>
      </c>
      <c r="L42" s="65">
        <f>L35</f>
        <v>0</v>
      </c>
      <c r="M42" s="65">
        <f>M35</f>
        <v>0</v>
      </c>
      <c r="N42" s="66">
        <f>N35</f>
        <v>0</v>
      </c>
      <c r="O42" s="79">
        <f t="shared" si="5"/>
        <v>29761</v>
      </c>
      <c r="P42" s="65">
        <f>P35+P37+P38+P33</f>
        <v>29761</v>
      </c>
      <c r="Q42" s="65">
        <f>Q35</f>
        <v>0</v>
      </c>
      <c r="R42" s="65">
        <f>R35</f>
        <v>0</v>
      </c>
      <c r="S42" s="66">
        <f>S35</f>
        <v>0</v>
      </c>
      <c r="T42" s="23"/>
    </row>
    <row r="43" spans="1:21" s="10" customFormat="1" ht="38.450000000000003" customHeight="1" thickBot="1" x14ac:dyDescent="0.3">
      <c r="A43" s="284" t="s">
        <v>63</v>
      </c>
      <c r="B43" s="285"/>
      <c r="C43" s="285"/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6"/>
      <c r="P43" s="286"/>
      <c r="Q43" s="286"/>
      <c r="R43" s="286"/>
      <c r="S43" s="287"/>
      <c r="T43" s="18"/>
    </row>
    <row r="44" spans="1:21" s="10" customFormat="1" ht="69" customHeight="1" x14ac:dyDescent="0.25">
      <c r="A44" s="257" t="s">
        <v>18</v>
      </c>
      <c r="B44" s="256" t="s">
        <v>60</v>
      </c>
      <c r="C44" s="194" t="s">
        <v>9</v>
      </c>
      <c r="D44" s="196"/>
      <c r="E44" s="74">
        <f t="shared" ref="E44:E63" si="8">F44+G44+H44+I44</f>
        <v>0</v>
      </c>
      <c r="F44" s="58">
        <v>0</v>
      </c>
      <c r="G44" s="58">
        <v>0</v>
      </c>
      <c r="H44" s="58">
        <v>0</v>
      </c>
      <c r="I44" s="75">
        <v>0</v>
      </c>
      <c r="J44" s="57">
        <f t="shared" ref="J44:J63" si="9">K44+L44+M44+N44</f>
        <v>0</v>
      </c>
      <c r="K44" s="58">
        <v>0</v>
      </c>
      <c r="L44" s="58">
        <v>0</v>
      </c>
      <c r="M44" s="58">
        <v>0</v>
      </c>
      <c r="N44" s="59">
        <v>0</v>
      </c>
      <c r="O44" s="57">
        <f t="shared" ref="O44:O64" si="10">P44+Q44+R44+S44</f>
        <v>0</v>
      </c>
      <c r="P44" s="58">
        <v>0</v>
      </c>
      <c r="Q44" s="58">
        <v>0</v>
      </c>
      <c r="R44" s="58">
        <v>0</v>
      </c>
      <c r="S44" s="59">
        <v>0</v>
      </c>
      <c r="T44" s="18"/>
    </row>
    <row r="45" spans="1:21" s="10" customFormat="1" ht="69" customHeight="1" x14ac:dyDescent="0.25">
      <c r="A45" s="255"/>
      <c r="B45" s="254"/>
      <c r="C45" s="233" t="s">
        <v>138</v>
      </c>
      <c r="D45" s="234" t="s">
        <v>130</v>
      </c>
      <c r="E45" s="53">
        <f t="shared" si="8"/>
        <v>0</v>
      </c>
      <c r="F45" s="38">
        <v>0</v>
      </c>
      <c r="G45" s="38">
        <v>0</v>
      </c>
      <c r="H45" s="38">
        <v>0</v>
      </c>
      <c r="I45" s="67">
        <v>0</v>
      </c>
      <c r="J45" s="63">
        <f t="shared" si="9"/>
        <v>1100</v>
      </c>
      <c r="K45" s="38">
        <v>1100</v>
      </c>
      <c r="L45" s="38">
        <v>0</v>
      </c>
      <c r="M45" s="38">
        <v>0</v>
      </c>
      <c r="N45" s="39">
        <v>0</v>
      </c>
      <c r="O45" s="63">
        <f t="shared" si="10"/>
        <v>1144</v>
      </c>
      <c r="P45" s="38">
        <v>1144</v>
      </c>
      <c r="Q45" s="38">
        <v>0</v>
      </c>
      <c r="R45" s="38">
        <v>0</v>
      </c>
      <c r="S45" s="39">
        <v>0</v>
      </c>
      <c r="T45" s="18"/>
    </row>
    <row r="46" spans="1:21" s="10" customFormat="1" ht="69" customHeight="1" x14ac:dyDescent="0.25">
      <c r="A46" s="253"/>
      <c r="B46" s="251"/>
      <c r="C46" s="233" t="s">
        <v>98</v>
      </c>
      <c r="D46" s="234">
        <v>2026</v>
      </c>
      <c r="E46" s="53">
        <f t="shared" si="8"/>
        <v>0</v>
      </c>
      <c r="F46" s="38">
        <v>0</v>
      </c>
      <c r="G46" s="38">
        <v>0</v>
      </c>
      <c r="H46" s="38">
        <v>0</v>
      </c>
      <c r="I46" s="67">
        <v>0</v>
      </c>
      <c r="J46" s="63">
        <f t="shared" si="9"/>
        <v>1160</v>
      </c>
      <c r="K46" s="38">
        <v>1160</v>
      </c>
      <c r="L46" s="38">
        <v>0</v>
      </c>
      <c r="M46" s="38">
        <v>0</v>
      </c>
      <c r="N46" s="39">
        <v>0</v>
      </c>
      <c r="O46" s="63">
        <f t="shared" si="10"/>
        <v>0</v>
      </c>
      <c r="P46" s="38">
        <v>0</v>
      </c>
      <c r="Q46" s="38">
        <v>0</v>
      </c>
      <c r="R46" s="38">
        <v>0</v>
      </c>
      <c r="S46" s="39">
        <v>0</v>
      </c>
      <c r="T46" s="18"/>
    </row>
    <row r="47" spans="1:21" s="10" customFormat="1" ht="78" customHeight="1" x14ac:dyDescent="0.25">
      <c r="A47" s="252" t="s">
        <v>19</v>
      </c>
      <c r="B47" s="250" t="s">
        <v>107</v>
      </c>
      <c r="C47" s="120" t="s">
        <v>9</v>
      </c>
      <c r="D47" s="121">
        <v>2025</v>
      </c>
      <c r="E47" s="54">
        <f t="shared" si="8"/>
        <v>4783</v>
      </c>
      <c r="F47" s="3">
        <v>4783</v>
      </c>
      <c r="G47" s="3">
        <v>0</v>
      </c>
      <c r="H47" s="3">
        <v>0</v>
      </c>
      <c r="I47" s="68">
        <v>0</v>
      </c>
      <c r="J47" s="60">
        <f t="shared" si="9"/>
        <v>0</v>
      </c>
      <c r="K47" s="3">
        <v>0</v>
      </c>
      <c r="L47" s="3">
        <v>0</v>
      </c>
      <c r="M47" s="3">
        <v>0</v>
      </c>
      <c r="N47" s="29">
        <v>0</v>
      </c>
      <c r="O47" s="60">
        <f t="shared" si="10"/>
        <v>0</v>
      </c>
      <c r="P47" s="3">
        <v>0</v>
      </c>
      <c r="Q47" s="3">
        <v>0</v>
      </c>
      <c r="R47" s="3">
        <v>0</v>
      </c>
      <c r="S47" s="29">
        <v>0</v>
      </c>
      <c r="T47" s="18"/>
    </row>
    <row r="48" spans="1:21" s="10" customFormat="1" ht="78" customHeight="1" x14ac:dyDescent="0.25">
      <c r="A48" s="253"/>
      <c r="B48" s="251"/>
      <c r="C48" s="120" t="s">
        <v>138</v>
      </c>
      <c r="D48" s="121" t="s">
        <v>130</v>
      </c>
      <c r="E48" s="54">
        <f t="shared" si="8"/>
        <v>0</v>
      </c>
      <c r="F48" s="3">
        <v>0</v>
      </c>
      <c r="G48" s="3">
        <v>0</v>
      </c>
      <c r="H48" s="3">
        <v>0</v>
      </c>
      <c r="I48" s="68">
        <v>0</v>
      </c>
      <c r="J48" s="60">
        <f t="shared" si="9"/>
        <v>2220</v>
      </c>
      <c r="K48" s="3">
        <v>2220</v>
      </c>
      <c r="L48" s="3">
        <v>0</v>
      </c>
      <c r="M48" s="3">
        <v>0</v>
      </c>
      <c r="N48" s="29">
        <v>0</v>
      </c>
      <c r="O48" s="60">
        <f t="shared" si="10"/>
        <v>2309</v>
      </c>
      <c r="P48" s="3">
        <v>2309</v>
      </c>
      <c r="Q48" s="3">
        <v>0</v>
      </c>
      <c r="R48" s="3">
        <v>0</v>
      </c>
      <c r="S48" s="29">
        <v>0</v>
      </c>
      <c r="T48" s="18"/>
    </row>
    <row r="49" spans="1:20" s="10" customFormat="1" ht="46.5" customHeight="1" x14ac:dyDescent="0.25">
      <c r="A49" s="252" t="s">
        <v>26</v>
      </c>
      <c r="B49" s="250" t="s">
        <v>30</v>
      </c>
      <c r="C49" s="120" t="s">
        <v>9</v>
      </c>
      <c r="D49" s="121" t="s">
        <v>144</v>
      </c>
      <c r="E49" s="54">
        <f t="shared" si="8"/>
        <v>182</v>
      </c>
      <c r="F49" s="3">
        <v>182</v>
      </c>
      <c r="G49" s="3">
        <v>0</v>
      </c>
      <c r="H49" s="3">
        <v>0</v>
      </c>
      <c r="I49" s="68">
        <v>0</v>
      </c>
      <c r="J49" s="60">
        <f t="shared" si="9"/>
        <v>42</v>
      </c>
      <c r="K49" s="3">
        <v>42</v>
      </c>
      <c r="L49" s="3">
        <v>0</v>
      </c>
      <c r="M49" s="3">
        <v>0</v>
      </c>
      <c r="N49" s="29">
        <v>0</v>
      </c>
      <c r="O49" s="60">
        <f t="shared" si="10"/>
        <v>0</v>
      </c>
      <c r="P49" s="3">
        <v>0</v>
      </c>
      <c r="Q49" s="3">
        <v>0</v>
      </c>
      <c r="R49" s="3">
        <v>0</v>
      </c>
      <c r="S49" s="29">
        <v>0</v>
      </c>
      <c r="T49" s="18"/>
    </row>
    <row r="50" spans="1:20" s="10" customFormat="1" ht="46.5" customHeight="1" x14ac:dyDescent="0.25">
      <c r="A50" s="253"/>
      <c r="B50" s="251"/>
      <c r="C50" s="120" t="s">
        <v>138</v>
      </c>
      <c r="D50" s="121" t="s">
        <v>141</v>
      </c>
      <c r="E50" s="54">
        <f t="shared" ref="E50" si="11">F50+G50+H50+I50</f>
        <v>0</v>
      </c>
      <c r="F50" s="3">
        <v>0</v>
      </c>
      <c r="G50" s="3">
        <v>0</v>
      </c>
      <c r="H50" s="3">
        <v>0</v>
      </c>
      <c r="I50" s="68">
        <v>0</v>
      </c>
      <c r="J50" s="60">
        <f t="shared" ref="J50" si="12">K50+L50+M50+N50</f>
        <v>162</v>
      </c>
      <c r="K50" s="3">
        <v>162</v>
      </c>
      <c r="L50" s="3">
        <v>0</v>
      </c>
      <c r="M50" s="3">
        <v>0</v>
      </c>
      <c r="N50" s="29">
        <v>0</v>
      </c>
      <c r="O50" s="60">
        <f t="shared" ref="O50" si="13">P50+Q50+R50+S50</f>
        <v>212</v>
      </c>
      <c r="P50" s="3">
        <v>212</v>
      </c>
      <c r="Q50" s="3">
        <v>0</v>
      </c>
      <c r="R50" s="3">
        <v>0</v>
      </c>
      <c r="S50" s="29">
        <v>0</v>
      </c>
      <c r="T50" s="18"/>
    </row>
    <row r="51" spans="1:20" s="10" customFormat="1" ht="42.75" customHeight="1" x14ac:dyDescent="0.25">
      <c r="A51" s="252" t="s">
        <v>27</v>
      </c>
      <c r="B51" s="250" t="s">
        <v>21</v>
      </c>
      <c r="C51" s="120" t="s">
        <v>9</v>
      </c>
      <c r="D51" s="121">
        <v>2025</v>
      </c>
      <c r="E51" s="54">
        <f t="shared" si="8"/>
        <v>2205</v>
      </c>
      <c r="F51" s="3">
        <v>2205</v>
      </c>
      <c r="G51" s="3">
        <v>0</v>
      </c>
      <c r="H51" s="3">
        <v>0</v>
      </c>
      <c r="I51" s="68">
        <v>0</v>
      </c>
      <c r="J51" s="60">
        <f t="shared" si="9"/>
        <v>0</v>
      </c>
      <c r="K51" s="3">
        <v>0</v>
      </c>
      <c r="L51" s="3">
        <v>0</v>
      </c>
      <c r="M51" s="3">
        <v>0</v>
      </c>
      <c r="N51" s="29">
        <v>0</v>
      </c>
      <c r="O51" s="60">
        <f t="shared" si="10"/>
        <v>0</v>
      </c>
      <c r="P51" s="3">
        <v>0</v>
      </c>
      <c r="Q51" s="3">
        <v>0</v>
      </c>
      <c r="R51" s="3">
        <v>0</v>
      </c>
      <c r="S51" s="29">
        <v>0</v>
      </c>
      <c r="T51" s="18"/>
    </row>
    <row r="52" spans="1:20" s="10" customFormat="1" ht="42.75" customHeight="1" x14ac:dyDescent="0.25">
      <c r="A52" s="253"/>
      <c r="B52" s="251"/>
      <c r="C52" s="120" t="s">
        <v>138</v>
      </c>
      <c r="D52" s="121" t="s">
        <v>141</v>
      </c>
      <c r="E52" s="54">
        <f t="shared" si="8"/>
        <v>0</v>
      </c>
      <c r="F52" s="3">
        <v>0</v>
      </c>
      <c r="G52" s="3">
        <v>0</v>
      </c>
      <c r="H52" s="3">
        <v>0</v>
      </c>
      <c r="I52" s="68">
        <v>0</v>
      </c>
      <c r="J52" s="60">
        <f t="shared" si="9"/>
        <v>2205</v>
      </c>
      <c r="K52" s="3">
        <v>2205</v>
      </c>
      <c r="L52" s="3">
        <v>0</v>
      </c>
      <c r="M52" s="3">
        <v>0</v>
      </c>
      <c r="N52" s="29">
        <v>0</v>
      </c>
      <c r="O52" s="60">
        <f t="shared" si="10"/>
        <v>3602</v>
      </c>
      <c r="P52" s="3">
        <v>3602</v>
      </c>
      <c r="Q52" s="3">
        <v>0</v>
      </c>
      <c r="R52" s="3">
        <v>0</v>
      </c>
      <c r="S52" s="29">
        <v>0</v>
      </c>
      <c r="T52" s="18"/>
    </row>
    <row r="53" spans="1:20" s="10" customFormat="1" ht="42.75" customHeight="1" x14ac:dyDescent="0.25">
      <c r="A53" s="252" t="s">
        <v>28</v>
      </c>
      <c r="B53" s="250" t="s">
        <v>127</v>
      </c>
      <c r="C53" s="120" t="s">
        <v>9</v>
      </c>
      <c r="D53" s="121" t="s">
        <v>99</v>
      </c>
      <c r="E53" s="54">
        <f t="shared" si="8"/>
        <v>4654</v>
      </c>
      <c r="F53" s="3">
        <v>4654</v>
      </c>
      <c r="G53" s="3">
        <v>0</v>
      </c>
      <c r="H53" s="3">
        <v>0</v>
      </c>
      <c r="I53" s="68">
        <v>0</v>
      </c>
      <c r="J53" s="60">
        <f>K53+L53+M53+N53</f>
        <v>23458</v>
      </c>
      <c r="K53" s="3">
        <v>23458</v>
      </c>
      <c r="L53" s="3">
        <v>0</v>
      </c>
      <c r="M53" s="3">
        <v>0</v>
      </c>
      <c r="N53" s="29">
        <v>0</v>
      </c>
      <c r="O53" s="60">
        <f t="shared" si="10"/>
        <v>0</v>
      </c>
      <c r="P53" s="3">
        <v>0</v>
      </c>
      <c r="Q53" s="3">
        <v>0</v>
      </c>
      <c r="R53" s="3">
        <v>0</v>
      </c>
      <c r="S53" s="29">
        <v>0</v>
      </c>
      <c r="T53" s="18"/>
    </row>
    <row r="54" spans="1:20" s="10" customFormat="1" ht="42.75" customHeight="1" x14ac:dyDescent="0.25">
      <c r="A54" s="255"/>
      <c r="B54" s="254"/>
      <c r="C54" s="127" t="s">
        <v>138</v>
      </c>
      <c r="D54" s="174">
        <v>2027</v>
      </c>
      <c r="E54" s="54">
        <f t="shared" si="8"/>
        <v>0</v>
      </c>
      <c r="F54" s="46">
        <v>0</v>
      </c>
      <c r="G54" s="46">
        <v>0</v>
      </c>
      <c r="H54" s="46">
        <v>0</v>
      </c>
      <c r="I54" s="69">
        <v>0</v>
      </c>
      <c r="J54" s="60">
        <f>K54+L54+M54+N54</f>
        <v>0</v>
      </c>
      <c r="K54" s="46">
        <v>0</v>
      </c>
      <c r="L54" s="46">
        <v>0</v>
      </c>
      <c r="M54" s="46">
        <v>0</v>
      </c>
      <c r="N54" s="47">
        <v>0</v>
      </c>
      <c r="O54" s="60">
        <f t="shared" si="10"/>
        <v>21646</v>
      </c>
      <c r="P54" s="46">
        <v>21646</v>
      </c>
      <c r="Q54" s="46">
        <v>0</v>
      </c>
      <c r="R54" s="46">
        <v>0</v>
      </c>
      <c r="S54" s="47">
        <v>0</v>
      </c>
      <c r="T54" s="18"/>
    </row>
    <row r="55" spans="1:20" s="10" customFormat="1" ht="42.75" customHeight="1" x14ac:dyDescent="0.25">
      <c r="A55" s="253"/>
      <c r="B55" s="251"/>
      <c r="C55" s="127" t="s">
        <v>98</v>
      </c>
      <c r="D55" s="174">
        <v>2026</v>
      </c>
      <c r="E55" s="54">
        <f t="shared" si="8"/>
        <v>0</v>
      </c>
      <c r="F55" s="46">
        <v>0</v>
      </c>
      <c r="G55" s="46">
        <v>0</v>
      </c>
      <c r="H55" s="46">
        <v>0</v>
      </c>
      <c r="I55" s="69">
        <v>0</v>
      </c>
      <c r="J55" s="60">
        <f>K55+L55+M55+N55</f>
        <v>8460</v>
      </c>
      <c r="K55" s="46">
        <v>8460</v>
      </c>
      <c r="L55" s="46">
        <v>0</v>
      </c>
      <c r="M55" s="46">
        <v>0</v>
      </c>
      <c r="N55" s="47">
        <v>0</v>
      </c>
      <c r="O55" s="60">
        <f t="shared" si="10"/>
        <v>0</v>
      </c>
      <c r="P55" s="46">
        <v>0</v>
      </c>
      <c r="Q55" s="46">
        <v>0</v>
      </c>
      <c r="R55" s="46">
        <v>0</v>
      </c>
      <c r="S55" s="47">
        <v>0</v>
      </c>
      <c r="T55" s="18"/>
    </row>
    <row r="56" spans="1:20" s="10" customFormat="1" ht="39.75" customHeight="1" x14ac:dyDescent="0.25">
      <c r="A56" s="252" t="s">
        <v>73</v>
      </c>
      <c r="B56" s="250" t="s">
        <v>89</v>
      </c>
      <c r="C56" s="127" t="s">
        <v>9</v>
      </c>
      <c r="D56" s="174" t="s">
        <v>38</v>
      </c>
      <c r="E56" s="54">
        <f t="shared" si="8"/>
        <v>65341</v>
      </c>
      <c r="F56" s="46">
        <v>65341</v>
      </c>
      <c r="G56" s="46">
        <v>0</v>
      </c>
      <c r="H56" s="46">
        <v>0</v>
      </c>
      <c r="I56" s="69">
        <v>0</v>
      </c>
      <c r="J56" s="60">
        <f>K56+L56+M56+N56</f>
        <v>121510</v>
      </c>
      <c r="K56" s="46">
        <v>121510</v>
      </c>
      <c r="L56" s="46">
        <v>0</v>
      </c>
      <c r="M56" s="46">
        <v>0</v>
      </c>
      <c r="N56" s="47">
        <v>0</v>
      </c>
      <c r="O56" s="60">
        <f t="shared" si="10"/>
        <v>134440</v>
      </c>
      <c r="P56" s="46">
        <v>134440</v>
      </c>
      <c r="Q56" s="46">
        <v>0</v>
      </c>
      <c r="R56" s="46">
        <v>0</v>
      </c>
      <c r="S56" s="47">
        <v>0</v>
      </c>
      <c r="T56" s="18"/>
    </row>
    <row r="57" spans="1:20" s="10" customFormat="1" ht="39.75" customHeight="1" x14ac:dyDescent="0.25">
      <c r="A57" s="255"/>
      <c r="B57" s="254"/>
      <c r="C57" s="127" t="s">
        <v>138</v>
      </c>
      <c r="D57" s="174" t="s">
        <v>130</v>
      </c>
      <c r="E57" s="55">
        <f t="shared" si="8"/>
        <v>0</v>
      </c>
      <c r="F57" s="46">
        <v>0</v>
      </c>
      <c r="G57" s="46">
        <v>0</v>
      </c>
      <c r="H57" s="46">
        <v>0</v>
      </c>
      <c r="I57" s="69">
        <v>0</v>
      </c>
      <c r="J57" s="61">
        <f t="shared" ref="J57" si="14">K57+L57+M57+N57</f>
        <v>300</v>
      </c>
      <c r="K57" s="46">
        <v>300</v>
      </c>
      <c r="L57" s="46">
        <v>0</v>
      </c>
      <c r="M57" s="46">
        <v>0</v>
      </c>
      <c r="N57" s="47">
        <v>0</v>
      </c>
      <c r="O57" s="61">
        <f t="shared" si="10"/>
        <v>312</v>
      </c>
      <c r="P57" s="46">
        <v>312</v>
      </c>
      <c r="Q57" s="46">
        <v>0</v>
      </c>
      <c r="R57" s="46">
        <v>0</v>
      </c>
      <c r="S57" s="47">
        <v>0</v>
      </c>
      <c r="T57" s="18"/>
    </row>
    <row r="58" spans="1:20" s="10" customFormat="1" ht="43.5" customHeight="1" x14ac:dyDescent="0.25">
      <c r="A58" s="253"/>
      <c r="B58" s="251"/>
      <c r="C58" s="127" t="s">
        <v>49</v>
      </c>
      <c r="D58" s="128" t="s">
        <v>37</v>
      </c>
      <c r="E58" s="55">
        <f t="shared" si="8"/>
        <v>65688</v>
      </c>
      <c r="F58" s="46">
        <v>65688</v>
      </c>
      <c r="G58" s="46">
        <v>0</v>
      </c>
      <c r="H58" s="46">
        <v>0</v>
      </c>
      <c r="I58" s="69">
        <v>0</v>
      </c>
      <c r="J58" s="61">
        <f t="shared" si="9"/>
        <v>29755</v>
      </c>
      <c r="K58" s="46">
        <v>29755</v>
      </c>
      <c r="L58" s="46">
        <v>0</v>
      </c>
      <c r="M58" s="46">
        <v>0</v>
      </c>
      <c r="N58" s="47">
        <v>0</v>
      </c>
      <c r="O58" s="61">
        <f t="shared" si="10"/>
        <v>27733</v>
      </c>
      <c r="P58" s="46">
        <v>27733</v>
      </c>
      <c r="Q58" s="46">
        <v>0</v>
      </c>
      <c r="R58" s="46">
        <v>0</v>
      </c>
      <c r="S58" s="47">
        <v>0</v>
      </c>
      <c r="T58" s="24"/>
    </row>
    <row r="59" spans="1:20" s="10" customFormat="1" ht="154.5" customHeight="1" thickBot="1" x14ac:dyDescent="0.3">
      <c r="A59" s="124" t="s">
        <v>100</v>
      </c>
      <c r="B59" s="126" t="s">
        <v>124</v>
      </c>
      <c r="C59" s="205" t="s">
        <v>98</v>
      </c>
      <c r="D59" s="102" t="s">
        <v>99</v>
      </c>
      <c r="E59" s="55">
        <f>F59+G59</f>
        <v>105263</v>
      </c>
      <c r="F59" s="46">
        <v>5263</v>
      </c>
      <c r="G59" s="46">
        <v>100000</v>
      </c>
      <c r="H59" s="46">
        <v>0</v>
      </c>
      <c r="I59" s="69">
        <v>0</v>
      </c>
      <c r="J59" s="64">
        <f>K59+L59</f>
        <v>0</v>
      </c>
      <c r="K59" s="65">
        <v>0</v>
      </c>
      <c r="L59" s="65">
        <v>0</v>
      </c>
      <c r="M59" s="65">
        <v>0</v>
      </c>
      <c r="N59" s="66">
        <v>0</v>
      </c>
      <c r="O59" s="61">
        <f t="shared" si="10"/>
        <v>0</v>
      </c>
      <c r="P59" s="65">
        <v>0</v>
      </c>
      <c r="Q59" s="65">
        <v>0</v>
      </c>
      <c r="R59" s="65">
        <v>0</v>
      </c>
      <c r="S59" s="66">
        <v>0</v>
      </c>
      <c r="T59" s="24"/>
    </row>
    <row r="60" spans="1:20" s="13" customFormat="1" ht="43.15" customHeight="1" thickBot="1" x14ac:dyDescent="0.3">
      <c r="A60" s="270" t="s">
        <v>11</v>
      </c>
      <c r="B60" s="271"/>
      <c r="C60" s="323"/>
      <c r="D60" s="92"/>
      <c r="E60" s="62">
        <f>F60+G60+H60+I60</f>
        <v>248116</v>
      </c>
      <c r="F60" s="48">
        <f>SUM(F44:F59)</f>
        <v>148116</v>
      </c>
      <c r="G60" s="48">
        <f>SUM(G44:G59)</f>
        <v>100000</v>
      </c>
      <c r="H60" s="48">
        <f>SUM(H44:H59)</f>
        <v>0</v>
      </c>
      <c r="I60" s="49">
        <f>SUM(I44:I59)</f>
        <v>0</v>
      </c>
      <c r="J60" s="56">
        <f>K60+L60+M60+N60</f>
        <v>190372</v>
      </c>
      <c r="K60" s="48">
        <f>SUM(K44:K59)</f>
        <v>190372</v>
      </c>
      <c r="L60" s="48">
        <f>SUM(L44:L59)</f>
        <v>0</v>
      </c>
      <c r="M60" s="48">
        <f>SUM(M44:M59)</f>
        <v>0</v>
      </c>
      <c r="N60" s="70">
        <f>SUM(N44:N59)</f>
        <v>0</v>
      </c>
      <c r="O60" s="62">
        <f>P60+Q60+R60+S60</f>
        <v>191398</v>
      </c>
      <c r="P60" s="48">
        <f>SUM(P44:P59)</f>
        <v>191398</v>
      </c>
      <c r="Q60" s="48">
        <f>SUM(Q44:Q59)</f>
        <v>0</v>
      </c>
      <c r="R60" s="48">
        <f>SUM(R44:R59)</f>
        <v>0</v>
      </c>
      <c r="S60" s="49">
        <f>SUM(S44:S59)</f>
        <v>0</v>
      </c>
      <c r="T60" s="25"/>
    </row>
    <row r="61" spans="1:20" s="10" customFormat="1" ht="45.75" customHeight="1" x14ac:dyDescent="0.25">
      <c r="A61" s="130"/>
      <c r="B61" s="131" t="s">
        <v>46</v>
      </c>
      <c r="C61" s="194" t="s">
        <v>9</v>
      </c>
      <c r="D61" s="133"/>
      <c r="E61" s="57">
        <f t="shared" si="8"/>
        <v>77165</v>
      </c>
      <c r="F61" s="58">
        <f>F47+F44+F49+F51+F53+F56</f>
        <v>77165</v>
      </c>
      <c r="G61" s="58">
        <f>G47+G44+G49+G51+G53+G58</f>
        <v>0</v>
      </c>
      <c r="H61" s="58">
        <f>H47+H44+H49+H51+H53+H58</f>
        <v>0</v>
      </c>
      <c r="I61" s="75">
        <f>I47+I44+I49+I51+I53+I58</f>
        <v>0</v>
      </c>
      <c r="J61" s="57">
        <f t="shared" si="9"/>
        <v>145010</v>
      </c>
      <c r="K61" s="58">
        <f>K47+K44+K49+K51+K53+K56</f>
        <v>145010</v>
      </c>
      <c r="L61" s="58">
        <f>L47+L44+L49+L51+L53+L58</f>
        <v>0</v>
      </c>
      <c r="M61" s="58">
        <f>M47+M44+M49+M51+M53+M58</f>
        <v>0</v>
      </c>
      <c r="N61" s="59">
        <f>N47+N44+N49+N51+N53+N58</f>
        <v>0</v>
      </c>
      <c r="O61" s="57">
        <f t="shared" si="10"/>
        <v>134440</v>
      </c>
      <c r="P61" s="58">
        <f>P47+P44+P49+P51+P53+P56</f>
        <v>134440</v>
      </c>
      <c r="Q61" s="58">
        <f>Q44+Q47+Q49+Q51+Q53+Q58</f>
        <v>0</v>
      </c>
      <c r="R61" s="58">
        <f>R44+R47+R49+R51+R53+R58</f>
        <v>0</v>
      </c>
      <c r="S61" s="59">
        <f>S44+S47+S49+S51+S53+S58</f>
        <v>0</v>
      </c>
      <c r="T61" s="23"/>
    </row>
    <row r="62" spans="1:20" s="10" customFormat="1" ht="45.75" customHeight="1" x14ac:dyDescent="0.25">
      <c r="A62" s="235"/>
      <c r="B62" s="236"/>
      <c r="C62" s="237" t="s">
        <v>138</v>
      </c>
      <c r="D62" s="238"/>
      <c r="E62" s="53">
        <f t="shared" si="8"/>
        <v>0</v>
      </c>
      <c r="F62" s="228">
        <f>F57+F54+F52+F50+F48+F45</f>
        <v>0</v>
      </c>
      <c r="G62" s="228">
        <v>0</v>
      </c>
      <c r="H62" s="228">
        <v>0</v>
      </c>
      <c r="I62" s="231">
        <v>0</v>
      </c>
      <c r="J62" s="227">
        <f t="shared" si="9"/>
        <v>5987</v>
      </c>
      <c r="K62" s="228">
        <f>K57+K54+K52+K50+K48+K45</f>
        <v>5987</v>
      </c>
      <c r="L62" s="228">
        <v>0</v>
      </c>
      <c r="M62" s="228">
        <v>0</v>
      </c>
      <c r="N62" s="229">
        <v>0</v>
      </c>
      <c r="O62" s="227">
        <f t="shared" si="10"/>
        <v>29225</v>
      </c>
      <c r="P62" s="228">
        <f>P57+P54+P52+P50+P48+P45</f>
        <v>29225</v>
      </c>
      <c r="Q62" s="228">
        <v>0</v>
      </c>
      <c r="R62" s="228">
        <v>0</v>
      </c>
      <c r="S62" s="229">
        <v>0</v>
      </c>
      <c r="T62" s="23"/>
    </row>
    <row r="63" spans="1:20" s="10" customFormat="1" ht="57" customHeight="1" x14ac:dyDescent="0.25">
      <c r="A63" s="129"/>
      <c r="B63" s="132"/>
      <c r="C63" s="127" t="s">
        <v>49</v>
      </c>
      <c r="D63" s="134"/>
      <c r="E63" s="55">
        <f t="shared" si="8"/>
        <v>65688</v>
      </c>
      <c r="F63" s="46">
        <f>F58</f>
        <v>65688</v>
      </c>
      <c r="G63" s="46">
        <f>G58</f>
        <v>0</v>
      </c>
      <c r="H63" s="46">
        <f>H58</f>
        <v>0</v>
      </c>
      <c r="I63" s="69">
        <f>I58</f>
        <v>0</v>
      </c>
      <c r="J63" s="61">
        <f t="shared" si="9"/>
        <v>29755</v>
      </c>
      <c r="K63" s="46">
        <f>K58</f>
        <v>29755</v>
      </c>
      <c r="L63" s="46">
        <f>L58</f>
        <v>0</v>
      </c>
      <c r="M63" s="46">
        <f>M58</f>
        <v>0</v>
      </c>
      <c r="N63" s="47">
        <f>N58</f>
        <v>0</v>
      </c>
      <c r="O63" s="61">
        <f t="shared" si="10"/>
        <v>27733</v>
      </c>
      <c r="P63" s="46">
        <f>P58</f>
        <v>27733</v>
      </c>
      <c r="Q63" s="46">
        <f>Q58</f>
        <v>0</v>
      </c>
      <c r="R63" s="46">
        <f>R58</f>
        <v>0</v>
      </c>
      <c r="S63" s="47">
        <f>S58</f>
        <v>0</v>
      </c>
      <c r="T63" s="23"/>
    </row>
    <row r="64" spans="1:20" s="10" customFormat="1" ht="57" customHeight="1" thickBot="1" x14ac:dyDescent="0.3">
      <c r="A64" s="96"/>
      <c r="B64" s="136"/>
      <c r="C64" s="205" t="s">
        <v>98</v>
      </c>
      <c r="D64" s="135"/>
      <c r="E64" s="79">
        <f>F64+G64</f>
        <v>105263</v>
      </c>
      <c r="F64" s="65">
        <f>F59+F55+F46</f>
        <v>5263</v>
      </c>
      <c r="G64" s="65">
        <f>G59</f>
        <v>100000</v>
      </c>
      <c r="H64" s="65">
        <v>0</v>
      </c>
      <c r="I64" s="80">
        <v>0</v>
      </c>
      <c r="J64" s="64">
        <f>K64+L64</f>
        <v>9620</v>
      </c>
      <c r="K64" s="65">
        <f>K59+K55+K46</f>
        <v>9620</v>
      </c>
      <c r="L64" s="65">
        <f>L59</f>
        <v>0</v>
      </c>
      <c r="M64" s="65">
        <v>0</v>
      </c>
      <c r="N64" s="66">
        <v>0</v>
      </c>
      <c r="O64" s="64">
        <f t="shared" si="10"/>
        <v>0</v>
      </c>
      <c r="P64" s="65">
        <f>P59+P55+P46</f>
        <v>0</v>
      </c>
      <c r="Q64" s="65">
        <v>0</v>
      </c>
      <c r="R64" s="65">
        <v>0</v>
      </c>
      <c r="S64" s="66">
        <v>0</v>
      </c>
      <c r="T64" s="23"/>
    </row>
    <row r="65" spans="1:20" s="10" customFormat="1" ht="37.9" customHeight="1" thickBot="1" x14ac:dyDescent="0.3">
      <c r="A65" s="320" t="s">
        <v>65</v>
      </c>
      <c r="B65" s="321"/>
      <c r="C65" s="321"/>
      <c r="D65" s="321"/>
      <c r="E65" s="321"/>
      <c r="F65" s="321"/>
      <c r="G65" s="321"/>
      <c r="H65" s="321"/>
      <c r="I65" s="321"/>
      <c r="J65" s="321"/>
      <c r="K65" s="321"/>
      <c r="L65" s="321"/>
      <c r="M65" s="321"/>
      <c r="N65" s="321"/>
      <c r="O65" s="321"/>
      <c r="P65" s="321"/>
      <c r="Q65" s="321"/>
      <c r="R65" s="321"/>
      <c r="S65" s="322"/>
      <c r="T65" s="18"/>
    </row>
    <row r="66" spans="1:20" s="10" customFormat="1" ht="96" customHeight="1" x14ac:dyDescent="0.25">
      <c r="A66" s="97" t="s">
        <v>13</v>
      </c>
      <c r="B66" s="203" t="s">
        <v>101</v>
      </c>
      <c r="C66" s="81" t="s">
        <v>9</v>
      </c>
      <c r="D66" s="50">
        <v>2025</v>
      </c>
      <c r="E66" s="57">
        <f>F66+G66+H66+I66</f>
        <v>67328</v>
      </c>
      <c r="F66" s="58">
        <v>18959</v>
      </c>
      <c r="G66" s="58">
        <v>48369</v>
      </c>
      <c r="H66" s="58">
        <v>0</v>
      </c>
      <c r="I66" s="59">
        <v>0</v>
      </c>
      <c r="J66" s="53">
        <f>K66+L66+M66+N66</f>
        <v>128378</v>
      </c>
      <c r="K66" s="38">
        <v>33846</v>
      </c>
      <c r="L66" s="38">
        <v>94532</v>
      </c>
      <c r="M66" s="38">
        <v>0</v>
      </c>
      <c r="N66" s="67">
        <v>0</v>
      </c>
      <c r="O66" s="57">
        <f>P66+Q66+R66+S66</f>
        <v>0</v>
      </c>
      <c r="P66" s="58">
        <v>0</v>
      </c>
      <c r="Q66" s="58">
        <v>0</v>
      </c>
      <c r="R66" s="58">
        <v>0</v>
      </c>
      <c r="S66" s="59">
        <v>0</v>
      </c>
      <c r="T66" s="18"/>
    </row>
    <row r="67" spans="1:20" s="10" customFormat="1" ht="64.900000000000006" customHeight="1" thickBot="1" x14ac:dyDescent="0.3">
      <c r="A67" s="98" t="s">
        <v>25</v>
      </c>
      <c r="B67" s="193" t="s">
        <v>66</v>
      </c>
      <c r="C67" s="83" t="s">
        <v>9</v>
      </c>
      <c r="D67" s="51">
        <v>2025</v>
      </c>
      <c r="E67" s="61">
        <f>F67+G67+H67+I67</f>
        <v>17475</v>
      </c>
      <c r="F67" s="46">
        <v>17475</v>
      </c>
      <c r="G67" s="46">
        <v>0</v>
      </c>
      <c r="H67" s="46">
        <v>0</v>
      </c>
      <c r="I67" s="47">
        <v>0</v>
      </c>
      <c r="J67" s="55">
        <f>K67+L67+M67+N67</f>
        <v>8976</v>
      </c>
      <c r="K67" s="46">
        <v>8976</v>
      </c>
      <c r="L67" s="46">
        <v>0</v>
      </c>
      <c r="M67" s="46">
        <v>0</v>
      </c>
      <c r="N67" s="69">
        <v>0</v>
      </c>
      <c r="O67" s="61">
        <f>P67+Q67+R67+S67</f>
        <v>0</v>
      </c>
      <c r="P67" s="46">
        <v>0</v>
      </c>
      <c r="Q67" s="46">
        <v>0</v>
      </c>
      <c r="R67" s="46">
        <v>0</v>
      </c>
      <c r="S67" s="47">
        <v>0</v>
      </c>
      <c r="T67" s="18"/>
    </row>
    <row r="68" spans="1:20" s="13" customFormat="1" ht="33" customHeight="1" thickBot="1" x14ac:dyDescent="0.3">
      <c r="A68" s="324" t="s">
        <v>12</v>
      </c>
      <c r="B68" s="325"/>
      <c r="C68" s="325"/>
      <c r="D68" s="325"/>
      <c r="E68" s="62">
        <f t="shared" ref="E68:S68" si="15">E67+E66</f>
        <v>84803</v>
      </c>
      <c r="F68" s="48">
        <f t="shared" si="15"/>
        <v>36434</v>
      </c>
      <c r="G68" s="48">
        <f t="shared" si="15"/>
        <v>48369</v>
      </c>
      <c r="H68" s="48">
        <f t="shared" si="15"/>
        <v>0</v>
      </c>
      <c r="I68" s="49">
        <f t="shared" si="15"/>
        <v>0</v>
      </c>
      <c r="J68" s="56">
        <f t="shared" si="15"/>
        <v>137354</v>
      </c>
      <c r="K68" s="48">
        <f t="shared" si="15"/>
        <v>42822</v>
      </c>
      <c r="L68" s="48">
        <f t="shared" si="15"/>
        <v>94532</v>
      </c>
      <c r="M68" s="48">
        <f t="shared" si="15"/>
        <v>0</v>
      </c>
      <c r="N68" s="70">
        <f t="shared" si="15"/>
        <v>0</v>
      </c>
      <c r="O68" s="62">
        <f t="shared" si="15"/>
        <v>0</v>
      </c>
      <c r="P68" s="48">
        <f t="shared" si="15"/>
        <v>0</v>
      </c>
      <c r="Q68" s="48">
        <f t="shared" si="15"/>
        <v>0</v>
      </c>
      <c r="R68" s="48">
        <f t="shared" si="15"/>
        <v>0</v>
      </c>
      <c r="S68" s="49">
        <f t="shared" si="15"/>
        <v>0</v>
      </c>
      <c r="T68" s="26"/>
    </row>
    <row r="69" spans="1:20" s="10" customFormat="1" ht="36" customHeight="1" thickBot="1" x14ac:dyDescent="0.3">
      <c r="A69" s="315" t="s">
        <v>67</v>
      </c>
      <c r="B69" s="316"/>
      <c r="C69" s="316"/>
      <c r="D69" s="316"/>
      <c r="E69" s="316"/>
      <c r="F69" s="316"/>
      <c r="G69" s="316"/>
      <c r="H69" s="316"/>
      <c r="I69" s="316"/>
      <c r="J69" s="316"/>
      <c r="K69" s="316"/>
      <c r="L69" s="316"/>
      <c r="M69" s="316"/>
      <c r="N69" s="316"/>
      <c r="O69" s="316"/>
      <c r="P69" s="316"/>
      <c r="Q69" s="316"/>
      <c r="R69" s="316"/>
      <c r="S69" s="317"/>
      <c r="T69" s="24"/>
    </row>
    <row r="70" spans="1:20" s="10" customFormat="1" ht="46.15" customHeight="1" x14ac:dyDescent="0.25">
      <c r="A70" s="318" t="s">
        <v>57</v>
      </c>
      <c r="B70" s="319" t="s">
        <v>120</v>
      </c>
      <c r="C70" s="81" t="s">
        <v>9</v>
      </c>
      <c r="D70" s="99" t="s">
        <v>37</v>
      </c>
      <c r="E70" s="57">
        <f t="shared" ref="E70:E92" si="16">F70+G70+H70+I70</f>
        <v>330445</v>
      </c>
      <c r="F70" s="58">
        <v>330445</v>
      </c>
      <c r="G70" s="58">
        <v>0</v>
      </c>
      <c r="H70" s="58">
        <v>0</v>
      </c>
      <c r="I70" s="59">
        <v>0</v>
      </c>
      <c r="J70" s="53">
        <f>K70+L70+M70+N70</f>
        <v>463307</v>
      </c>
      <c r="K70" s="38">
        <v>463307</v>
      </c>
      <c r="L70" s="38">
        <v>0</v>
      </c>
      <c r="M70" s="38">
        <v>0</v>
      </c>
      <c r="N70" s="67">
        <v>0</v>
      </c>
      <c r="O70" s="57">
        <f>P70+Q70+R70+S70</f>
        <v>481842</v>
      </c>
      <c r="P70" s="58">
        <v>481842</v>
      </c>
      <c r="Q70" s="58">
        <v>0</v>
      </c>
      <c r="R70" s="58">
        <v>0</v>
      </c>
      <c r="S70" s="59">
        <v>0</v>
      </c>
      <c r="T70" s="24"/>
    </row>
    <row r="71" spans="1:20" s="10" customFormat="1" ht="46.15" customHeight="1" x14ac:dyDescent="0.25">
      <c r="A71" s="259"/>
      <c r="B71" s="260"/>
      <c r="C71" s="82" t="s">
        <v>48</v>
      </c>
      <c r="D71" s="179" t="s">
        <v>37</v>
      </c>
      <c r="E71" s="60">
        <f t="shared" si="16"/>
        <v>153054</v>
      </c>
      <c r="F71" s="3">
        <v>153054</v>
      </c>
      <c r="G71" s="3">
        <v>0</v>
      </c>
      <c r="H71" s="3">
        <v>0</v>
      </c>
      <c r="I71" s="29">
        <v>0</v>
      </c>
      <c r="J71" s="54">
        <f t="shared" ref="J71:J92" si="17">K71+L71+M71+N71</f>
        <v>178987</v>
      </c>
      <c r="K71" s="3">
        <v>178987</v>
      </c>
      <c r="L71" s="3">
        <v>0</v>
      </c>
      <c r="M71" s="3">
        <v>0</v>
      </c>
      <c r="N71" s="68">
        <v>0</v>
      </c>
      <c r="O71" s="60">
        <f t="shared" ref="O71:O92" si="18">P71+Q71+R71+S71</f>
        <v>170576</v>
      </c>
      <c r="P71" s="3">
        <v>170576</v>
      </c>
      <c r="Q71" s="3">
        <v>0</v>
      </c>
      <c r="R71" s="3">
        <v>0</v>
      </c>
      <c r="S71" s="29">
        <v>0</v>
      </c>
      <c r="T71" s="24"/>
    </row>
    <row r="72" spans="1:20" s="10" customFormat="1" ht="46.15" customHeight="1" x14ac:dyDescent="0.25">
      <c r="A72" s="191" t="s">
        <v>110</v>
      </c>
      <c r="B72" s="192" t="s">
        <v>122</v>
      </c>
      <c r="C72" s="82" t="s">
        <v>9</v>
      </c>
      <c r="D72" s="179" t="s">
        <v>109</v>
      </c>
      <c r="E72" s="60">
        <f t="shared" si="16"/>
        <v>5000</v>
      </c>
      <c r="F72" s="3">
        <v>5000</v>
      </c>
      <c r="G72" s="3">
        <v>0</v>
      </c>
      <c r="H72" s="3">
        <v>0</v>
      </c>
      <c r="I72" s="29">
        <v>0</v>
      </c>
      <c r="J72" s="54">
        <f t="shared" si="17"/>
        <v>0</v>
      </c>
      <c r="K72" s="3">
        <v>0</v>
      </c>
      <c r="L72" s="3">
        <v>0</v>
      </c>
      <c r="M72" s="3">
        <v>0</v>
      </c>
      <c r="N72" s="68">
        <v>0</v>
      </c>
      <c r="O72" s="60">
        <f t="shared" si="18"/>
        <v>0</v>
      </c>
      <c r="P72" s="3">
        <v>0</v>
      </c>
      <c r="Q72" s="3">
        <v>0</v>
      </c>
      <c r="R72" s="3">
        <v>0</v>
      </c>
      <c r="S72" s="47">
        <v>0</v>
      </c>
      <c r="T72" s="24"/>
    </row>
    <row r="73" spans="1:20" s="10" customFormat="1" ht="35.450000000000003" customHeight="1" x14ac:dyDescent="0.25">
      <c r="A73" s="259" t="s">
        <v>112</v>
      </c>
      <c r="B73" s="260" t="s">
        <v>91</v>
      </c>
      <c r="C73" s="178" t="s">
        <v>9</v>
      </c>
      <c r="D73" s="179" t="s">
        <v>37</v>
      </c>
      <c r="E73" s="60">
        <f t="shared" si="16"/>
        <v>34159</v>
      </c>
      <c r="F73" s="3">
        <v>34159</v>
      </c>
      <c r="G73" s="3">
        <v>0</v>
      </c>
      <c r="H73" s="3">
        <v>0</v>
      </c>
      <c r="I73" s="29">
        <v>0</v>
      </c>
      <c r="J73" s="54">
        <f t="shared" si="17"/>
        <v>30434</v>
      </c>
      <c r="K73" s="3">
        <v>30434</v>
      </c>
      <c r="L73" s="3">
        <v>0</v>
      </c>
      <c r="M73" s="3">
        <v>0</v>
      </c>
      <c r="N73" s="68">
        <v>0</v>
      </c>
      <c r="O73" s="60">
        <f t="shared" si="18"/>
        <v>31652</v>
      </c>
      <c r="P73" s="3">
        <v>31652</v>
      </c>
      <c r="Q73" s="3">
        <v>0</v>
      </c>
      <c r="R73" s="68">
        <v>0</v>
      </c>
      <c r="S73" s="29">
        <v>0</v>
      </c>
      <c r="T73" s="24"/>
    </row>
    <row r="74" spans="1:20" s="10" customFormat="1" ht="46.15" customHeight="1" x14ac:dyDescent="0.25">
      <c r="A74" s="259"/>
      <c r="B74" s="260"/>
      <c r="C74" s="178" t="s">
        <v>49</v>
      </c>
      <c r="D74" s="179" t="s">
        <v>37</v>
      </c>
      <c r="E74" s="60">
        <f t="shared" ref="E74:E80" si="19">F74+G74+H74+I74</f>
        <v>102284</v>
      </c>
      <c r="F74" s="3">
        <v>102284</v>
      </c>
      <c r="G74" s="3">
        <v>0</v>
      </c>
      <c r="H74" s="3">
        <v>0</v>
      </c>
      <c r="I74" s="29">
        <v>0</v>
      </c>
      <c r="J74" s="54">
        <f>K74+L74+M74+N74</f>
        <v>103153</v>
      </c>
      <c r="K74" s="3">
        <v>103153</v>
      </c>
      <c r="L74" s="3">
        <v>0</v>
      </c>
      <c r="M74" s="3">
        <v>0</v>
      </c>
      <c r="N74" s="68">
        <v>0</v>
      </c>
      <c r="O74" s="60">
        <f>P74+Q74+R74+S74</f>
        <v>96597</v>
      </c>
      <c r="P74" s="3">
        <v>96597</v>
      </c>
      <c r="Q74" s="3">
        <v>0</v>
      </c>
      <c r="R74" s="68">
        <v>0</v>
      </c>
      <c r="S74" s="29">
        <v>0</v>
      </c>
      <c r="T74" s="24"/>
    </row>
    <row r="75" spans="1:20" s="10" customFormat="1" ht="36.6" customHeight="1" x14ac:dyDescent="0.25">
      <c r="A75" s="259" t="s">
        <v>113</v>
      </c>
      <c r="B75" s="260" t="s">
        <v>102</v>
      </c>
      <c r="C75" s="82" t="s">
        <v>9</v>
      </c>
      <c r="D75" s="197" t="s">
        <v>145</v>
      </c>
      <c r="E75" s="60">
        <f t="shared" si="19"/>
        <v>8625</v>
      </c>
      <c r="F75" s="3">
        <v>8625</v>
      </c>
      <c r="G75" s="3">
        <v>0</v>
      </c>
      <c r="H75" s="3">
        <v>0</v>
      </c>
      <c r="I75" s="29">
        <v>0</v>
      </c>
      <c r="J75" s="54">
        <f>K75+L75+M75+N75</f>
        <v>7157</v>
      </c>
      <c r="K75" s="3">
        <v>7157</v>
      </c>
      <c r="L75" s="3">
        <v>0</v>
      </c>
      <c r="M75" s="3">
        <v>0</v>
      </c>
      <c r="N75" s="68">
        <v>0</v>
      </c>
      <c r="O75" s="60">
        <f>P75+Q75+R75+S75</f>
        <v>0</v>
      </c>
      <c r="P75" s="3">
        <v>0</v>
      </c>
      <c r="Q75" s="3">
        <v>0</v>
      </c>
      <c r="R75" s="3">
        <v>0</v>
      </c>
      <c r="S75" s="29">
        <v>0</v>
      </c>
      <c r="T75" s="18"/>
    </row>
    <row r="76" spans="1:20" s="10" customFormat="1" ht="36.6" customHeight="1" x14ac:dyDescent="0.25">
      <c r="A76" s="259"/>
      <c r="B76" s="260"/>
      <c r="C76" s="82" t="s">
        <v>138</v>
      </c>
      <c r="D76" s="215" t="s">
        <v>141</v>
      </c>
      <c r="E76" s="60">
        <f t="shared" si="19"/>
        <v>0</v>
      </c>
      <c r="F76" s="3">
        <v>0</v>
      </c>
      <c r="G76" s="3">
        <v>0</v>
      </c>
      <c r="H76" s="3">
        <v>0</v>
      </c>
      <c r="I76" s="29">
        <v>0</v>
      </c>
      <c r="J76" s="54">
        <f t="shared" ref="J76" si="20">K76+L76+M76+N76</f>
        <v>11788</v>
      </c>
      <c r="K76" s="3">
        <v>11788</v>
      </c>
      <c r="L76" s="3">
        <v>0</v>
      </c>
      <c r="M76" s="3">
        <v>0</v>
      </c>
      <c r="N76" s="68">
        <v>0</v>
      </c>
      <c r="O76" s="60">
        <f t="shared" ref="O76" si="21">P76+Q76+R76+S76</f>
        <v>19674</v>
      </c>
      <c r="P76" s="3">
        <v>19674</v>
      </c>
      <c r="Q76" s="3">
        <v>0</v>
      </c>
      <c r="R76" s="3">
        <v>0</v>
      </c>
      <c r="S76" s="29">
        <v>0</v>
      </c>
      <c r="T76" s="18"/>
    </row>
    <row r="77" spans="1:20" s="10" customFormat="1" ht="49.9" customHeight="1" x14ac:dyDescent="0.25">
      <c r="A77" s="259"/>
      <c r="B77" s="260"/>
      <c r="C77" s="82" t="s">
        <v>49</v>
      </c>
      <c r="D77" s="197" t="s">
        <v>37</v>
      </c>
      <c r="E77" s="60">
        <f t="shared" si="19"/>
        <v>1781</v>
      </c>
      <c r="F77" s="3">
        <v>1781</v>
      </c>
      <c r="G77" s="3">
        <v>0</v>
      </c>
      <c r="H77" s="3">
        <v>0</v>
      </c>
      <c r="I77" s="29">
        <v>0</v>
      </c>
      <c r="J77" s="54">
        <f>K77+L77+M77+N77</f>
        <v>1281</v>
      </c>
      <c r="K77" s="3">
        <v>1281</v>
      </c>
      <c r="L77" s="3">
        <v>0</v>
      </c>
      <c r="M77" s="3">
        <v>0</v>
      </c>
      <c r="N77" s="68">
        <v>0</v>
      </c>
      <c r="O77" s="60">
        <f>P77+Q77+R77+S77</f>
        <v>1852</v>
      </c>
      <c r="P77" s="3">
        <v>1852</v>
      </c>
      <c r="Q77" s="3">
        <v>0</v>
      </c>
      <c r="R77" s="3">
        <v>0</v>
      </c>
      <c r="S77" s="29">
        <v>0</v>
      </c>
      <c r="T77" s="18"/>
    </row>
    <row r="78" spans="1:20" s="10" customFormat="1" ht="43.9" customHeight="1" x14ac:dyDescent="0.25">
      <c r="A78" s="191" t="s">
        <v>114</v>
      </c>
      <c r="B78" s="193" t="s">
        <v>90</v>
      </c>
      <c r="C78" s="82" t="s">
        <v>9</v>
      </c>
      <c r="D78" s="179" t="s">
        <v>37</v>
      </c>
      <c r="E78" s="60">
        <f t="shared" si="19"/>
        <v>2846</v>
      </c>
      <c r="F78" s="3">
        <v>2846</v>
      </c>
      <c r="G78" s="3">
        <v>0</v>
      </c>
      <c r="H78" s="3">
        <v>0</v>
      </c>
      <c r="I78" s="29">
        <v>0</v>
      </c>
      <c r="J78" s="54">
        <f>K78+L78+M78+N78</f>
        <v>3008</v>
      </c>
      <c r="K78" s="3">
        <v>3008</v>
      </c>
      <c r="L78" s="3">
        <v>0</v>
      </c>
      <c r="M78" s="3">
        <v>0</v>
      </c>
      <c r="N78" s="68">
        <v>0</v>
      </c>
      <c r="O78" s="60">
        <f>P78+Q78+R78+S78</f>
        <v>3128</v>
      </c>
      <c r="P78" s="3">
        <v>3128</v>
      </c>
      <c r="Q78" s="3">
        <v>0</v>
      </c>
      <c r="R78" s="3">
        <v>0</v>
      </c>
      <c r="S78" s="29">
        <v>0</v>
      </c>
      <c r="T78" s="24"/>
    </row>
    <row r="79" spans="1:20" s="10" customFormat="1" ht="78.75" customHeight="1" x14ac:dyDescent="0.25">
      <c r="A79" s="259" t="s">
        <v>115</v>
      </c>
      <c r="B79" s="260" t="s">
        <v>96</v>
      </c>
      <c r="C79" s="82" t="s">
        <v>9</v>
      </c>
      <c r="D79" s="197">
        <v>2025</v>
      </c>
      <c r="E79" s="60">
        <f t="shared" si="19"/>
        <v>10076</v>
      </c>
      <c r="F79" s="3">
        <v>9538</v>
      </c>
      <c r="G79" s="3">
        <f>0+538</f>
        <v>538</v>
      </c>
      <c r="H79" s="3">
        <v>0</v>
      </c>
      <c r="I79" s="29">
        <v>0</v>
      </c>
      <c r="J79" s="54">
        <f>K79+L79+M79+N79</f>
        <v>0</v>
      </c>
      <c r="K79" s="3">
        <v>0</v>
      </c>
      <c r="L79" s="3">
        <v>0</v>
      </c>
      <c r="M79" s="3">
        <v>0</v>
      </c>
      <c r="N79" s="68">
        <v>0</v>
      </c>
      <c r="O79" s="60">
        <f>P79+Q79+R79+S79</f>
        <v>0</v>
      </c>
      <c r="P79" s="3">
        <v>0</v>
      </c>
      <c r="Q79" s="3">
        <v>0</v>
      </c>
      <c r="R79" s="3">
        <v>0</v>
      </c>
      <c r="S79" s="29">
        <v>0</v>
      </c>
      <c r="T79" s="24"/>
    </row>
    <row r="80" spans="1:20" s="10" customFormat="1" ht="78.75" customHeight="1" x14ac:dyDescent="0.25">
      <c r="A80" s="259"/>
      <c r="B80" s="260"/>
      <c r="C80" s="82" t="s">
        <v>51</v>
      </c>
      <c r="D80" s="197">
        <v>2025</v>
      </c>
      <c r="E80" s="60">
        <f t="shared" si="19"/>
        <v>1894</v>
      </c>
      <c r="F80" s="3">
        <v>95</v>
      </c>
      <c r="G80" s="3">
        <v>1799</v>
      </c>
      <c r="H80" s="3">
        <v>0</v>
      </c>
      <c r="I80" s="29">
        <v>0</v>
      </c>
      <c r="J80" s="54">
        <v>0</v>
      </c>
      <c r="K80" s="3">
        <v>0</v>
      </c>
      <c r="L80" s="3">
        <v>0</v>
      </c>
      <c r="M80" s="3">
        <v>0</v>
      </c>
      <c r="N80" s="68">
        <v>0</v>
      </c>
      <c r="O80" s="60">
        <v>0</v>
      </c>
      <c r="P80" s="3">
        <v>0</v>
      </c>
      <c r="Q80" s="3">
        <v>0</v>
      </c>
      <c r="R80" s="3">
        <v>0</v>
      </c>
      <c r="S80" s="29">
        <v>0</v>
      </c>
      <c r="T80" s="24"/>
    </row>
    <row r="81" spans="1:20" s="10" customFormat="1" ht="38.450000000000003" customHeight="1" x14ac:dyDescent="0.25">
      <c r="A81" s="259" t="s">
        <v>74</v>
      </c>
      <c r="B81" s="260" t="s">
        <v>39</v>
      </c>
      <c r="C81" s="82" t="s">
        <v>9</v>
      </c>
      <c r="D81" s="179" t="s">
        <v>37</v>
      </c>
      <c r="E81" s="60">
        <f t="shared" si="16"/>
        <v>40162</v>
      </c>
      <c r="F81" s="3">
        <v>40162</v>
      </c>
      <c r="G81" s="3">
        <v>0</v>
      </c>
      <c r="H81" s="3">
        <v>0</v>
      </c>
      <c r="I81" s="29">
        <v>0</v>
      </c>
      <c r="J81" s="54">
        <f t="shared" si="17"/>
        <v>19951</v>
      </c>
      <c r="K81" s="3">
        <v>19951</v>
      </c>
      <c r="L81" s="3">
        <v>0</v>
      </c>
      <c r="M81" s="3">
        <v>0</v>
      </c>
      <c r="N81" s="68">
        <v>0</v>
      </c>
      <c r="O81" s="60">
        <f t="shared" si="18"/>
        <v>19662</v>
      </c>
      <c r="P81" s="3">
        <v>19662</v>
      </c>
      <c r="Q81" s="3">
        <v>0</v>
      </c>
      <c r="R81" s="3">
        <v>0</v>
      </c>
      <c r="S81" s="29">
        <v>0</v>
      </c>
      <c r="T81" s="24"/>
    </row>
    <row r="82" spans="1:20" s="10" customFormat="1" ht="38.450000000000003" customHeight="1" x14ac:dyDescent="0.25">
      <c r="A82" s="259"/>
      <c r="B82" s="260"/>
      <c r="C82" s="82" t="s">
        <v>49</v>
      </c>
      <c r="D82" s="179" t="s">
        <v>37</v>
      </c>
      <c r="E82" s="60">
        <f t="shared" si="16"/>
        <v>17174</v>
      </c>
      <c r="F82" s="3">
        <v>17174</v>
      </c>
      <c r="G82" s="3">
        <v>0</v>
      </c>
      <c r="H82" s="3">
        <v>0</v>
      </c>
      <c r="I82" s="29">
        <v>0</v>
      </c>
      <c r="J82" s="54">
        <f t="shared" si="17"/>
        <v>13883</v>
      </c>
      <c r="K82" s="3">
        <v>13883</v>
      </c>
      <c r="L82" s="3">
        <v>0</v>
      </c>
      <c r="M82" s="3">
        <v>0</v>
      </c>
      <c r="N82" s="68">
        <v>0</v>
      </c>
      <c r="O82" s="60">
        <f t="shared" si="18"/>
        <v>12409</v>
      </c>
      <c r="P82" s="3">
        <v>12409</v>
      </c>
      <c r="Q82" s="3">
        <v>0</v>
      </c>
      <c r="R82" s="3">
        <v>0</v>
      </c>
      <c r="S82" s="29">
        <v>0</v>
      </c>
      <c r="T82" s="24"/>
    </row>
    <row r="83" spans="1:20" s="10" customFormat="1" ht="46.9" customHeight="1" x14ac:dyDescent="0.25">
      <c r="A83" s="191" t="s">
        <v>75</v>
      </c>
      <c r="B83" s="85" t="s">
        <v>40</v>
      </c>
      <c r="C83" s="82" t="s">
        <v>9</v>
      </c>
      <c r="D83" s="179" t="s">
        <v>37</v>
      </c>
      <c r="E83" s="60">
        <f t="shared" si="16"/>
        <v>306</v>
      </c>
      <c r="F83" s="3">
        <v>306</v>
      </c>
      <c r="G83" s="3">
        <v>0</v>
      </c>
      <c r="H83" s="3">
        <v>0</v>
      </c>
      <c r="I83" s="29">
        <v>0</v>
      </c>
      <c r="J83" s="54">
        <f t="shared" si="17"/>
        <v>1885</v>
      </c>
      <c r="K83" s="3">
        <v>1885</v>
      </c>
      <c r="L83" s="3">
        <v>0</v>
      </c>
      <c r="M83" s="3">
        <v>0</v>
      </c>
      <c r="N83" s="68">
        <v>0</v>
      </c>
      <c r="O83" s="60">
        <f t="shared" si="18"/>
        <v>2060</v>
      </c>
      <c r="P83" s="3">
        <v>2060</v>
      </c>
      <c r="Q83" s="3">
        <v>0</v>
      </c>
      <c r="R83" s="3">
        <v>0</v>
      </c>
      <c r="S83" s="29">
        <v>0</v>
      </c>
      <c r="T83" s="24"/>
    </row>
    <row r="84" spans="1:20" s="10" customFormat="1" ht="46.9" customHeight="1" x14ac:dyDescent="0.25">
      <c r="A84" s="252" t="s">
        <v>121</v>
      </c>
      <c r="B84" s="250" t="s">
        <v>92</v>
      </c>
      <c r="C84" s="82" t="s">
        <v>9</v>
      </c>
      <c r="D84" s="179" t="s">
        <v>37</v>
      </c>
      <c r="E84" s="60">
        <f t="shared" si="16"/>
        <v>11741</v>
      </c>
      <c r="F84" s="3">
        <v>11741</v>
      </c>
      <c r="G84" s="3">
        <v>0</v>
      </c>
      <c r="H84" s="3">
        <v>0</v>
      </c>
      <c r="I84" s="29">
        <v>0</v>
      </c>
      <c r="J84" s="54">
        <f t="shared" si="17"/>
        <v>5000</v>
      </c>
      <c r="K84" s="3">
        <v>5000</v>
      </c>
      <c r="L84" s="3">
        <v>0</v>
      </c>
      <c r="M84" s="3">
        <v>0</v>
      </c>
      <c r="N84" s="68">
        <v>0</v>
      </c>
      <c r="O84" s="60">
        <f t="shared" si="18"/>
        <v>0</v>
      </c>
      <c r="P84" s="3">
        <v>0</v>
      </c>
      <c r="Q84" s="3">
        <v>0</v>
      </c>
      <c r="R84" s="3">
        <v>0</v>
      </c>
      <c r="S84" s="29">
        <v>0</v>
      </c>
      <c r="T84" s="24"/>
    </row>
    <row r="85" spans="1:20" s="10" customFormat="1" ht="46.9" customHeight="1" x14ac:dyDescent="0.25">
      <c r="A85" s="253"/>
      <c r="B85" s="251"/>
      <c r="C85" s="82" t="s">
        <v>48</v>
      </c>
      <c r="D85" s="179" t="s">
        <v>37</v>
      </c>
      <c r="E85" s="60">
        <f t="shared" si="16"/>
        <v>11980</v>
      </c>
      <c r="F85" s="3">
        <v>11980</v>
      </c>
      <c r="G85" s="3">
        <v>0</v>
      </c>
      <c r="H85" s="3">
        <v>0</v>
      </c>
      <c r="I85" s="29">
        <v>0</v>
      </c>
      <c r="J85" s="54">
        <f t="shared" si="17"/>
        <v>5213</v>
      </c>
      <c r="K85" s="3">
        <v>5213</v>
      </c>
      <c r="L85" s="3">
        <v>0</v>
      </c>
      <c r="M85" s="3">
        <v>0</v>
      </c>
      <c r="N85" s="68">
        <v>0</v>
      </c>
      <c r="O85" s="60">
        <f t="shared" si="18"/>
        <v>11310</v>
      </c>
      <c r="P85" s="3">
        <v>11310</v>
      </c>
      <c r="Q85" s="3">
        <v>0</v>
      </c>
      <c r="R85" s="3">
        <v>0</v>
      </c>
      <c r="S85" s="29">
        <v>0</v>
      </c>
      <c r="T85" s="24"/>
    </row>
    <row r="86" spans="1:20" s="10" customFormat="1" ht="48" customHeight="1" x14ac:dyDescent="0.25">
      <c r="A86" s="252" t="s">
        <v>117</v>
      </c>
      <c r="B86" s="250" t="s">
        <v>93</v>
      </c>
      <c r="C86" s="82" t="s">
        <v>49</v>
      </c>
      <c r="D86" s="197" t="s">
        <v>37</v>
      </c>
      <c r="E86" s="60">
        <f>F86+G86+H86+I86</f>
        <v>20898</v>
      </c>
      <c r="F86" s="3">
        <v>20898</v>
      </c>
      <c r="G86" s="3">
        <v>0</v>
      </c>
      <c r="H86" s="3">
        <v>0</v>
      </c>
      <c r="I86" s="29">
        <v>0</v>
      </c>
      <c r="J86" s="54">
        <f>K86+L86+M86+N86</f>
        <v>17230</v>
      </c>
      <c r="K86" s="3">
        <v>17230</v>
      </c>
      <c r="L86" s="3">
        <v>0</v>
      </c>
      <c r="M86" s="3">
        <v>0</v>
      </c>
      <c r="N86" s="68">
        <v>0</v>
      </c>
      <c r="O86" s="60">
        <f t="shared" ref="O86:O87" si="22">P86+Q86+R86+S86</f>
        <v>17918</v>
      </c>
      <c r="P86" s="3">
        <v>17918</v>
      </c>
      <c r="Q86" s="3">
        <v>0</v>
      </c>
      <c r="R86" s="3">
        <v>0</v>
      </c>
      <c r="S86" s="29">
        <v>0</v>
      </c>
      <c r="T86" s="18"/>
    </row>
    <row r="87" spans="1:20" s="10" customFormat="1" ht="48" customHeight="1" x14ac:dyDescent="0.25">
      <c r="A87" s="253"/>
      <c r="B87" s="251"/>
      <c r="C87" s="82" t="s">
        <v>9</v>
      </c>
      <c r="D87" s="197">
        <v>2026</v>
      </c>
      <c r="E87" s="60">
        <f>F87+G87+H87+I87</f>
        <v>0</v>
      </c>
      <c r="F87" s="3">
        <v>0</v>
      </c>
      <c r="G87" s="3">
        <v>0</v>
      </c>
      <c r="H87" s="3">
        <v>0</v>
      </c>
      <c r="I87" s="29">
        <v>0</v>
      </c>
      <c r="J87" s="54">
        <f>K87+L87+M87+N87</f>
        <v>2490</v>
      </c>
      <c r="K87" s="3">
        <v>2490</v>
      </c>
      <c r="L87" s="3">
        <v>0</v>
      </c>
      <c r="M87" s="3">
        <v>0</v>
      </c>
      <c r="N87" s="68">
        <v>0</v>
      </c>
      <c r="O87" s="60">
        <f t="shared" si="22"/>
        <v>0</v>
      </c>
      <c r="P87" s="3">
        <v>0</v>
      </c>
      <c r="Q87" s="3">
        <v>0</v>
      </c>
      <c r="R87" s="3">
        <v>0</v>
      </c>
      <c r="S87" s="29">
        <v>0</v>
      </c>
      <c r="T87" s="18"/>
    </row>
    <row r="88" spans="1:20" s="10" customFormat="1" ht="42.6" customHeight="1" x14ac:dyDescent="0.25">
      <c r="A88" s="191" t="s">
        <v>118</v>
      </c>
      <c r="B88" s="192" t="s">
        <v>76</v>
      </c>
      <c r="C88" s="82" t="s">
        <v>48</v>
      </c>
      <c r="D88" s="179" t="s">
        <v>64</v>
      </c>
      <c r="E88" s="60">
        <f t="shared" si="16"/>
        <v>82870</v>
      </c>
      <c r="F88" s="3">
        <v>82870</v>
      </c>
      <c r="G88" s="3">
        <v>0</v>
      </c>
      <c r="H88" s="3">
        <v>0</v>
      </c>
      <c r="I88" s="29">
        <v>0</v>
      </c>
      <c r="J88" s="54">
        <f t="shared" si="17"/>
        <v>54936</v>
      </c>
      <c r="K88" s="3">
        <v>54936</v>
      </c>
      <c r="L88" s="3">
        <v>0</v>
      </c>
      <c r="M88" s="3">
        <v>0</v>
      </c>
      <c r="N88" s="68">
        <v>0</v>
      </c>
      <c r="O88" s="60">
        <f t="shared" si="18"/>
        <v>15074</v>
      </c>
      <c r="P88" s="3">
        <f>15074</f>
        <v>15074</v>
      </c>
      <c r="Q88" s="3">
        <v>0</v>
      </c>
      <c r="R88" s="3">
        <v>0</v>
      </c>
      <c r="S88" s="29">
        <v>0</v>
      </c>
      <c r="T88" s="24"/>
    </row>
    <row r="89" spans="1:20" s="10" customFormat="1" ht="45.6" customHeight="1" thickBot="1" x14ac:dyDescent="0.3">
      <c r="A89" s="198" t="s">
        <v>119</v>
      </c>
      <c r="B89" s="193" t="s">
        <v>85</v>
      </c>
      <c r="C89" s="83" t="s">
        <v>48</v>
      </c>
      <c r="D89" s="168" t="s">
        <v>38</v>
      </c>
      <c r="E89" s="64">
        <f t="shared" si="16"/>
        <v>24</v>
      </c>
      <c r="F89" s="65">
        <v>24</v>
      </c>
      <c r="G89" s="65">
        <v>0</v>
      </c>
      <c r="H89" s="65">
        <v>0</v>
      </c>
      <c r="I89" s="66">
        <v>0</v>
      </c>
      <c r="J89" s="55">
        <f t="shared" si="17"/>
        <v>32</v>
      </c>
      <c r="K89" s="46">
        <v>32</v>
      </c>
      <c r="L89" s="46">
        <v>0</v>
      </c>
      <c r="M89" s="46">
        <v>0</v>
      </c>
      <c r="N89" s="69">
        <v>0</v>
      </c>
      <c r="O89" s="64">
        <f t="shared" si="18"/>
        <v>6</v>
      </c>
      <c r="P89" s="65">
        <v>6</v>
      </c>
      <c r="Q89" s="65">
        <v>0</v>
      </c>
      <c r="R89" s="65">
        <v>0</v>
      </c>
      <c r="S89" s="66">
        <v>0</v>
      </c>
      <c r="T89" s="24"/>
    </row>
    <row r="90" spans="1:20" s="13" customFormat="1" ht="41.25" customHeight="1" thickBot="1" x14ac:dyDescent="0.3">
      <c r="A90" s="270" t="s">
        <v>58</v>
      </c>
      <c r="B90" s="271"/>
      <c r="C90" s="271"/>
      <c r="D90" s="272"/>
      <c r="E90" s="56">
        <f>F90+G90+H90+I90</f>
        <v>835319</v>
      </c>
      <c r="F90" s="48">
        <f>SUM(F70:F89)</f>
        <v>832982</v>
      </c>
      <c r="G90" s="48">
        <f t="shared" ref="G90:I90" si="23">SUM(G70:G89)</f>
        <v>2337</v>
      </c>
      <c r="H90" s="48">
        <f t="shared" si="23"/>
        <v>0</v>
      </c>
      <c r="I90" s="70">
        <f t="shared" si="23"/>
        <v>0</v>
      </c>
      <c r="J90" s="62">
        <f>K90+L90+M90+N90</f>
        <v>919735</v>
      </c>
      <c r="K90" s="48">
        <f>SUM(K70:K89)</f>
        <v>919735</v>
      </c>
      <c r="L90" s="48">
        <f t="shared" ref="L90:N90" si="24">SUM(L70:L89)</f>
        <v>0</v>
      </c>
      <c r="M90" s="48">
        <f t="shared" si="24"/>
        <v>0</v>
      </c>
      <c r="N90" s="49">
        <f t="shared" si="24"/>
        <v>0</v>
      </c>
      <c r="O90" s="56">
        <f>P90+Q90+R90+S90</f>
        <v>883760</v>
      </c>
      <c r="P90" s="48">
        <f>SUM(P70:P89)</f>
        <v>883760</v>
      </c>
      <c r="Q90" s="48">
        <f t="shared" ref="Q90:S90" si="25">SUM(Q70:Q89)</f>
        <v>0</v>
      </c>
      <c r="R90" s="48">
        <f t="shared" si="25"/>
        <v>0</v>
      </c>
      <c r="S90" s="49">
        <f t="shared" si="25"/>
        <v>0</v>
      </c>
      <c r="T90" s="27"/>
    </row>
    <row r="91" spans="1:20" s="10" customFormat="1" ht="42" customHeight="1" x14ac:dyDescent="0.25">
      <c r="A91" s="103"/>
      <c r="B91" s="273" t="s">
        <v>46</v>
      </c>
      <c r="C91" s="89" t="s">
        <v>9</v>
      </c>
      <c r="D91" s="100"/>
      <c r="E91" s="74">
        <f t="shared" si="16"/>
        <v>443360</v>
      </c>
      <c r="F91" s="58">
        <f>F70+F73+F75+F78+F79+F81+F83+F84+F72</f>
        <v>442822</v>
      </c>
      <c r="G91" s="58">
        <f t="shared" ref="G91:I91" si="26">G70+G73+G75+G78+G79+G81+G83</f>
        <v>538</v>
      </c>
      <c r="H91" s="58">
        <f t="shared" si="26"/>
        <v>0</v>
      </c>
      <c r="I91" s="75">
        <f t="shared" si="26"/>
        <v>0</v>
      </c>
      <c r="J91" s="57">
        <f t="shared" si="17"/>
        <v>533232</v>
      </c>
      <c r="K91" s="58">
        <f>K70+K73+K75+K78+K79+K81+K83+K84+K72+K87</f>
        <v>533232</v>
      </c>
      <c r="L91" s="58">
        <f>L70+L81+L83+L78</f>
        <v>0</v>
      </c>
      <c r="M91" s="58">
        <f>M70+M81+M83+M78</f>
        <v>0</v>
      </c>
      <c r="N91" s="59">
        <f>N70+N81+N83+N78</f>
        <v>0</v>
      </c>
      <c r="O91" s="74">
        <f t="shared" si="18"/>
        <v>538344</v>
      </c>
      <c r="P91" s="58">
        <f>P70+P73+P75+P78+P79+P81+P83+P84+P72+P87</f>
        <v>538344</v>
      </c>
      <c r="Q91" s="58">
        <f>Q70+Q81+Q83+Q78</f>
        <v>0</v>
      </c>
      <c r="R91" s="58">
        <f>R70+R81+R83+R78</f>
        <v>0</v>
      </c>
      <c r="S91" s="59">
        <f>S70+S81+S83+S78</f>
        <v>0</v>
      </c>
      <c r="T91" s="25"/>
    </row>
    <row r="92" spans="1:20" s="10" customFormat="1" ht="42" customHeight="1" x14ac:dyDescent="0.25">
      <c r="A92" s="243"/>
      <c r="B92" s="274"/>
      <c r="C92" s="81" t="s">
        <v>138</v>
      </c>
      <c r="D92" s="244"/>
      <c r="E92" s="53">
        <f t="shared" si="16"/>
        <v>0</v>
      </c>
      <c r="F92" s="38">
        <v>0</v>
      </c>
      <c r="G92" s="38">
        <v>0</v>
      </c>
      <c r="H92" s="38">
        <v>0</v>
      </c>
      <c r="I92" s="67">
        <v>0</v>
      </c>
      <c r="J92" s="63">
        <f t="shared" si="17"/>
        <v>11788</v>
      </c>
      <c r="K92" s="38">
        <f>K76</f>
        <v>11788</v>
      </c>
      <c r="L92" s="38">
        <v>0</v>
      </c>
      <c r="M92" s="38">
        <v>0</v>
      </c>
      <c r="N92" s="39">
        <v>0</v>
      </c>
      <c r="O92" s="53">
        <f t="shared" si="18"/>
        <v>19674</v>
      </c>
      <c r="P92" s="38">
        <f>P76</f>
        <v>19674</v>
      </c>
      <c r="Q92" s="38">
        <v>0</v>
      </c>
      <c r="R92" s="38">
        <v>0</v>
      </c>
      <c r="S92" s="39">
        <v>0</v>
      </c>
      <c r="T92" s="25"/>
    </row>
    <row r="93" spans="1:20" s="10" customFormat="1" ht="61.15" customHeight="1" x14ac:dyDescent="0.25">
      <c r="A93" s="104"/>
      <c r="B93" s="274"/>
      <c r="C93" s="82" t="s">
        <v>48</v>
      </c>
      <c r="D93" s="101"/>
      <c r="E93" s="54">
        <f>F93+G93+H93+I93</f>
        <v>390065</v>
      </c>
      <c r="F93" s="3">
        <f>F71+F74+F77+F82+F85+F86+F88+F89</f>
        <v>390065</v>
      </c>
      <c r="G93" s="3">
        <f>G71+G74+G77+G82+G85+G86+G88+G89</f>
        <v>0</v>
      </c>
      <c r="H93" s="3">
        <f>H71+H74+H77+H82+H85+H86+H88+H89</f>
        <v>0</v>
      </c>
      <c r="I93" s="68">
        <f>I71+I74+I77+I82+I85+I86+I88+I89</f>
        <v>0</v>
      </c>
      <c r="J93" s="60">
        <f>K93+L93+M93+N93</f>
        <v>374715</v>
      </c>
      <c r="K93" s="3">
        <f>K71+K74+K77+K82+K85+K86+K88+K89</f>
        <v>374715</v>
      </c>
      <c r="L93" s="3">
        <f>L71+L74+L77+L82+L85+L86+L88+L89</f>
        <v>0</v>
      </c>
      <c r="M93" s="3">
        <f>M71+M74+M77+M82+M85+M86+M88+M89</f>
        <v>0</v>
      </c>
      <c r="N93" s="29">
        <f>N71+N74+N77+N82+N85+N86+N88+N89</f>
        <v>0</v>
      </c>
      <c r="O93" s="54">
        <f>P93+Q93+R93+S93</f>
        <v>325742</v>
      </c>
      <c r="P93" s="3">
        <f>P71+P74+P77+P82+P85+P86+P88+P89</f>
        <v>325742</v>
      </c>
      <c r="Q93" s="3">
        <f>Q71+Q82+Q74+Q85+Q88</f>
        <v>0</v>
      </c>
      <c r="R93" s="3">
        <f>R71+R82+R74+R85+R88</f>
        <v>0</v>
      </c>
      <c r="S93" s="29">
        <f>S71+S82+S74+S85+S88</f>
        <v>0</v>
      </c>
      <c r="T93" s="25"/>
    </row>
    <row r="94" spans="1:20" s="10" customFormat="1" ht="42" customHeight="1" thickBot="1" x14ac:dyDescent="0.3">
      <c r="A94" s="105"/>
      <c r="B94" s="275"/>
      <c r="C94" s="42" t="s">
        <v>51</v>
      </c>
      <c r="D94" s="102"/>
      <c r="E94" s="79">
        <f>E80</f>
        <v>1894</v>
      </c>
      <c r="F94" s="65">
        <f>F80</f>
        <v>95</v>
      </c>
      <c r="G94" s="65">
        <f t="shared" ref="G94:I94" si="27">G80</f>
        <v>1799</v>
      </c>
      <c r="H94" s="65">
        <f t="shared" si="27"/>
        <v>0</v>
      </c>
      <c r="I94" s="80">
        <f t="shared" si="27"/>
        <v>0</v>
      </c>
      <c r="J94" s="64">
        <f>J80</f>
        <v>0</v>
      </c>
      <c r="K94" s="65">
        <f>K80</f>
        <v>0</v>
      </c>
      <c r="L94" s="65">
        <f t="shared" ref="L94:N94" si="28">L80</f>
        <v>0</v>
      </c>
      <c r="M94" s="65">
        <f t="shared" si="28"/>
        <v>0</v>
      </c>
      <c r="N94" s="66">
        <f t="shared" si="28"/>
        <v>0</v>
      </c>
      <c r="O94" s="79">
        <f>O80</f>
        <v>0</v>
      </c>
      <c r="P94" s="65">
        <f>P80</f>
        <v>0</v>
      </c>
      <c r="Q94" s="65">
        <f t="shared" ref="Q94:S94" si="29">Q80</f>
        <v>0</v>
      </c>
      <c r="R94" s="65">
        <f t="shared" si="29"/>
        <v>0</v>
      </c>
      <c r="S94" s="66">
        <f t="shared" si="29"/>
        <v>0</v>
      </c>
      <c r="T94" s="25"/>
    </row>
    <row r="95" spans="1:20" s="10" customFormat="1" ht="37.15" customHeight="1" thickBot="1" x14ac:dyDescent="0.3">
      <c r="A95" s="261" t="s">
        <v>128</v>
      </c>
      <c r="B95" s="262"/>
      <c r="C95" s="262"/>
      <c r="D95" s="262"/>
      <c r="E95" s="262"/>
      <c r="F95" s="262"/>
      <c r="G95" s="262"/>
      <c r="H95" s="262"/>
      <c r="I95" s="262"/>
      <c r="J95" s="262"/>
      <c r="K95" s="262"/>
      <c r="L95" s="262"/>
      <c r="M95" s="262"/>
      <c r="N95" s="262"/>
      <c r="O95" s="262"/>
      <c r="P95" s="262"/>
      <c r="Q95" s="262"/>
      <c r="R95" s="262"/>
      <c r="S95" s="263"/>
      <c r="T95" s="24"/>
    </row>
    <row r="96" spans="1:20" s="10" customFormat="1" ht="67.150000000000006" customHeight="1" x14ac:dyDescent="0.25">
      <c r="A96" s="122" t="s">
        <v>77</v>
      </c>
      <c r="B96" s="125" t="s">
        <v>78</v>
      </c>
      <c r="C96" s="186" t="s">
        <v>50</v>
      </c>
      <c r="D96" s="100" t="s">
        <v>37</v>
      </c>
      <c r="E96" s="74">
        <f t="shared" ref="E96:E108" si="30">F96+G96+H96+I96</f>
        <v>51299</v>
      </c>
      <c r="F96" s="58">
        <v>51299</v>
      </c>
      <c r="G96" s="58">
        <v>0</v>
      </c>
      <c r="H96" s="58">
        <v>0</v>
      </c>
      <c r="I96" s="75">
        <v>0</v>
      </c>
      <c r="J96" s="57">
        <f t="shared" ref="J96:J107" si="31">K96+L96+M96+N96</f>
        <v>55047</v>
      </c>
      <c r="K96" s="58">
        <v>55047</v>
      </c>
      <c r="L96" s="58">
        <v>0</v>
      </c>
      <c r="M96" s="58">
        <v>0</v>
      </c>
      <c r="N96" s="59">
        <v>0</v>
      </c>
      <c r="O96" s="74">
        <f t="shared" ref="O96:O107" si="32">P96+Q96+R96+S96</f>
        <v>51270</v>
      </c>
      <c r="P96" s="58">
        <v>51270</v>
      </c>
      <c r="Q96" s="58">
        <v>0</v>
      </c>
      <c r="R96" s="58">
        <v>0</v>
      </c>
      <c r="S96" s="59">
        <v>0</v>
      </c>
      <c r="T96" s="24"/>
    </row>
    <row r="97" spans="1:23" s="10" customFormat="1" ht="54" customHeight="1" x14ac:dyDescent="0.25">
      <c r="A97" s="123" t="s">
        <v>79</v>
      </c>
      <c r="B97" s="188" t="s">
        <v>42</v>
      </c>
      <c r="C97" s="165" t="s">
        <v>50</v>
      </c>
      <c r="D97" s="101" t="s">
        <v>129</v>
      </c>
      <c r="E97" s="54">
        <f t="shared" si="30"/>
        <v>5200</v>
      </c>
      <c r="F97" s="3">
        <v>5200</v>
      </c>
      <c r="G97" s="3">
        <v>0</v>
      </c>
      <c r="H97" s="3">
        <v>0</v>
      </c>
      <c r="I97" s="68">
        <v>0</v>
      </c>
      <c r="J97" s="60">
        <f t="shared" si="31"/>
        <v>4249</v>
      </c>
      <c r="K97" s="3">
        <v>4249</v>
      </c>
      <c r="L97" s="3">
        <v>0</v>
      </c>
      <c r="M97" s="3">
        <v>0</v>
      </c>
      <c r="N97" s="29">
        <v>0</v>
      </c>
      <c r="O97" s="54">
        <f t="shared" si="32"/>
        <v>0</v>
      </c>
      <c r="P97" s="3">
        <v>0</v>
      </c>
      <c r="Q97" s="3">
        <v>0</v>
      </c>
      <c r="R97" s="3">
        <v>0</v>
      </c>
      <c r="S97" s="29">
        <v>0</v>
      </c>
      <c r="T97" s="24"/>
    </row>
    <row r="98" spans="1:23" s="10" customFormat="1" ht="54" customHeight="1" x14ac:dyDescent="0.25">
      <c r="A98" s="123" t="s">
        <v>80</v>
      </c>
      <c r="B98" s="188" t="s">
        <v>43</v>
      </c>
      <c r="C98" s="165" t="s">
        <v>50</v>
      </c>
      <c r="D98" s="101" t="s">
        <v>41</v>
      </c>
      <c r="E98" s="54">
        <f t="shared" si="30"/>
        <v>6033</v>
      </c>
      <c r="F98" s="3">
        <v>6033</v>
      </c>
      <c r="G98" s="3">
        <v>0</v>
      </c>
      <c r="H98" s="3">
        <v>0</v>
      </c>
      <c r="I98" s="68">
        <v>0</v>
      </c>
      <c r="J98" s="60">
        <f t="shared" si="31"/>
        <v>8241</v>
      </c>
      <c r="K98" s="3">
        <v>8241</v>
      </c>
      <c r="L98" s="3">
        <v>0</v>
      </c>
      <c r="M98" s="3">
        <v>0</v>
      </c>
      <c r="N98" s="29">
        <v>0</v>
      </c>
      <c r="O98" s="54">
        <f t="shared" si="32"/>
        <v>219</v>
      </c>
      <c r="P98" s="3">
        <v>219</v>
      </c>
      <c r="Q98" s="3">
        <v>0</v>
      </c>
      <c r="R98" s="3">
        <v>0</v>
      </c>
      <c r="S98" s="29">
        <v>0</v>
      </c>
      <c r="T98" s="24"/>
    </row>
    <row r="99" spans="1:23" s="10" customFormat="1" ht="54" customHeight="1" x14ac:dyDescent="0.25">
      <c r="A99" s="123" t="s">
        <v>81</v>
      </c>
      <c r="B99" s="188" t="s">
        <v>44</v>
      </c>
      <c r="C99" s="165" t="s">
        <v>51</v>
      </c>
      <c r="D99" s="101" t="s">
        <v>37</v>
      </c>
      <c r="E99" s="54">
        <f t="shared" si="30"/>
        <v>23073</v>
      </c>
      <c r="F99" s="3">
        <v>23073</v>
      </c>
      <c r="G99" s="3">
        <v>0</v>
      </c>
      <c r="H99" s="3">
        <v>0</v>
      </c>
      <c r="I99" s="68">
        <v>0</v>
      </c>
      <c r="J99" s="60">
        <f t="shared" si="31"/>
        <v>28709</v>
      </c>
      <c r="K99" s="3">
        <v>28709</v>
      </c>
      <c r="L99" s="3">
        <v>0</v>
      </c>
      <c r="M99" s="3">
        <v>0</v>
      </c>
      <c r="N99" s="29">
        <v>0</v>
      </c>
      <c r="O99" s="54">
        <f t="shared" si="32"/>
        <v>29637</v>
      </c>
      <c r="P99" s="3">
        <v>29637</v>
      </c>
      <c r="Q99" s="3">
        <v>0</v>
      </c>
      <c r="R99" s="3">
        <v>0</v>
      </c>
      <c r="S99" s="29">
        <v>0</v>
      </c>
      <c r="T99" s="24"/>
    </row>
    <row r="100" spans="1:23" s="10" customFormat="1" ht="54" customHeight="1" x14ac:dyDescent="0.25">
      <c r="A100" s="202" t="s">
        <v>82</v>
      </c>
      <c r="B100" s="189" t="s">
        <v>45</v>
      </c>
      <c r="C100" s="187" t="s">
        <v>50</v>
      </c>
      <c r="D100" s="128" t="s">
        <v>37</v>
      </c>
      <c r="E100" s="55">
        <f t="shared" si="30"/>
        <v>5560</v>
      </c>
      <c r="F100" s="46">
        <v>5560</v>
      </c>
      <c r="G100" s="46">
        <v>0</v>
      </c>
      <c r="H100" s="46">
        <v>0</v>
      </c>
      <c r="I100" s="69">
        <v>0</v>
      </c>
      <c r="J100" s="61">
        <f t="shared" si="31"/>
        <v>4838</v>
      </c>
      <c r="K100" s="46">
        <v>4838</v>
      </c>
      <c r="L100" s="46">
        <v>0</v>
      </c>
      <c r="M100" s="46">
        <v>0</v>
      </c>
      <c r="N100" s="47">
        <v>0</v>
      </c>
      <c r="O100" s="55">
        <f t="shared" si="32"/>
        <v>5200</v>
      </c>
      <c r="P100" s="46">
        <v>5200</v>
      </c>
      <c r="Q100" s="46">
        <v>0</v>
      </c>
      <c r="R100" s="46">
        <v>0</v>
      </c>
      <c r="S100" s="47">
        <v>0</v>
      </c>
      <c r="T100" s="24"/>
    </row>
    <row r="101" spans="1:23" s="10" customFormat="1" ht="54" customHeight="1" thickBot="1" x14ac:dyDescent="0.3">
      <c r="A101" s="124" t="s">
        <v>131</v>
      </c>
      <c r="B101" s="180" t="s">
        <v>132</v>
      </c>
      <c r="C101" s="167" t="s">
        <v>50</v>
      </c>
      <c r="D101" s="102" t="s">
        <v>130</v>
      </c>
      <c r="E101" s="79">
        <f t="shared" si="30"/>
        <v>0</v>
      </c>
      <c r="F101" s="65">
        <v>0</v>
      </c>
      <c r="G101" s="65">
        <v>0</v>
      </c>
      <c r="H101" s="65">
        <v>0</v>
      </c>
      <c r="I101" s="80">
        <v>0</v>
      </c>
      <c r="J101" s="64">
        <f t="shared" si="31"/>
        <v>3512</v>
      </c>
      <c r="K101" s="65">
        <v>3512</v>
      </c>
      <c r="L101" s="65">
        <v>0</v>
      </c>
      <c r="M101" s="65">
        <v>0</v>
      </c>
      <c r="N101" s="66">
        <v>0</v>
      </c>
      <c r="O101" s="79">
        <f t="shared" si="32"/>
        <v>3652</v>
      </c>
      <c r="P101" s="65">
        <v>3652</v>
      </c>
      <c r="Q101" s="65">
        <v>0</v>
      </c>
      <c r="R101" s="65">
        <v>0</v>
      </c>
      <c r="S101" s="66">
        <v>0</v>
      </c>
      <c r="T101" s="24"/>
    </row>
    <row r="102" spans="1:23" s="13" customFormat="1" ht="37.15" customHeight="1" thickBot="1" x14ac:dyDescent="0.3">
      <c r="A102" s="267" t="s">
        <v>59</v>
      </c>
      <c r="B102" s="268"/>
      <c r="C102" s="268"/>
      <c r="D102" s="269"/>
      <c r="E102" s="181">
        <f t="shared" si="30"/>
        <v>91165</v>
      </c>
      <c r="F102" s="182">
        <f>SUM(F96:F101)</f>
        <v>91165</v>
      </c>
      <c r="G102" s="182">
        <f>SUM(G96:G101)</f>
        <v>0</v>
      </c>
      <c r="H102" s="182">
        <f>SUM(H96:H101)</f>
        <v>0</v>
      </c>
      <c r="I102" s="183">
        <f>SUM(I96:I101)</f>
        <v>0</v>
      </c>
      <c r="J102" s="184">
        <f t="shared" si="31"/>
        <v>104596</v>
      </c>
      <c r="K102" s="182">
        <f>SUM(K96:K101)</f>
        <v>104596</v>
      </c>
      <c r="L102" s="182">
        <f>SUM(L96:L101)</f>
        <v>0</v>
      </c>
      <c r="M102" s="182">
        <f>SUM(M96:M101)</f>
        <v>0</v>
      </c>
      <c r="N102" s="185">
        <f>SUM(N96:N101)</f>
        <v>0</v>
      </c>
      <c r="O102" s="181">
        <f t="shared" si="32"/>
        <v>89978</v>
      </c>
      <c r="P102" s="182">
        <f>SUM(P96:P101)</f>
        <v>89978</v>
      </c>
      <c r="Q102" s="182">
        <f>SUM(Q96:Q101)</f>
        <v>0</v>
      </c>
      <c r="R102" s="182">
        <f>SUM(R96:R101)</f>
        <v>0</v>
      </c>
      <c r="S102" s="183">
        <f>SUM(S96:S101)</f>
        <v>0</v>
      </c>
      <c r="T102" s="23"/>
    </row>
    <row r="103" spans="1:23" s="10" customFormat="1" ht="50.45" customHeight="1" thickBot="1" x14ac:dyDescent="0.3">
      <c r="A103" s="264" t="s">
        <v>29</v>
      </c>
      <c r="B103" s="265"/>
      <c r="C103" s="265"/>
      <c r="D103" s="266"/>
      <c r="E103" s="143">
        <f t="shared" si="30"/>
        <v>1727771</v>
      </c>
      <c r="F103" s="144">
        <f>F27+F40+F60+F68+F90+F102</f>
        <v>1569894</v>
      </c>
      <c r="G103" s="144">
        <f>G27+G40+G60+G68+G90+G102</f>
        <v>150706</v>
      </c>
      <c r="H103" s="144">
        <f>H27+H40+H60+H68+H90+H102</f>
        <v>0</v>
      </c>
      <c r="I103" s="145">
        <f>I27+I40+I60+I68+I90+I102</f>
        <v>7171</v>
      </c>
      <c r="J103" s="208">
        <f t="shared" si="31"/>
        <v>2284157</v>
      </c>
      <c r="K103" s="144">
        <f>K27+K40+K60+K68+K90+K102</f>
        <v>1884067</v>
      </c>
      <c r="L103" s="144">
        <f>L27+L40+L60+L68+L90+L102</f>
        <v>394532</v>
      </c>
      <c r="M103" s="144">
        <f>M27+M40+M60+M68+M90+M102</f>
        <v>0</v>
      </c>
      <c r="N103" s="146">
        <f>N27+N40+N60+N68+N90+N102</f>
        <v>5558</v>
      </c>
      <c r="O103" s="143">
        <f t="shared" si="32"/>
        <v>1802775</v>
      </c>
      <c r="P103" s="144">
        <f>P27+P40+P60+P68+P90+P102</f>
        <v>1795198</v>
      </c>
      <c r="Q103" s="144">
        <f>Q27+Q40+Q60+Q68+Q90+Q102</f>
        <v>0</v>
      </c>
      <c r="R103" s="144">
        <f>R27+R40+R60+R68+R90+R102</f>
        <v>0</v>
      </c>
      <c r="S103" s="145">
        <f>S27+S40+S60+S68+S90+S102</f>
        <v>7577</v>
      </c>
      <c r="T103" s="28"/>
      <c r="U103" s="15"/>
      <c r="V103" s="15"/>
      <c r="W103" s="8"/>
    </row>
    <row r="104" spans="1:23" s="10" customFormat="1" ht="34.9" customHeight="1" x14ac:dyDescent="0.25">
      <c r="A104" s="147"/>
      <c r="B104" s="276" t="s">
        <v>46</v>
      </c>
      <c r="C104" s="89" t="s">
        <v>9</v>
      </c>
      <c r="D104" s="133"/>
      <c r="E104" s="57">
        <f>F104+G104+H104+I104</f>
        <v>1041785</v>
      </c>
      <c r="F104" s="58">
        <f>F28+F41+F61+F68+F91</f>
        <v>985707</v>
      </c>
      <c r="G104" s="58">
        <f>G28+G41+G61+G68+G91</f>
        <v>48907</v>
      </c>
      <c r="H104" s="58">
        <f>H28+H41+H61+H68+H91</f>
        <v>0</v>
      </c>
      <c r="I104" s="59">
        <f>I28+I41+I61+I68+I91</f>
        <v>7171</v>
      </c>
      <c r="J104" s="57">
        <f t="shared" si="31"/>
        <v>1674896</v>
      </c>
      <c r="K104" s="58">
        <f>K28+K41+K61+K68+K91</f>
        <v>1274806</v>
      </c>
      <c r="L104" s="58">
        <f>L28+L41+L61+L68+L91</f>
        <v>394532</v>
      </c>
      <c r="M104" s="58">
        <f>M28+M41+M61+M68+M91</f>
        <v>0</v>
      </c>
      <c r="N104" s="59">
        <f>N28+N41+N61+N68+N91</f>
        <v>5558</v>
      </c>
      <c r="O104" s="74">
        <f t="shared" si="32"/>
        <v>1199822</v>
      </c>
      <c r="P104" s="58">
        <f>P28+P41+P61+P68+P91</f>
        <v>1192245</v>
      </c>
      <c r="Q104" s="58">
        <f>Q28+Q41+Q61+Q68+Q91</f>
        <v>0</v>
      </c>
      <c r="R104" s="58">
        <f>R28+R41+R61+R68+R91</f>
        <v>0</v>
      </c>
      <c r="S104" s="59">
        <f>S28+S41+S61+S68+S91</f>
        <v>7577</v>
      </c>
      <c r="T104" s="24"/>
    </row>
    <row r="105" spans="1:23" s="10" customFormat="1" ht="34.9" customHeight="1" x14ac:dyDescent="0.25">
      <c r="A105" s="246"/>
      <c r="B105" s="277"/>
      <c r="C105" s="81" t="s">
        <v>138</v>
      </c>
      <c r="D105" s="247"/>
      <c r="E105" s="63">
        <f t="shared" ref="E105" si="33">F105+G105+H105+I105</f>
        <v>0</v>
      </c>
      <c r="F105" s="38">
        <v>0</v>
      </c>
      <c r="G105" s="38">
        <v>0</v>
      </c>
      <c r="H105" s="38">
        <v>0</v>
      </c>
      <c r="I105" s="39">
        <v>0</v>
      </c>
      <c r="J105" s="63">
        <f t="shared" si="31"/>
        <v>46432</v>
      </c>
      <c r="K105" s="38">
        <f>K92+K62+K29</f>
        <v>46432</v>
      </c>
      <c r="L105" s="38">
        <v>0</v>
      </c>
      <c r="M105" s="38">
        <v>0</v>
      </c>
      <c r="N105" s="39">
        <v>0</v>
      </c>
      <c r="O105" s="53">
        <f t="shared" si="32"/>
        <v>125513</v>
      </c>
      <c r="P105" s="38">
        <f>P92+P62+P29</f>
        <v>125513</v>
      </c>
      <c r="Q105" s="38">
        <v>0</v>
      </c>
      <c r="R105" s="38">
        <v>0</v>
      </c>
      <c r="S105" s="39">
        <v>0</v>
      </c>
      <c r="T105" s="24"/>
    </row>
    <row r="106" spans="1:23" s="10" customFormat="1" ht="48.6" customHeight="1" x14ac:dyDescent="0.25">
      <c r="A106" s="109"/>
      <c r="B106" s="278"/>
      <c r="C106" s="82" t="s">
        <v>49</v>
      </c>
      <c r="D106" s="148"/>
      <c r="E106" s="60">
        <f t="shared" si="30"/>
        <v>487664</v>
      </c>
      <c r="F106" s="3">
        <f>F30+F42+F63+F93</f>
        <v>487664</v>
      </c>
      <c r="G106" s="3">
        <f>G30+G42+G63+G93</f>
        <v>0</v>
      </c>
      <c r="H106" s="3">
        <f>H30+H42+H63+H93</f>
        <v>0</v>
      </c>
      <c r="I106" s="29">
        <f>I30+I42+I63+I93</f>
        <v>0</v>
      </c>
      <c r="J106" s="60">
        <f t="shared" si="31"/>
        <v>448613</v>
      </c>
      <c r="K106" s="3">
        <f>K42+K63+K93+K30</f>
        <v>448613</v>
      </c>
      <c r="L106" s="3">
        <f>L42+L63+L93+L30</f>
        <v>0</v>
      </c>
      <c r="M106" s="3">
        <f>M42+M63+M93+M30</f>
        <v>0</v>
      </c>
      <c r="N106" s="29">
        <f>N42+N63+N93+N30</f>
        <v>0</v>
      </c>
      <c r="O106" s="54">
        <f t="shared" si="32"/>
        <v>387462</v>
      </c>
      <c r="P106" s="3">
        <f>P42+P63+P93+P30</f>
        <v>387462</v>
      </c>
      <c r="Q106" s="3">
        <f>Q42+Q63+Q93+Q30</f>
        <v>0</v>
      </c>
      <c r="R106" s="3">
        <f>R42+R63+R93+R30</f>
        <v>0</v>
      </c>
      <c r="S106" s="29">
        <f>S42+S63+S93+S30</f>
        <v>0</v>
      </c>
      <c r="T106" s="24"/>
    </row>
    <row r="107" spans="1:23" s="17" customFormat="1" ht="49.9" customHeight="1" x14ac:dyDescent="0.25">
      <c r="A107" s="138"/>
      <c r="B107" s="278"/>
      <c r="C107" s="106" t="s">
        <v>50</v>
      </c>
      <c r="D107" s="149"/>
      <c r="E107" s="139">
        <f t="shared" si="30"/>
        <v>93059</v>
      </c>
      <c r="F107" s="140">
        <f>F94+F102</f>
        <v>91260</v>
      </c>
      <c r="G107" s="140">
        <f t="shared" ref="G107:I107" si="34">G94+G102</f>
        <v>1799</v>
      </c>
      <c r="H107" s="140">
        <f t="shared" si="34"/>
        <v>0</v>
      </c>
      <c r="I107" s="141">
        <f t="shared" si="34"/>
        <v>0</v>
      </c>
      <c r="J107" s="139">
        <f t="shared" si="31"/>
        <v>104596</v>
      </c>
      <c r="K107" s="140">
        <f>K102</f>
        <v>104596</v>
      </c>
      <c r="L107" s="140">
        <f t="shared" ref="L107:N107" si="35">L102</f>
        <v>0</v>
      </c>
      <c r="M107" s="140">
        <f t="shared" si="35"/>
        <v>0</v>
      </c>
      <c r="N107" s="141">
        <f t="shared" si="35"/>
        <v>0</v>
      </c>
      <c r="O107" s="142">
        <f t="shared" si="32"/>
        <v>89978</v>
      </c>
      <c r="P107" s="140">
        <f>P102</f>
        <v>89978</v>
      </c>
      <c r="Q107" s="140">
        <f t="shared" ref="Q107:S107" si="36">Q102</f>
        <v>0</v>
      </c>
      <c r="R107" s="140">
        <f t="shared" si="36"/>
        <v>0</v>
      </c>
      <c r="S107" s="141">
        <f t="shared" si="36"/>
        <v>0</v>
      </c>
      <c r="T107" s="27"/>
      <c r="U107" s="16"/>
    </row>
    <row r="108" spans="1:23" s="116" customFormat="1" ht="49.9" customHeight="1" thickBot="1" x14ac:dyDescent="0.3">
      <c r="A108" s="110"/>
      <c r="B108" s="279"/>
      <c r="C108" s="111" t="s">
        <v>98</v>
      </c>
      <c r="D108" s="150"/>
      <c r="E108" s="108">
        <f t="shared" si="30"/>
        <v>105263</v>
      </c>
      <c r="F108" s="30">
        <f>F64</f>
        <v>5263</v>
      </c>
      <c r="G108" s="30">
        <f>G59</f>
        <v>100000</v>
      </c>
      <c r="H108" s="30">
        <v>0</v>
      </c>
      <c r="I108" s="31">
        <v>0</v>
      </c>
      <c r="J108" s="108">
        <f>K108+L108+M108+N108</f>
        <v>9620</v>
      </c>
      <c r="K108" s="30">
        <f>K64</f>
        <v>9620</v>
      </c>
      <c r="L108" s="30">
        <f>L59</f>
        <v>0</v>
      </c>
      <c r="M108" s="30">
        <v>0</v>
      </c>
      <c r="N108" s="31">
        <v>0</v>
      </c>
      <c r="O108" s="107">
        <f>P108+Q108+R108+S108</f>
        <v>0</v>
      </c>
      <c r="P108" s="30">
        <f>P64</f>
        <v>0</v>
      </c>
      <c r="Q108" s="30">
        <f>Q59</f>
        <v>0</v>
      </c>
      <c r="R108" s="30">
        <v>0</v>
      </c>
      <c r="S108" s="31">
        <v>0</v>
      </c>
      <c r="T108" s="137"/>
      <c r="U108" s="204"/>
    </row>
    <row r="109" spans="1:23" s="116" customFormat="1" ht="28.5" customHeight="1" x14ac:dyDescent="0.25">
      <c r="A109" s="169"/>
      <c r="B109" s="173" t="s">
        <v>106</v>
      </c>
      <c r="C109" s="170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171"/>
      <c r="R109" s="171"/>
      <c r="S109" s="171"/>
      <c r="T109" s="137"/>
      <c r="U109" s="204"/>
    </row>
    <row r="110" spans="1:23" s="1" customFormat="1" ht="33" customHeight="1" x14ac:dyDescent="0.25">
      <c r="B110" s="258" t="s">
        <v>105</v>
      </c>
      <c r="C110" s="258"/>
      <c r="D110" s="258"/>
      <c r="E110" s="258"/>
      <c r="F110" s="258"/>
      <c r="G110" s="258"/>
      <c r="H110" s="258"/>
      <c r="I110" s="258"/>
      <c r="J110" s="258"/>
      <c r="K110" s="258"/>
      <c r="L110" s="258"/>
      <c r="M110" s="258"/>
      <c r="N110" s="258"/>
      <c r="O110" s="258"/>
      <c r="P110" s="5"/>
      <c r="Q110" s="5"/>
      <c r="T110" s="7"/>
      <c r="U110" s="190"/>
    </row>
    <row r="111" spans="1:23" ht="39.6" customHeight="1" x14ac:dyDescent="0.25">
      <c r="F111" s="4"/>
      <c r="G111" s="4"/>
      <c r="H111" s="4"/>
      <c r="I111" s="4"/>
      <c r="J111" s="4"/>
      <c r="K111" s="4"/>
      <c r="L111" s="4"/>
      <c r="M111" s="4"/>
      <c r="N111" s="117"/>
      <c r="O111" s="117"/>
      <c r="P111" s="117"/>
      <c r="Q111" s="117"/>
      <c r="R111" s="117"/>
      <c r="S111" s="117"/>
      <c r="T111" s="118"/>
      <c r="U111" s="119"/>
    </row>
    <row r="112" spans="1:23" x14ac:dyDescent="0.25">
      <c r="N112" s="119"/>
      <c r="O112" s="119"/>
      <c r="P112" s="119"/>
      <c r="Q112" s="119"/>
      <c r="R112" s="119"/>
      <c r="S112" s="119"/>
      <c r="T112" s="118"/>
      <c r="U112" s="119"/>
    </row>
    <row r="113" spans="14:21" x14ac:dyDescent="0.25">
      <c r="N113" s="119"/>
      <c r="O113" s="119"/>
      <c r="P113" s="119"/>
      <c r="Q113" s="119"/>
      <c r="R113" s="119"/>
      <c r="S113" s="119"/>
      <c r="T113" s="118"/>
      <c r="U113" s="119"/>
    </row>
    <row r="114" spans="14:21" x14ac:dyDescent="0.25">
      <c r="P114" s="4"/>
      <c r="R114" s="4"/>
    </row>
    <row r="115" spans="14:21" ht="33" customHeight="1" x14ac:dyDescent="0.25">
      <c r="P115" s="9"/>
      <c r="Q115" s="9"/>
    </row>
    <row r="116" spans="14:21" ht="18.75" x14ac:dyDescent="0.25">
      <c r="P116" s="9"/>
      <c r="Q116" s="9"/>
      <c r="R116" s="4"/>
    </row>
    <row r="118" spans="14:21" x14ac:dyDescent="0.25">
      <c r="R118" s="4"/>
    </row>
  </sheetData>
  <mergeCells count="75">
    <mergeCell ref="A86:A87"/>
    <mergeCell ref="B56:B58"/>
    <mergeCell ref="A56:A58"/>
    <mergeCell ref="B84:B85"/>
    <mergeCell ref="A84:A85"/>
    <mergeCell ref="A69:S69"/>
    <mergeCell ref="A70:A71"/>
    <mergeCell ref="B70:B71"/>
    <mergeCell ref="A65:S65"/>
    <mergeCell ref="A60:C60"/>
    <mergeCell ref="A68:D68"/>
    <mergeCell ref="B7:S7"/>
    <mergeCell ref="A31:S31"/>
    <mergeCell ref="A34:A35"/>
    <mergeCell ref="B34:B35"/>
    <mergeCell ref="A15:S15"/>
    <mergeCell ref="A16:S16"/>
    <mergeCell ref="A23:A24"/>
    <mergeCell ref="B23:B24"/>
    <mergeCell ref="A11:A13"/>
    <mergeCell ref="B11:B13"/>
    <mergeCell ref="C11:C13"/>
    <mergeCell ref="D11:D13"/>
    <mergeCell ref="E11:S11"/>
    <mergeCell ref="P9:S9"/>
    <mergeCell ref="B28:B30"/>
    <mergeCell ref="E12:I12"/>
    <mergeCell ref="H1:S1"/>
    <mergeCell ref="H2:S2"/>
    <mergeCell ref="H3:S3"/>
    <mergeCell ref="H4:S4"/>
    <mergeCell ref="H5:S5"/>
    <mergeCell ref="J12:N12"/>
    <mergeCell ref="O12:S12"/>
    <mergeCell ref="D23:D24"/>
    <mergeCell ref="A43:S43"/>
    <mergeCell ref="A38:A39"/>
    <mergeCell ref="A40:D40"/>
    <mergeCell ref="A27:D27"/>
    <mergeCell ref="B41:B42"/>
    <mergeCell ref="B38:B39"/>
    <mergeCell ref="A36:A37"/>
    <mergeCell ref="B36:B37"/>
    <mergeCell ref="B32:B33"/>
    <mergeCell ref="A32:A33"/>
    <mergeCell ref="B17:B18"/>
    <mergeCell ref="A17:A18"/>
    <mergeCell ref="B20:B21"/>
    <mergeCell ref="B110:O110"/>
    <mergeCell ref="A73:A74"/>
    <mergeCell ref="B73:B74"/>
    <mergeCell ref="A81:A82"/>
    <mergeCell ref="B81:B82"/>
    <mergeCell ref="A95:S95"/>
    <mergeCell ref="A75:A77"/>
    <mergeCell ref="B75:B77"/>
    <mergeCell ref="A79:A80"/>
    <mergeCell ref="B79:B80"/>
    <mergeCell ref="A103:D103"/>
    <mergeCell ref="A102:D102"/>
    <mergeCell ref="A90:D90"/>
    <mergeCell ref="B91:B94"/>
    <mergeCell ref="B104:B108"/>
    <mergeCell ref="B86:B87"/>
    <mergeCell ref="A20:A21"/>
    <mergeCell ref="B44:B46"/>
    <mergeCell ref="A44:A46"/>
    <mergeCell ref="B47:B48"/>
    <mergeCell ref="A47:A48"/>
    <mergeCell ref="B49:B50"/>
    <mergeCell ref="A49:A50"/>
    <mergeCell ref="B51:B52"/>
    <mergeCell ref="A51:A52"/>
    <mergeCell ref="B53:B55"/>
    <mergeCell ref="A53:A55"/>
  </mergeCells>
  <hyperlinks>
    <hyperlink ref="A27" location="P32" display="P32"/>
  </hyperlinks>
  <printOptions horizontalCentered="1"/>
  <pageMargins left="0.15748031496062992" right="0.15748031496062992" top="0.86614173228346458" bottom="0.35433070866141736" header="0.31496062992125984" footer="0.31496062992125984"/>
  <pageSetup paperSize="9" scale="57" firstPageNumber="8" orientation="landscape" useFirstPageNumber="1" r:id="rId1"/>
  <headerFooter differentFirst="1">
    <oddHeader>&amp;C&amp;10&amp;P</oddHeader>
    <firstHeader>&amp;C&amp;P&amp;R&amp;"Times New Roman,обычный"Приложение 1 
к постановлению администрации
 городского округа Тольятти
от____________№_________</firstHeader>
  </headerFooter>
  <rowBreaks count="7" manualBreakCount="7">
    <brk id="24" max="18" man="1"/>
    <brk id="42" max="18" man="1"/>
    <brk id="58" max="18" man="1"/>
    <brk id="74" max="18" man="1"/>
    <brk id="89" max="18" man="1"/>
    <brk id="103" max="18" man="1"/>
    <brk id="111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"/>
  <sheetViews>
    <sheetView topLeftCell="A83" zoomScale="60" zoomScaleNormal="60" zoomScaleSheetLayoutView="40" workbookViewId="0">
      <selection activeCell="X99" sqref="X99"/>
    </sheetView>
  </sheetViews>
  <sheetFormatPr defaultColWidth="9.140625" defaultRowHeight="15.75" x14ac:dyDescent="0.25"/>
  <cols>
    <col min="1" max="1" width="6.28515625" style="2" customWidth="1"/>
    <col min="2" max="2" width="42" style="2" customWidth="1"/>
    <col min="3" max="3" width="14.85546875" style="2" customWidth="1"/>
    <col min="4" max="4" width="7.7109375" style="2" customWidth="1"/>
    <col min="5" max="5" width="15" style="2" customWidth="1"/>
    <col min="6" max="6" width="12.7109375" style="2" customWidth="1"/>
    <col min="7" max="7" width="10.42578125" style="2" customWidth="1"/>
    <col min="8" max="8" width="6.85546875" style="2" customWidth="1"/>
    <col min="9" max="9" width="8.28515625" style="2" customWidth="1"/>
    <col min="10" max="10" width="12.5703125" style="2" customWidth="1"/>
    <col min="11" max="11" width="11.42578125" style="2" customWidth="1"/>
    <col min="12" max="12" width="9.7109375" style="2" customWidth="1"/>
    <col min="13" max="13" width="7.140625" style="2" customWidth="1"/>
    <col min="14" max="14" width="7.85546875" style="2" customWidth="1"/>
    <col min="15" max="15" width="11.7109375" style="2" customWidth="1"/>
    <col min="16" max="16" width="11.5703125" style="2" customWidth="1"/>
    <col min="17" max="17" width="7.140625" style="2" customWidth="1"/>
    <col min="18" max="18" width="7.7109375" style="2" customWidth="1"/>
    <col min="19" max="19" width="8.28515625" style="2" customWidth="1"/>
    <col min="20" max="20" width="12.28515625" style="6" bestFit="1" customWidth="1"/>
    <col min="21" max="23" width="14" style="2" bestFit="1" customWidth="1"/>
    <col min="24" max="16384" width="9.140625" style="2"/>
  </cols>
  <sheetData>
    <row r="1" spans="1:21" x14ac:dyDescent="0.25"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</row>
    <row r="2" spans="1:21" x14ac:dyDescent="0.25"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99" t="s">
        <v>134</v>
      </c>
      <c r="Q2" s="299"/>
      <c r="R2" s="299"/>
      <c r="S2" s="299"/>
    </row>
    <row r="3" spans="1:21" ht="12.75" customHeight="1" thickBot="1" x14ac:dyDescent="0.3"/>
    <row r="4" spans="1:21" s="10" customFormat="1" ht="22.5" customHeight="1" thickBot="1" x14ac:dyDescent="0.3">
      <c r="A4" s="301" t="s">
        <v>84</v>
      </c>
      <c r="B4" s="304" t="s">
        <v>0</v>
      </c>
      <c r="C4" s="307" t="s">
        <v>1</v>
      </c>
      <c r="D4" s="304" t="s">
        <v>2</v>
      </c>
      <c r="E4" s="310" t="s">
        <v>3</v>
      </c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2"/>
      <c r="T4" s="18"/>
    </row>
    <row r="5" spans="1:21" s="10" customFormat="1" ht="23.25" customHeight="1" x14ac:dyDescent="0.25">
      <c r="A5" s="302"/>
      <c r="B5" s="305"/>
      <c r="C5" s="308"/>
      <c r="D5" s="305"/>
      <c r="E5" s="280" t="s">
        <v>135</v>
      </c>
      <c r="F5" s="281"/>
      <c r="G5" s="281"/>
      <c r="H5" s="281"/>
      <c r="I5" s="314"/>
      <c r="J5" s="280" t="s">
        <v>136</v>
      </c>
      <c r="K5" s="281"/>
      <c r="L5" s="281"/>
      <c r="M5" s="281"/>
      <c r="N5" s="282"/>
      <c r="O5" s="280" t="s">
        <v>137</v>
      </c>
      <c r="P5" s="281"/>
      <c r="Q5" s="281"/>
      <c r="R5" s="281"/>
      <c r="S5" s="282"/>
      <c r="T5" s="18"/>
    </row>
    <row r="6" spans="1:21" s="10" customFormat="1" ht="90" customHeight="1" thickBot="1" x14ac:dyDescent="0.3">
      <c r="A6" s="303"/>
      <c r="B6" s="306"/>
      <c r="C6" s="309"/>
      <c r="D6" s="306"/>
      <c r="E6" s="221" t="s">
        <v>4</v>
      </c>
      <c r="F6" s="33" t="s">
        <v>5</v>
      </c>
      <c r="G6" s="33" t="s">
        <v>6</v>
      </c>
      <c r="H6" s="33" t="s">
        <v>7</v>
      </c>
      <c r="I6" s="43" t="s">
        <v>8</v>
      </c>
      <c r="J6" s="45" t="s">
        <v>4</v>
      </c>
      <c r="K6" s="33" t="s">
        <v>5</v>
      </c>
      <c r="L6" s="33" t="s">
        <v>6</v>
      </c>
      <c r="M6" s="33" t="s">
        <v>7</v>
      </c>
      <c r="N6" s="34" t="s">
        <v>8</v>
      </c>
      <c r="O6" s="45" t="s">
        <v>4</v>
      </c>
      <c r="P6" s="33" t="s">
        <v>5</v>
      </c>
      <c r="Q6" s="33" t="s">
        <v>6</v>
      </c>
      <c r="R6" s="33" t="s">
        <v>7</v>
      </c>
      <c r="S6" s="34" t="s">
        <v>8</v>
      </c>
      <c r="T6" s="18"/>
    </row>
    <row r="7" spans="1:21" s="177" customFormat="1" ht="15.75" customHeight="1" thickBot="1" x14ac:dyDescent="0.3">
      <c r="A7" s="222">
        <v>1</v>
      </c>
      <c r="B7" s="41">
        <v>2</v>
      </c>
      <c r="C7" s="223">
        <v>3</v>
      </c>
      <c r="D7" s="41">
        <v>4</v>
      </c>
      <c r="E7" s="40">
        <v>5</v>
      </c>
      <c r="F7" s="36">
        <v>6</v>
      </c>
      <c r="G7" s="36">
        <v>7</v>
      </c>
      <c r="H7" s="36">
        <v>8</v>
      </c>
      <c r="I7" s="44">
        <v>9</v>
      </c>
      <c r="J7" s="35">
        <v>10</v>
      </c>
      <c r="K7" s="36">
        <v>11</v>
      </c>
      <c r="L7" s="36">
        <v>12</v>
      </c>
      <c r="M7" s="36">
        <v>13</v>
      </c>
      <c r="N7" s="37">
        <v>14</v>
      </c>
      <c r="O7" s="35">
        <v>15</v>
      </c>
      <c r="P7" s="36">
        <v>16</v>
      </c>
      <c r="Q7" s="36">
        <v>17</v>
      </c>
      <c r="R7" s="36">
        <v>18</v>
      </c>
      <c r="S7" s="37">
        <v>19</v>
      </c>
      <c r="T7" s="176"/>
    </row>
    <row r="8" spans="1:21" s="10" customFormat="1" ht="36.75" customHeight="1" thickBot="1" x14ac:dyDescent="0.3">
      <c r="A8" s="284" t="s">
        <v>35</v>
      </c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300"/>
      <c r="T8" s="18"/>
    </row>
    <row r="9" spans="1:21" s="10" customFormat="1" ht="21" customHeight="1" thickBot="1" x14ac:dyDescent="0.3">
      <c r="A9" s="284" t="s">
        <v>20</v>
      </c>
      <c r="B9" s="285"/>
      <c r="C9" s="285"/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300"/>
      <c r="T9" s="18"/>
    </row>
    <row r="10" spans="1:21" s="10" customFormat="1" ht="174.75" customHeight="1" x14ac:dyDescent="0.25">
      <c r="A10" s="257" t="s">
        <v>14</v>
      </c>
      <c r="B10" s="256" t="s">
        <v>87</v>
      </c>
      <c r="C10" s="81" t="s">
        <v>9</v>
      </c>
      <c r="D10" s="50" t="s">
        <v>139</v>
      </c>
      <c r="E10" s="57">
        <f t="shared" ref="E10:E18" si="0">F10+G10+H10+I10</f>
        <v>0</v>
      </c>
      <c r="F10" s="58">
        <v>0</v>
      </c>
      <c r="G10" s="58">
        <v>0</v>
      </c>
      <c r="H10" s="58">
        <v>0</v>
      </c>
      <c r="I10" s="59">
        <v>0</v>
      </c>
      <c r="J10" s="53">
        <f t="shared" ref="J10:J19" si="1">K10+L10+M10+N10</f>
        <v>7216</v>
      </c>
      <c r="K10" s="38">
        <v>7216</v>
      </c>
      <c r="L10" s="38">
        <v>0</v>
      </c>
      <c r="M10" s="38">
        <v>0</v>
      </c>
      <c r="N10" s="67">
        <v>0</v>
      </c>
      <c r="O10" s="57">
        <f t="shared" ref="O10:O19" si="2">P10+Q10+R10+S10</f>
        <v>7805</v>
      </c>
      <c r="P10" s="58">
        <v>7805</v>
      </c>
      <c r="Q10" s="58">
        <v>0</v>
      </c>
      <c r="R10" s="58">
        <v>0</v>
      </c>
      <c r="S10" s="59">
        <v>0</v>
      </c>
      <c r="T10" s="18"/>
    </row>
    <row r="11" spans="1:21" s="10" customFormat="1" ht="92.25" customHeight="1" x14ac:dyDescent="0.25">
      <c r="A11" s="253"/>
      <c r="B11" s="251"/>
      <c r="C11" s="81" t="s">
        <v>138</v>
      </c>
      <c r="D11" s="50" t="s">
        <v>140</v>
      </c>
      <c r="E11" s="63">
        <f t="shared" si="0"/>
        <v>6768</v>
      </c>
      <c r="F11" s="38">
        <v>6768</v>
      </c>
      <c r="G11" s="38">
        <v>0</v>
      </c>
      <c r="H11" s="38">
        <v>0</v>
      </c>
      <c r="I11" s="39">
        <v>0</v>
      </c>
      <c r="J11" s="53">
        <f t="shared" si="1"/>
        <v>0</v>
      </c>
      <c r="K11" s="38">
        <v>0</v>
      </c>
      <c r="L11" s="38">
        <v>0</v>
      </c>
      <c r="M11" s="38">
        <v>0</v>
      </c>
      <c r="N11" s="67">
        <v>0</v>
      </c>
      <c r="O11" s="63">
        <f t="shared" si="2"/>
        <v>0</v>
      </c>
      <c r="P11" s="38">
        <v>0</v>
      </c>
      <c r="Q11" s="38">
        <v>0</v>
      </c>
      <c r="R11" s="38">
        <v>0</v>
      </c>
      <c r="S11" s="39">
        <v>0</v>
      </c>
      <c r="T11" s="18"/>
    </row>
    <row r="12" spans="1:21" s="10" customFormat="1" ht="75.75" customHeight="1" x14ac:dyDescent="0.25">
      <c r="A12" s="210" t="s">
        <v>56</v>
      </c>
      <c r="B12" s="85" t="s">
        <v>88</v>
      </c>
      <c r="C12" s="82" t="s">
        <v>9</v>
      </c>
      <c r="D12" s="215" t="s">
        <v>37</v>
      </c>
      <c r="E12" s="60">
        <f t="shared" si="0"/>
        <v>81120</v>
      </c>
      <c r="F12" s="3">
        <v>81120</v>
      </c>
      <c r="G12" s="3">
        <v>0</v>
      </c>
      <c r="H12" s="3">
        <v>0</v>
      </c>
      <c r="I12" s="29">
        <v>0</v>
      </c>
      <c r="J12" s="54">
        <f t="shared" si="1"/>
        <v>80015</v>
      </c>
      <c r="K12" s="3">
        <v>80015</v>
      </c>
      <c r="L12" s="3">
        <v>0</v>
      </c>
      <c r="M12" s="3">
        <v>0</v>
      </c>
      <c r="N12" s="68">
        <v>0</v>
      </c>
      <c r="O12" s="60">
        <f t="shared" si="2"/>
        <v>77406</v>
      </c>
      <c r="P12" s="3">
        <v>77406</v>
      </c>
      <c r="Q12" s="3">
        <v>0</v>
      </c>
      <c r="R12" s="3">
        <v>0</v>
      </c>
      <c r="S12" s="29">
        <v>0</v>
      </c>
      <c r="T12" s="19"/>
      <c r="U12" s="11"/>
    </row>
    <row r="13" spans="1:21" s="10" customFormat="1" ht="54" customHeight="1" x14ac:dyDescent="0.25">
      <c r="A13" s="252" t="s">
        <v>15</v>
      </c>
      <c r="B13" s="250" t="s">
        <v>108</v>
      </c>
      <c r="C13" s="82" t="s">
        <v>9</v>
      </c>
      <c r="D13" s="215" t="s">
        <v>99</v>
      </c>
      <c r="E13" s="60">
        <f t="shared" si="0"/>
        <v>0</v>
      </c>
      <c r="F13" s="3">
        <v>0</v>
      </c>
      <c r="G13" s="3">
        <v>0</v>
      </c>
      <c r="H13" s="3">
        <v>0</v>
      </c>
      <c r="I13" s="29">
        <v>0</v>
      </c>
      <c r="J13" s="54">
        <f t="shared" si="1"/>
        <v>0</v>
      </c>
      <c r="K13" s="3">
        <v>0</v>
      </c>
      <c r="L13" s="3">
        <v>0</v>
      </c>
      <c r="M13" s="3">
        <v>0</v>
      </c>
      <c r="N13" s="68">
        <v>0</v>
      </c>
      <c r="O13" s="60">
        <f t="shared" si="2"/>
        <v>0</v>
      </c>
      <c r="P13" s="3">
        <v>0</v>
      </c>
      <c r="Q13" s="3">
        <v>0</v>
      </c>
      <c r="R13" s="3">
        <v>0</v>
      </c>
      <c r="S13" s="29">
        <v>0</v>
      </c>
      <c r="T13" s="20"/>
      <c r="U13" s="11"/>
    </row>
    <row r="14" spans="1:21" s="10" customFormat="1" ht="54" customHeight="1" x14ac:dyDescent="0.25">
      <c r="A14" s="253"/>
      <c r="B14" s="251"/>
      <c r="C14" s="82" t="s">
        <v>138</v>
      </c>
      <c r="D14" s="215" t="s">
        <v>141</v>
      </c>
      <c r="E14" s="60">
        <f t="shared" si="0"/>
        <v>76041</v>
      </c>
      <c r="F14" s="3">
        <v>76041</v>
      </c>
      <c r="G14" s="3">
        <v>0</v>
      </c>
      <c r="H14" s="3">
        <v>0</v>
      </c>
      <c r="I14" s="29">
        <v>0</v>
      </c>
      <c r="J14" s="54">
        <f t="shared" si="1"/>
        <v>100702</v>
      </c>
      <c r="K14" s="3">
        <v>100702</v>
      </c>
      <c r="L14" s="3">
        <v>0</v>
      </c>
      <c r="M14" s="3">
        <v>0</v>
      </c>
      <c r="N14" s="68">
        <v>0</v>
      </c>
      <c r="O14" s="60">
        <f t="shared" si="2"/>
        <v>110484</v>
      </c>
      <c r="P14" s="3">
        <v>110484</v>
      </c>
      <c r="Q14" s="3">
        <v>0</v>
      </c>
      <c r="R14" s="3">
        <v>0</v>
      </c>
      <c r="S14" s="29">
        <v>0</v>
      </c>
      <c r="T14" s="20"/>
      <c r="U14" s="11"/>
    </row>
    <row r="15" spans="1:21" s="10" customFormat="1" ht="57.75" customHeight="1" x14ac:dyDescent="0.25">
      <c r="A15" s="210" t="s">
        <v>16</v>
      </c>
      <c r="B15" s="85" t="s">
        <v>143</v>
      </c>
      <c r="C15" s="82" t="s">
        <v>9</v>
      </c>
      <c r="D15" s="215" t="s">
        <v>36</v>
      </c>
      <c r="E15" s="60">
        <f t="shared" si="0"/>
        <v>104077</v>
      </c>
      <c r="F15" s="3">
        <v>104077</v>
      </c>
      <c r="G15" s="3">
        <v>0</v>
      </c>
      <c r="H15" s="3">
        <v>0</v>
      </c>
      <c r="I15" s="29">
        <v>0</v>
      </c>
      <c r="J15" s="54">
        <f t="shared" si="1"/>
        <v>193040</v>
      </c>
      <c r="K15" s="3">
        <v>193040</v>
      </c>
      <c r="L15" s="3">
        <v>0</v>
      </c>
      <c r="M15" s="3">
        <v>0</v>
      </c>
      <c r="N15" s="68">
        <v>0</v>
      </c>
      <c r="O15" s="60">
        <f t="shared" si="2"/>
        <v>192651</v>
      </c>
      <c r="P15" s="3">
        <v>192651</v>
      </c>
      <c r="Q15" s="3">
        <v>0</v>
      </c>
      <c r="R15" s="3">
        <v>0</v>
      </c>
      <c r="S15" s="29">
        <v>0</v>
      </c>
      <c r="T15" s="18"/>
    </row>
    <row r="16" spans="1:21" s="10" customFormat="1" ht="36" customHeight="1" x14ac:dyDescent="0.25">
      <c r="A16" s="259" t="s">
        <v>68</v>
      </c>
      <c r="B16" s="260" t="s">
        <v>53</v>
      </c>
      <c r="C16" s="82" t="s">
        <v>9</v>
      </c>
      <c r="D16" s="283" t="s">
        <v>37</v>
      </c>
      <c r="E16" s="60">
        <f>F16+G16+H16+I16</f>
        <v>2667</v>
      </c>
      <c r="F16" s="3">
        <v>2667</v>
      </c>
      <c r="G16" s="3">
        <v>0</v>
      </c>
      <c r="H16" s="3">
        <v>0</v>
      </c>
      <c r="I16" s="29">
        <v>0</v>
      </c>
      <c r="J16" s="54">
        <f t="shared" si="1"/>
        <v>3932</v>
      </c>
      <c r="K16" s="3">
        <v>3932</v>
      </c>
      <c r="L16" s="3">
        <v>0</v>
      </c>
      <c r="M16" s="3">
        <v>0</v>
      </c>
      <c r="N16" s="68">
        <v>0</v>
      </c>
      <c r="O16" s="60">
        <f>P16+Q16+R16+S16</f>
        <v>4089</v>
      </c>
      <c r="P16" s="3">
        <v>4089</v>
      </c>
      <c r="Q16" s="3">
        <v>0</v>
      </c>
      <c r="R16" s="3">
        <v>0</v>
      </c>
      <c r="S16" s="29">
        <v>0</v>
      </c>
      <c r="T16" s="18"/>
    </row>
    <row r="17" spans="1:21" s="10" customFormat="1" ht="42.75" customHeight="1" x14ac:dyDescent="0.25">
      <c r="A17" s="259"/>
      <c r="B17" s="260"/>
      <c r="C17" s="82" t="s">
        <v>48</v>
      </c>
      <c r="D17" s="283"/>
      <c r="E17" s="60">
        <f>F17+G17+H17+I17</f>
        <v>4395</v>
      </c>
      <c r="F17" s="3">
        <v>4395</v>
      </c>
      <c r="G17" s="3">
        <v>0</v>
      </c>
      <c r="H17" s="3">
        <v>0</v>
      </c>
      <c r="I17" s="29">
        <v>0</v>
      </c>
      <c r="J17" s="54">
        <f t="shared" si="1"/>
        <v>1064</v>
      </c>
      <c r="K17" s="3">
        <v>1064</v>
      </c>
      <c r="L17" s="3">
        <v>0</v>
      </c>
      <c r="M17" s="3">
        <v>0</v>
      </c>
      <c r="N17" s="68">
        <v>0</v>
      </c>
      <c r="O17" s="60">
        <f t="shared" ref="O17" si="3">P17+Q17+R17+S17</f>
        <v>1107</v>
      </c>
      <c r="P17" s="3">
        <v>1107</v>
      </c>
      <c r="Q17" s="3">
        <v>0</v>
      </c>
      <c r="R17" s="3">
        <v>0</v>
      </c>
      <c r="S17" s="29">
        <v>0</v>
      </c>
      <c r="T17" s="18"/>
    </row>
    <row r="18" spans="1:21" s="10" customFormat="1" ht="54" customHeight="1" x14ac:dyDescent="0.25">
      <c r="A18" s="210" t="s">
        <v>54</v>
      </c>
      <c r="B18" s="85" t="s">
        <v>61</v>
      </c>
      <c r="C18" s="82" t="s">
        <v>9</v>
      </c>
      <c r="D18" s="215" t="s">
        <v>37</v>
      </c>
      <c r="E18" s="60">
        <f t="shared" si="0"/>
        <v>32030</v>
      </c>
      <c r="F18" s="3">
        <v>32030</v>
      </c>
      <c r="G18" s="3">
        <v>0</v>
      </c>
      <c r="H18" s="3">
        <v>0</v>
      </c>
      <c r="I18" s="29">
        <v>0</v>
      </c>
      <c r="J18" s="54">
        <f t="shared" si="1"/>
        <v>55163</v>
      </c>
      <c r="K18" s="3">
        <v>55163</v>
      </c>
      <c r="L18" s="3">
        <v>0</v>
      </c>
      <c r="M18" s="3">
        <v>0</v>
      </c>
      <c r="N18" s="68">
        <v>0</v>
      </c>
      <c r="O18" s="60">
        <f t="shared" si="2"/>
        <v>55437</v>
      </c>
      <c r="P18" s="3">
        <v>55437</v>
      </c>
      <c r="Q18" s="3">
        <v>0</v>
      </c>
      <c r="R18" s="3">
        <v>0</v>
      </c>
      <c r="S18" s="29">
        <v>0</v>
      </c>
      <c r="T18" s="18"/>
    </row>
    <row r="19" spans="1:21" s="10" customFormat="1" ht="54" customHeight="1" thickBot="1" x14ac:dyDescent="0.3">
      <c r="A19" s="216" t="s">
        <v>55</v>
      </c>
      <c r="B19" s="86" t="s">
        <v>83</v>
      </c>
      <c r="C19" s="83" t="s">
        <v>9</v>
      </c>
      <c r="D19" s="51" t="s">
        <v>37</v>
      </c>
      <c r="E19" s="61">
        <f>F19+G19+H19+I19</f>
        <v>252577</v>
      </c>
      <c r="F19" s="46">
        <v>245000</v>
      </c>
      <c r="G19" s="46">
        <v>0</v>
      </c>
      <c r="H19" s="46">
        <v>0</v>
      </c>
      <c r="I19" s="47">
        <v>7577</v>
      </c>
      <c r="J19" s="55">
        <f t="shared" si="1"/>
        <v>54124</v>
      </c>
      <c r="K19" s="46">
        <v>52500</v>
      </c>
      <c r="L19" s="46">
        <v>0</v>
      </c>
      <c r="M19" s="46">
        <v>0</v>
      </c>
      <c r="N19" s="69">
        <v>1624</v>
      </c>
      <c r="O19" s="61">
        <f t="shared" si="2"/>
        <v>54124</v>
      </c>
      <c r="P19" s="46">
        <v>52500</v>
      </c>
      <c r="Q19" s="46">
        <v>0</v>
      </c>
      <c r="R19" s="46">
        <v>0</v>
      </c>
      <c r="S19" s="47">
        <v>1624</v>
      </c>
      <c r="T19" s="21"/>
    </row>
    <row r="20" spans="1:21" s="13" customFormat="1" ht="35.25" customHeight="1" thickBot="1" x14ac:dyDescent="0.3">
      <c r="A20" s="292" t="s">
        <v>10</v>
      </c>
      <c r="B20" s="293"/>
      <c r="C20" s="293"/>
      <c r="D20" s="294"/>
      <c r="E20" s="62">
        <f>F20+I20</f>
        <v>559675</v>
      </c>
      <c r="F20" s="48">
        <f>SUM(F10:F19)</f>
        <v>552098</v>
      </c>
      <c r="G20" s="48">
        <f>G18+G15+G12+G10+G13+G19</f>
        <v>0</v>
      </c>
      <c r="H20" s="48">
        <f>H18+H15+H12+H10+H13+H19</f>
        <v>0</v>
      </c>
      <c r="I20" s="49">
        <f>I18+I15+I12+I10+I13+I19</f>
        <v>7577</v>
      </c>
      <c r="J20" s="56">
        <f>K20+N20</f>
        <v>495256</v>
      </c>
      <c r="K20" s="48">
        <f>SUM(K10:K19)</f>
        <v>493632</v>
      </c>
      <c r="L20" s="48">
        <f>L18+L15+L12+L10+L13+L19</f>
        <v>0</v>
      </c>
      <c r="M20" s="48">
        <f>M18+M15+M12+M10+M13+M19</f>
        <v>0</v>
      </c>
      <c r="N20" s="70">
        <f>N18+N15+N12+N10+N13+N19</f>
        <v>1624</v>
      </c>
      <c r="O20" s="62">
        <f>P20+S20</f>
        <v>503103</v>
      </c>
      <c r="P20" s="48">
        <f>SUM(P10:P19)</f>
        <v>501479</v>
      </c>
      <c r="Q20" s="48">
        <f>Q13+Q18+Q15+Q12+Q10+Q19</f>
        <v>0</v>
      </c>
      <c r="R20" s="48">
        <f>R13+R18+R15+R12+R10+R19</f>
        <v>0</v>
      </c>
      <c r="S20" s="49">
        <f>S13+S18+S15+S12+S10+S19</f>
        <v>1624</v>
      </c>
      <c r="T20" s="22"/>
      <c r="U20" s="12"/>
    </row>
    <row r="21" spans="1:21" s="10" customFormat="1" ht="32.450000000000003" customHeight="1" x14ac:dyDescent="0.25">
      <c r="A21" s="87"/>
      <c r="B21" s="295" t="s">
        <v>46</v>
      </c>
      <c r="C21" s="89" t="s">
        <v>9</v>
      </c>
      <c r="D21" s="73"/>
      <c r="E21" s="57">
        <f>F21+G21+H21+I21</f>
        <v>472471</v>
      </c>
      <c r="F21" s="58">
        <f>F10+F12+F15+F18+F19+F16+F13</f>
        <v>464894</v>
      </c>
      <c r="G21" s="58">
        <f>G10+G12</f>
        <v>0</v>
      </c>
      <c r="H21" s="58">
        <f>H10+H12</f>
        <v>0</v>
      </c>
      <c r="I21" s="59">
        <f>I20</f>
        <v>7577</v>
      </c>
      <c r="J21" s="74">
        <f>K21+L21+M21+N21</f>
        <v>393490</v>
      </c>
      <c r="K21" s="58">
        <f>K10+K12+K15+K18+K19+K16+K13</f>
        <v>391866</v>
      </c>
      <c r="L21" s="58">
        <f>L10+L12</f>
        <v>0</v>
      </c>
      <c r="M21" s="58">
        <f>M10+M12</f>
        <v>0</v>
      </c>
      <c r="N21" s="75">
        <f>N20</f>
        <v>1624</v>
      </c>
      <c r="O21" s="57">
        <f t="shared" ref="O21:O23" si="4">P21+Q21+R21+S21</f>
        <v>391512</v>
      </c>
      <c r="P21" s="58">
        <f>P10+P12+P15+P18+P19+P16+P13</f>
        <v>389888</v>
      </c>
      <c r="Q21" s="58">
        <f>Q10+Q12</f>
        <v>0</v>
      </c>
      <c r="R21" s="58">
        <f>R10+R12</f>
        <v>0</v>
      </c>
      <c r="S21" s="59">
        <f>S20</f>
        <v>1624</v>
      </c>
      <c r="T21" s="23"/>
      <c r="U21" s="14"/>
    </row>
    <row r="22" spans="1:21" s="10" customFormat="1" ht="32.450000000000003" customHeight="1" x14ac:dyDescent="0.25">
      <c r="A22" s="224"/>
      <c r="B22" s="313"/>
      <c r="C22" s="225" t="s">
        <v>138</v>
      </c>
      <c r="D22" s="226"/>
      <c r="E22" s="227">
        <f>F22+G22+H22+I22</f>
        <v>82809</v>
      </c>
      <c r="F22" s="228">
        <f>F11+F14</f>
        <v>82809</v>
      </c>
      <c r="G22" s="228">
        <v>0</v>
      </c>
      <c r="H22" s="228">
        <v>0</v>
      </c>
      <c r="I22" s="229">
        <v>0</v>
      </c>
      <c r="J22" s="230">
        <f>K22+L22+M22+N22</f>
        <v>100702</v>
      </c>
      <c r="K22" s="228">
        <f>K11+K14</f>
        <v>100702</v>
      </c>
      <c r="L22" s="228">
        <v>0</v>
      </c>
      <c r="M22" s="228">
        <v>0</v>
      </c>
      <c r="N22" s="231">
        <v>0</v>
      </c>
      <c r="O22" s="227">
        <f>P22+Q22+R22+S22</f>
        <v>110484</v>
      </c>
      <c r="P22" s="228">
        <f>P11+P14</f>
        <v>110484</v>
      </c>
      <c r="Q22" s="228">
        <v>0</v>
      </c>
      <c r="R22" s="228">
        <v>0</v>
      </c>
      <c r="S22" s="229">
        <v>0</v>
      </c>
      <c r="T22" s="23"/>
      <c r="U22" s="14"/>
    </row>
    <row r="23" spans="1:21" s="10" customFormat="1" ht="51.6" customHeight="1" thickBot="1" x14ac:dyDescent="0.3">
      <c r="A23" s="88"/>
      <c r="B23" s="296"/>
      <c r="C23" s="42" t="s">
        <v>48</v>
      </c>
      <c r="D23" s="78"/>
      <c r="E23" s="64">
        <f>F23+G23+H23+I23</f>
        <v>4395</v>
      </c>
      <c r="F23" s="65">
        <f>F17</f>
        <v>4395</v>
      </c>
      <c r="G23" s="65">
        <f>G13</f>
        <v>0</v>
      </c>
      <c r="H23" s="65">
        <f>H13</f>
        <v>0</v>
      </c>
      <c r="I23" s="66">
        <f>I13</f>
        <v>0</v>
      </c>
      <c r="J23" s="79">
        <f>K23+L23+M23+N23</f>
        <v>1064</v>
      </c>
      <c r="K23" s="65">
        <f>K17</f>
        <v>1064</v>
      </c>
      <c r="L23" s="65">
        <f>L13</f>
        <v>0</v>
      </c>
      <c r="M23" s="65">
        <f>M13</f>
        <v>0</v>
      </c>
      <c r="N23" s="80">
        <f>N13</f>
        <v>0</v>
      </c>
      <c r="O23" s="64">
        <f t="shared" si="4"/>
        <v>1107</v>
      </c>
      <c r="P23" s="65">
        <f>P17</f>
        <v>1107</v>
      </c>
      <c r="Q23" s="65">
        <f>Q13</f>
        <v>0</v>
      </c>
      <c r="R23" s="65">
        <f>R13</f>
        <v>0</v>
      </c>
      <c r="S23" s="66">
        <f>S13</f>
        <v>0</v>
      </c>
      <c r="T23" s="23"/>
    </row>
    <row r="24" spans="1:21" s="10" customFormat="1" ht="30" customHeight="1" thickBot="1" x14ac:dyDescent="0.3">
      <c r="A24" s="284" t="s">
        <v>62</v>
      </c>
      <c r="B24" s="285"/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300"/>
      <c r="T24" s="21"/>
    </row>
    <row r="25" spans="1:21" s="10" customFormat="1" ht="75" customHeight="1" x14ac:dyDescent="0.25">
      <c r="A25" s="257" t="s">
        <v>17</v>
      </c>
      <c r="B25" s="256" t="s">
        <v>133</v>
      </c>
      <c r="C25" s="81" t="s">
        <v>9</v>
      </c>
      <c r="D25" s="50" t="s">
        <v>37</v>
      </c>
      <c r="E25" s="63">
        <f>F25</f>
        <v>88756</v>
      </c>
      <c r="F25" s="38">
        <v>88756</v>
      </c>
      <c r="G25" s="38">
        <v>0</v>
      </c>
      <c r="H25" s="38">
        <v>0</v>
      </c>
      <c r="I25" s="39">
        <v>0</v>
      </c>
      <c r="J25" s="63">
        <f>K25</f>
        <v>64565</v>
      </c>
      <c r="K25" s="38">
        <v>64565</v>
      </c>
      <c r="L25" s="38">
        <v>0</v>
      </c>
      <c r="M25" s="38">
        <v>0</v>
      </c>
      <c r="N25" s="39">
        <v>0</v>
      </c>
      <c r="O25" s="53">
        <f t="shared" ref="O25:O35" si="5">P25+Q25+R25+S25</f>
        <v>39490</v>
      </c>
      <c r="P25" s="38">
        <v>39490</v>
      </c>
      <c r="Q25" s="38">
        <v>0</v>
      </c>
      <c r="R25" s="38">
        <v>0</v>
      </c>
      <c r="S25" s="39">
        <v>0</v>
      </c>
      <c r="T25" s="18"/>
    </row>
    <row r="26" spans="1:21" s="10" customFormat="1" ht="75" customHeight="1" x14ac:dyDescent="0.25">
      <c r="A26" s="253"/>
      <c r="B26" s="251"/>
      <c r="C26" s="81" t="s">
        <v>48</v>
      </c>
      <c r="D26" s="50">
        <v>2026</v>
      </c>
      <c r="E26" s="63">
        <f>F26</f>
        <v>0</v>
      </c>
      <c r="F26" s="38">
        <v>0</v>
      </c>
      <c r="G26" s="38">
        <v>0</v>
      </c>
      <c r="H26" s="38">
        <v>0</v>
      </c>
      <c r="I26" s="39">
        <v>0</v>
      </c>
      <c r="J26" s="63">
        <f>K26</f>
        <v>0</v>
      </c>
      <c r="K26" s="38">
        <v>0</v>
      </c>
      <c r="L26" s="38">
        <v>0</v>
      </c>
      <c r="M26" s="38">
        <v>0</v>
      </c>
      <c r="N26" s="39">
        <v>0</v>
      </c>
      <c r="O26" s="53">
        <f t="shared" si="5"/>
        <v>0</v>
      </c>
      <c r="P26" s="38">
        <v>0</v>
      </c>
      <c r="Q26" s="38">
        <v>0</v>
      </c>
      <c r="R26" s="38">
        <v>0</v>
      </c>
      <c r="S26" s="39">
        <v>0</v>
      </c>
      <c r="T26" s="18"/>
    </row>
    <row r="27" spans="1:21" s="10" customFormat="1" ht="40.15" customHeight="1" x14ac:dyDescent="0.25">
      <c r="A27" s="259" t="s">
        <v>69</v>
      </c>
      <c r="B27" s="260" t="s">
        <v>103</v>
      </c>
      <c r="C27" s="82" t="s">
        <v>9</v>
      </c>
      <c r="D27" s="179" t="s">
        <v>37</v>
      </c>
      <c r="E27" s="60">
        <f t="shared" ref="E27:E35" si="6">F27+G27+H27+I27</f>
        <v>4318</v>
      </c>
      <c r="F27" s="3">
        <v>4318</v>
      </c>
      <c r="G27" s="3">
        <v>0</v>
      </c>
      <c r="H27" s="3">
        <v>0</v>
      </c>
      <c r="I27" s="29">
        <v>0</v>
      </c>
      <c r="J27" s="60">
        <f t="shared" ref="J27:J35" si="7">K27+L27+M27+N27</f>
        <v>3262</v>
      </c>
      <c r="K27" s="3">
        <v>3262</v>
      </c>
      <c r="L27" s="3">
        <v>0</v>
      </c>
      <c r="M27" s="3">
        <v>0</v>
      </c>
      <c r="N27" s="29">
        <v>0</v>
      </c>
      <c r="O27" s="54">
        <f t="shared" si="5"/>
        <v>3393</v>
      </c>
      <c r="P27" s="3">
        <v>3393</v>
      </c>
      <c r="Q27" s="3">
        <v>0</v>
      </c>
      <c r="R27" s="3">
        <v>0</v>
      </c>
      <c r="S27" s="29">
        <v>0</v>
      </c>
      <c r="T27" s="18"/>
    </row>
    <row r="28" spans="1:21" s="10" customFormat="1" ht="40.15" customHeight="1" x14ac:dyDescent="0.25">
      <c r="A28" s="259"/>
      <c r="B28" s="260"/>
      <c r="C28" s="82" t="s">
        <v>48</v>
      </c>
      <c r="D28" s="179" t="s">
        <v>126</v>
      </c>
      <c r="E28" s="60">
        <f t="shared" si="6"/>
        <v>0</v>
      </c>
      <c r="F28" s="3">
        <v>0</v>
      </c>
      <c r="G28" s="3">
        <v>0</v>
      </c>
      <c r="H28" s="3">
        <v>0</v>
      </c>
      <c r="I28" s="29">
        <v>0</v>
      </c>
      <c r="J28" s="60">
        <f t="shared" si="7"/>
        <v>262</v>
      </c>
      <c r="K28" s="3">
        <v>262</v>
      </c>
      <c r="L28" s="3">
        <v>0</v>
      </c>
      <c r="M28" s="3">
        <v>0</v>
      </c>
      <c r="N28" s="29">
        <v>0</v>
      </c>
      <c r="O28" s="54">
        <f t="shared" si="5"/>
        <v>272</v>
      </c>
      <c r="P28" s="3">
        <v>272</v>
      </c>
      <c r="Q28" s="3">
        <v>0</v>
      </c>
      <c r="R28" s="3">
        <v>0</v>
      </c>
      <c r="S28" s="29">
        <v>0</v>
      </c>
      <c r="T28" s="18"/>
    </row>
    <row r="29" spans="1:21" s="10" customFormat="1" ht="39.6" customHeight="1" x14ac:dyDescent="0.25">
      <c r="A29" s="259" t="s">
        <v>71</v>
      </c>
      <c r="B29" s="260" t="s">
        <v>70</v>
      </c>
      <c r="C29" s="82" t="s">
        <v>9</v>
      </c>
      <c r="D29" s="179" t="s">
        <v>37</v>
      </c>
      <c r="E29" s="60">
        <f t="shared" si="6"/>
        <v>15803</v>
      </c>
      <c r="F29" s="3">
        <v>15803</v>
      </c>
      <c r="G29" s="3">
        <v>0</v>
      </c>
      <c r="H29" s="3">
        <v>0</v>
      </c>
      <c r="I29" s="29">
        <v>0</v>
      </c>
      <c r="J29" s="60">
        <f t="shared" si="7"/>
        <v>11350</v>
      </c>
      <c r="K29" s="3">
        <v>11350</v>
      </c>
      <c r="L29" s="3">
        <v>0</v>
      </c>
      <c r="M29" s="3">
        <v>0</v>
      </c>
      <c r="N29" s="29">
        <v>0</v>
      </c>
      <c r="O29" s="54">
        <f>P29+Q29+R29+S29</f>
        <v>11804</v>
      </c>
      <c r="P29" s="3">
        <v>11804</v>
      </c>
      <c r="Q29" s="3">
        <v>0</v>
      </c>
      <c r="R29" s="3">
        <v>0</v>
      </c>
      <c r="S29" s="29">
        <v>0</v>
      </c>
      <c r="T29" s="24"/>
    </row>
    <row r="30" spans="1:21" s="10" customFormat="1" ht="45" customHeight="1" x14ac:dyDescent="0.25">
      <c r="A30" s="259"/>
      <c r="B30" s="260"/>
      <c r="C30" s="82" t="s">
        <v>49</v>
      </c>
      <c r="D30" s="179" t="s">
        <v>37</v>
      </c>
      <c r="E30" s="60">
        <f t="shared" si="6"/>
        <v>4887</v>
      </c>
      <c r="F30" s="3">
        <v>4887</v>
      </c>
      <c r="G30" s="3">
        <v>0</v>
      </c>
      <c r="H30" s="3">
        <v>0</v>
      </c>
      <c r="I30" s="29">
        <v>0</v>
      </c>
      <c r="J30" s="60">
        <f t="shared" si="7"/>
        <v>1861</v>
      </c>
      <c r="K30" s="3">
        <v>1861</v>
      </c>
      <c r="L30" s="3">
        <v>0</v>
      </c>
      <c r="M30" s="3">
        <v>0</v>
      </c>
      <c r="N30" s="29">
        <v>0</v>
      </c>
      <c r="O30" s="54">
        <f>P30+Q30+R30+S30</f>
        <v>1936</v>
      </c>
      <c r="P30" s="3">
        <v>1936</v>
      </c>
      <c r="Q30" s="3">
        <v>0</v>
      </c>
      <c r="R30" s="3">
        <v>0</v>
      </c>
      <c r="S30" s="29">
        <v>0</v>
      </c>
      <c r="T30" s="24"/>
    </row>
    <row r="31" spans="1:21" s="10" customFormat="1" ht="41.25" customHeight="1" x14ac:dyDescent="0.25">
      <c r="A31" s="259" t="s">
        <v>72</v>
      </c>
      <c r="B31" s="260" t="s">
        <v>104</v>
      </c>
      <c r="C31" s="82" t="s">
        <v>49</v>
      </c>
      <c r="D31" s="128" t="s">
        <v>37</v>
      </c>
      <c r="E31" s="60">
        <f t="shared" si="6"/>
        <v>26061</v>
      </c>
      <c r="F31" s="3">
        <v>26061</v>
      </c>
      <c r="G31" s="3">
        <v>0</v>
      </c>
      <c r="H31" s="3">
        <v>0</v>
      </c>
      <c r="I31" s="29">
        <v>0</v>
      </c>
      <c r="J31" s="60">
        <f t="shared" si="7"/>
        <v>15888</v>
      </c>
      <c r="K31" s="3">
        <v>15888</v>
      </c>
      <c r="L31" s="3">
        <v>0</v>
      </c>
      <c r="M31" s="3">
        <v>0</v>
      </c>
      <c r="N31" s="29">
        <v>0</v>
      </c>
      <c r="O31" s="54">
        <f>P31+Q31+R31+S31</f>
        <v>16523</v>
      </c>
      <c r="P31" s="3">
        <v>16523</v>
      </c>
      <c r="Q31" s="3">
        <v>0</v>
      </c>
      <c r="R31" s="3">
        <v>0</v>
      </c>
      <c r="S31" s="29">
        <v>0</v>
      </c>
      <c r="T31" s="24"/>
    </row>
    <row r="32" spans="1:21" s="10" customFormat="1" ht="44.25" customHeight="1" thickBot="1" x14ac:dyDescent="0.3">
      <c r="A32" s="288"/>
      <c r="B32" s="297"/>
      <c r="C32" s="83" t="s">
        <v>9</v>
      </c>
      <c r="D32" s="102" t="s">
        <v>38</v>
      </c>
      <c r="E32" s="61">
        <f>F32</f>
        <v>5752</v>
      </c>
      <c r="F32" s="46">
        <v>5752</v>
      </c>
      <c r="G32" s="46">
        <v>0</v>
      </c>
      <c r="H32" s="46">
        <v>0</v>
      </c>
      <c r="I32" s="47">
        <v>0</v>
      </c>
      <c r="J32" s="61">
        <f>K32</f>
        <v>0</v>
      </c>
      <c r="K32" s="46">
        <v>0</v>
      </c>
      <c r="L32" s="46">
        <v>0</v>
      </c>
      <c r="M32" s="46">
        <v>0</v>
      </c>
      <c r="N32" s="47">
        <v>0</v>
      </c>
      <c r="O32" s="55">
        <f>P32</f>
        <v>0</v>
      </c>
      <c r="P32" s="46">
        <v>0</v>
      </c>
      <c r="Q32" s="46">
        <v>0</v>
      </c>
      <c r="R32" s="46">
        <v>0</v>
      </c>
      <c r="S32" s="47">
        <v>0</v>
      </c>
      <c r="T32" s="24"/>
    </row>
    <row r="33" spans="1:21" s="13" customFormat="1" ht="36" customHeight="1" thickBot="1" x14ac:dyDescent="0.3">
      <c r="A33" s="289" t="s">
        <v>47</v>
      </c>
      <c r="B33" s="290"/>
      <c r="C33" s="290"/>
      <c r="D33" s="291"/>
      <c r="E33" s="62">
        <f t="shared" si="6"/>
        <v>145577</v>
      </c>
      <c r="F33" s="48">
        <f>SUM(F25:F32)</f>
        <v>145577</v>
      </c>
      <c r="G33" s="48">
        <f>SUM(G25:G28)</f>
        <v>0</v>
      </c>
      <c r="H33" s="48">
        <f>SUM(H25:H28)</f>
        <v>0</v>
      </c>
      <c r="I33" s="49">
        <f>SUM(I25:I28)</f>
        <v>0</v>
      </c>
      <c r="J33" s="62">
        <f t="shared" si="7"/>
        <v>97188</v>
      </c>
      <c r="K33" s="48">
        <f>SUM(K25:K32)</f>
        <v>97188</v>
      </c>
      <c r="L33" s="48">
        <f>SUM(L25:L28)</f>
        <v>0</v>
      </c>
      <c r="M33" s="48">
        <f>SUM(M25:M28)</f>
        <v>0</v>
      </c>
      <c r="N33" s="49">
        <f>SUM(N25:N28)</f>
        <v>0</v>
      </c>
      <c r="O33" s="56">
        <f t="shared" si="5"/>
        <v>73418</v>
      </c>
      <c r="P33" s="48">
        <f>SUM(P25:P32)</f>
        <v>73418</v>
      </c>
      <c r="Q33" s="48">
        <f>SUM(Q25:Q28)</f>
        <v>0</v>
      </c>
      <c r="R33" s="48">
        <f>SUM(R25:R28)</f>
        <v>0</v>
      </c>
      <c r="S33" s="49">
        <f>SUM(S25:S28)</f>
        <v>0</v>
      </c>
      <c r="T33" s="25"/>
    </row>
    <row r="34" spans="1:21" s="10" customFormat="1" ht="32.450000000000003" customHeight="1" x14ac:dyDescent="0.25">
      <c r="A34" s="93"/>
      <c r="B34" s="295" t="s">
        <v>46</v>
      </c>
      <c r="C34" s="81" t="s">
        <v>9</v>
      </c>
      <c r="D34" s="52"/>
      <c r="E34" s="63">
        <f t="shared" si="6"/>
        <v>114629</v>
      </c>
      <c r="F34" s="38">
        <f>F25+F27+F29+F32</f>
        <v>114629</v>
      </c>
      <c r="G34" s="38">
        <f>G25+G27</f>
        <v>0</v>
      </c>
      <c r="H34" s="38">
        <f>H25+H27</f>
        <v>0</v>
      </c>
      <c r="I34" s="39">
        <f>I25+I27</f>
        <v>0</v>
      </c>
      <c r="J34" s="63">
        <f t="shared" si="7"/>
        <v>79177</v>
      </c>
      <c r="K34" s="38">
        <f>K25+K27+K29+K32</f>
        <v>79177</v>
      </c>
      <c r="L34" s="38">
        <f>L25+L27</f>
        <v>0</v>
      </c>
      <c r="M34" s="38">
        <f>M25+M27</f>
        <v>0</v>
      </c>
      <c r="N34" s="39">
        <f>N25+N27</f>
        <v>0</v>
      </c>
      <c r="O34" s="53">
        <f t="shared" si="5"/>
        <v>54687</v>
      </c>
      <c r="P34" s="38">
        <f>P25+P27+P29+P32</f>
        <v>54687</v>
      </c>
      <c r="Q34" s="38">
        <f>Q25+Q27</f>
        <v>0</v>
      </c>
      <c r="R34" s="38">
        <f>R25+R27</f>
        <v>0</v>
      </c>
      <c r="S34" s="39">
        <f>S25+S27</f>
        <v>0</v>
      </c>
      <c r="T34" s="23"/>
      <c r="U34" s="14"/>
    </row>
    <row r="35" spans="1:21" s="10" customFormat="1" ht="51.6" customHeight="1" thickBot="1" x14ac:dyDescent="0.3">
      <c r="A35" s="88"/>
      <c r="B35" s="296"/>
      <c r="C35" s="42" t="s">
        <v>48</v>
      </c>
      <c r="D35" s="78"/>
      <c r="E35" s="64">
        <f t="shared" si="6"/>
        <v>30948</v>
      </c>
      <c r="F35" s="65">
        <f>F28+F30+F31</f>
        <v>30948</v>
      </c>
      <c r="G35" s="65">
        <f>G28</f>
        <v>0</v>
      </c>
      <c r="H35" s="65">
        <f>H28</f>
        <v>0</v>
      </c>
      <c r="I35" s="66">
        <f>I28</f>
        <v>0</v>
      </c>
      <c r="J35" s="64">
        <f t="shared" si="7"/>
        <v>18011</v>
      </c>
      <c r="K35" s="65">
        <f>K28+K30+K31+K26</f>
        <v>18011</v>
      </c>
      <c r="L35" s="65">
        <f>L28</f>
        <v>0</v>
      </c>
      <c r="M35" s="65">
        <f>M28</f>
        <v>0</v>
      </c>
      <c r="N35" s="66">
        <f>N28</f>
        <v>0</v>
      </c>
      <c r="O35" s="79">
        <f t="shared" si="5"/>
        <v>18731</v>
      </c>
      <c r="P35" s="65">
        <f>P28+P30+P31+P26</f>
        <v>18731</v>
      </c>
      <c r="Q35" s="65">
        <f>Q28</f>
        <v>0</v>
      </c>
      <c r="R35" s="65">
        <f>R28</f>
        <v>0</v>
      </c>
      <c r="S35" s="66">
        <f>S28</f>
        <v>0</v>
      </c>
      <c r="T35" s="23"/>
    </row>
    <row r="36" spans="1:21" s="10" customFormat="1" ht="38.450000000000003" customHeight="1" thickBot="1" x14ac:dyDescent="0.3">
      <c r="A36" s="284" t="s">
        <v>63</v>
      </c>
      <c r="B36" s="285"/>
      <c r="C36" s="285"/>
      <c r="D36" s="285"/>
      <c r="E36" s="285"/>
      <c r="F36" s="285"/>
      <c r="G36" s="285"/>
      <c r="H36" s="285"/>
      <c r="I36" s="285"/>
      <c r="J36" s="285"/>
      <c r="K36" s="285"/>
      <c r="L36" s="285"/>
      <c r="M36" s="285"/>
      <c r="N36" s="285"/>
      <c r="O36" s="286"/>
      <c r="P36" s="286"/>
      <c r="Q36" s="286"/>
      <c r="R36" s="286"/>
      <c r="S36" s="287"/>
      <c r="T36" s="18"/>
    </row>
    <row r="37" spans="1:21" s="10" customFormat="1" ht="69" customHeight="1" x14ac:dyDescent="0.25">
      <c r="A37" s="257" t="s">
        <v>18</v>
      </c>
      <c r="B37" s="256" t="s">
        <v>60</v>
      </c>
      <c r="C37" s="213" t="s">
        <v>9</v>
      </c>
      <c r="D37" s="214" t="s">
        <v>38</v>
      </c>
      <c r="E37" s="74">
        <f t="shared" ref="E37:E56" si="8">F37+G37+H37+I37</f>
        <v>0</v>
      </c>
      <c r="F37" s="58">
        <v>0</v>
      </c>
      <c r="G37" s="58">
        <v>0</v>
      </c>
      <c r="H37" s="58">
        <v>0</v>
      </c>
      <c r="I37" s="75">
        <v>0</v>
      </c>
      <c r="J37" s="57">
        <f t="shared" ref="J37:J56" si="9">K37+L37+M37+N37</f>
        <v>0</v>
      </c>
      <c r="K37" s="58">
        <v>0</v>
      </c>
      <c r="L37" s="58">
        <v>0</v>
      </c>
      <c r="M37" s="58">
        <v>0</v>
      </c>
      <c r="N37" s="59">
        <v>0</v>
      </c>
      <c r="O37" s="57">
        <f t="shared" ref="O37:O57" si="10">P37+Q37+R37+S37</f>
        <v>0</v>
      </c>
      <c r="P37" s="58">
        <v>0</v>
      </c>
      <c r="Q37" s="58">
        <v>0</v>
      </c>
      <c r="R37" s="58">
        <v>0</v>
      </c>
      <c r="S37" s="59">
        <v>0</v>
      </c>
      <c r="T37" s="18"/>
    </row>
    <row r="38" spans="1:21" s="10" customFormat="1" ht="69" customHeight="1" x14ac:dyDescent="0.25">
      <c r="A38" s="255"/>
      <c r="B38" s="254"/>
      <c r="C38" s="233" t="s">
        <v>138</v>
      </c>
      <c r="D38" s="234" t="s">
        <v>130</v>
      </c>
      <c r="E38" s="53">
        <f t="shared" si="8"/>
        <v>1190</v>
      </c>
      <c r="F38" s="38">
        <v>1190</v>
      </c>
      <c r="G38" s="38">
        <v>0</v>
      </c>
      <c r="H38" s="38">
        <v>0</v>
      </c>
      <c r="I38" s="67">
        <v>0</v>
      </c>
      <c r="J38" s="63">
        <f t="shared" si="9"/>
        <v>0</v>
      </c>
      <c r="K38" s="38">
        <v>0</v>
      </c>
      <c r="L38" s="38">
        <v>0</v>
      </c>
      <c r="M38" s="38">
        <v>0</v>
      </c>
      <c r="N38" s="39">
        <v>0</v>
      </c>
      <c r="O38" s="63">
        <f t="shared" si="10"/>
        <v>0</v>
      </c>
      <c r="P38" s="38">
        <v>0</v>
      </c>
      <c r="Q38" s="38">
        <v>0</v>
      </c>
      <c r="R38" s="38">
        <v>0</v>
      </c>
      <c r="S38" s="39">
        <v>0</v>
      </c>
      <c r="T38" s="18"/>
    </row>
    <row r="39" spans="1:21" s="10" customFormat="1" ht="69" customHeight="1" x14ac:dyDescent="0.25">
      <c r="A39" s="253"/>
      <c r="B39" s="251"/>
      <c r="C39" s="233" t="s">
        <v>98</v>
      </c>
      <c r="D39" s="234">
        <v>2026</v>
      </c>
      <c r="E39" s="53">
        <f t="shared" si="8"/>
        <v>0</v>
      </c>
      <c r="F39" s="38">
        <v>0</v>
      </c>
      <c r="G39" s="38">
        <v>0</v>
      </c>
      <c r="H39" s="38">
        <v>0</v>
      </c>
      <c r="I39" s="67">
        <v>0</v>
      </c>
      <c r="J39" s="63">
        <f t="shared" si="9"/>
        <v>0</v>
      </c>
      <c r="K39" s="38">
        <v>0</v>
      </c>
      <c r="L39" s="38">
        <v>0</v>
      </c>
      <c r="M39" s="38">
        <v>0</v>
      </c>
      <c r="N39" s="39">
        <v>0</v>
      </c>
      <c r="O39" s="63">
        <f t="shared" si="10"/>
        <v>0</v>
      </c>
      <c r="P39" s="38">
        <v>0</v>
      </c>
      <c r="Q39" s="38">
        <v>0</v>
      </c>
      <c r="R39" s="38">
        <v>0</v>
      </c>
      <c r="S39" s="39">
        <v>0</v>
      </c>
      <c r="T39" s="18"/>
    </row>
    <row r="40" spans="1:21" s="10" customFormat="1" ht="81" customHeight="1" x14ac:dyDescent="0.25">
      <c r="A40" s="252" t="s">
        <v>19</v>
      </c>
      <c r="B40" s="250" t="s">
        <v>107</v>
      </c>
      <c r="C40" s="120" t="s">
        <v>9</v>
      </c>
      <c r="D40" s="121">
        <v>2025</v>
      </c>
      <c r="E40" s="54">
        <f t="shared" si="8"/>
        <v>0</v>
      </c>
      <c r="F40" s="3">
        <v>0</v>
      </c>
      <c r="G40" s="3">
        <v>0</v>
      </c>
      <c r="H40" s="3">
        <v>0</v>
      </c>
      <c r="I40" s="68">
        <v>0</v>
      </c>
      <c r="J40" s="60">
        <f t="shared" si="9"/>
        <v>0</v>
      </c>
      <c r="K40" s="3">
        <v>0</v>
      </c>
      <c r="L40" s="3">
        <v>0</v>
      </c>
      <c r="M40" s="3">
        <v>0</v>
      </c>
      <c r="N40" s="29">
        <v>0</v>
      </c>
      <c r="O40" s="60">
        <f t="shared" si="10"/>
        <v>0</v>
      </c>
      <c r="P40" s="3">
        <v>0</v>
      </c>
      <c r="Q40" s="3">
        <v>0</v>
      </c>
      <c r="R40" s="3">
        <v>0</v>
      </c>
      <c r="S40" s="29">
        <v>0</v>
      </c>
      <c r="T40" s="18"/>
    </row>
    <row r="41" spans="1:21" s="10" customFormat="1" ht="78" customHeight="1" x14ac:dyDescent="0.25">
      <c r="A41" s="253"/>
      <c r="B41" s="251"/>
      <c r="C41" s="120" t="s">
        <v>138</v>
      </c>
      <c r="D41" s="121" t="s">
        <v>130</v>
      </c>
      <c r="E41" s="54">
        <f t="shared" si="8"/>
        <v>2401</v>
      </c>
      <c r="F41" s="3">
        <v>2401</v>
      </c>
      <c r="G41" s="3">
        <v>0</v>
      </c>
      <c r="H41" s="3">
        <v>0</v>
      </c>
      <c r="I41" s="68">
        <v>0</v>
      </c>
      <c r="J41" s="60">
        <f t="shared" si="9"/>
        <v>0</v>
      </c>
      <c r="K41" s="3">
        <v>0</v>
      </c>
      <c r="L41" s="3">
        <v>0</v>
      </c>
      <c r="M41" s="3">
        <v>0</v>
      </c>
      <c r="N41" s="29">
        <v>0</v>
      </c>
      <c r="O41" s="60">
        <f t="shared" si="10"/>
        <v>0</v>
      </c>
      <c r="P41" s="3">
        <v>0</v>
      </c>
      <c r="Q41" s="3">
        <v>0</v>
      </c>
      <c r="R41" s="3">
        <v>0</v>
      </c>
      <c r="S41" s="29">
        <v>0</v>
      </c>
      <c r="T41" s="18"/>
    </row>
    <row r="42" spans="1:21" s="10" customFormat="1" ht="49.5" customHeight="1" x14ac:dyDescent="0.25">
      <c r="A42" s="252" t="s">
        <v>26</v>
      </c>
      <c r="B42" s="250" t="s">
        <v>30</v>
      </c>
      <c r="C42" s="120" t="s">
        <v>9</v>
      </c>
      <c r="D42" s="121" t="s">
        <v>144</v>
      </c>
      <c r="E42" s="54">
        <f t="shared" si="8"/>
        <v>1</v>
      </c>
      <c r="F42" s="3">
        <v>1</v>
      </c>
      <c r="G42" s="3">
        <v>0</v>
      </c>
      <c r="H42" s="3">
        <v>0</v>
      </c>
      <c r="I42" s="68">
        <v>0</v>
      </c>
      <c r="J42" s="60">
        <f t="shared" si="9"/>
        <v>0</v>
      </c>
      <c r="K42" s="3">
        <v>0</v>
      </c>
      <c r="L42" s="3">
        <v>0</v>
      </c>
      <c r="M42" s="3">
        <v>0</v>
      </c>
      <c r="N42" s="29">
        <v>0</v>
      </c>
      <c r="O42" s="60">
        <f t="shared" si="10"/>
        <v>0</v>
      </c>
      <c r="P42" s="3">
        <v>0</v>
      </c>
      <c r="Q42" s="3">
        <v>0</v>
      </c>
      <c r="R42" s="3">
        <v>0</v>
      </c>
      <c r="S42" s="29">
        <v>0</v>
      </c>
      <c r="T42" s="18"/>
    </row>
    <row r="43" spans="1:21" s="10" customFormat="1" ht="46.5" customHeight="1" x14ac:dyDescent="0.25">
      <c r="A43" s="253"/>
      <c r="B43" s="251"/>
      <c r="C43" s="120" t="s">
        <v>138</v>
      </c>
      <c r="D43" s="121" t="s">
        <v>141</v>
      </c>
      <c r="E43" s="54">
        <f t="shared" si="8"/>
        <v>220</v>
      </c>
      <c r="F43" s="3">
        <v>220</v>
      </c>
      <c r="G43" s="3">
        <v>0</v>
      </c>
      <c r="H43" s="3">
        <v>0</v>
      </c>
      <c r="I43" s="68">
        <v>0</v>
      </c>
      <c r="J43" s="60">
        <f t="shared" si="9"/>
        <v>184</v>
      </c>
      <c r="K43" s="3">
        <v>184</v>
      </c>
      <c r="L43" s="3">
        <v>0</v>
      </c>
      <c r="M43" s="3">
        <v>0</v>
      </c>
      <c r="N43" s="29">
        <v>0</v>
      </c>
      <c r="O43" s="60">
        <f t="shared" si="10"/>
        <v>185</v>
      </c>
      <c r="P43" s="3">
        <v>185</v>
      </c>
      <c r="Q43" s="3">
        <v>0</v>
      </c>
      <c r="R43" s="3">
        <v>0</v>
      </c>
      <c r="S43" s="29">
        <v>0</v>
      </c>
      <c r="T43" s="18"/>
    </row>
    <row r="44" spans="1:21" s="10" customFormat="1" ht="56.25" customHeight="1" x14ac:dyDescent="0.25">
      <c r="A44" s="252" t="s">
        <v>27</v>
      </c>
      <c r="B44" s="250" t="s">
        <v>21</v>
      </c>
      <c r="C44" s="120" t="s">
        <v>9</v>
      </c>
      <c r="D44" s="121">
        <v>2025</v>
      </c>
      <c r="E44" s="54">
        <f t="shared" si="8"/>
        <v>0</v>
      </c>
      <c r="F44" s="3">
        <v>0</v>
      </c>
      <c r="G44" s="3">
        <v>0</v>
      </c>
      <c r="H44" s="3">
        <v>0</v>
      </c>
      <c r="I44" s="68">
        <v>0</v>
      </c>
      <c r="J44" s="60">
        <f t="shared" si="9"/>
        <v>0</v>
      </c>
      <c r="K44" s="3">
        <v>0</v>
      </c>
      <c r="L44" s="3">
        <v>0</v>
      </c>
      <c r="M44" s="3">
        <v>0</v>
      </c>
      <c r="N44" s="29">
        <v>0</v>
      </c>
      <c r="O44" s="60">
        <f t="shared" si="10"/>
        <v>0</v>
      </c>
      <c r="P44" s="3">
        <v>0</v>
      </c>
      <c r="Q44" s="3">
        <v>0</v>
      </c>
      <c r="R44" s="3">
        <v>0</v>
      </c>
      <c r="S44" s="29">
        <v>0</v>
      </c>
      <c r="T44" s="18"/>
    </row>
    <row r="45" spans="1:21" s="10" customFormat="1" ht="42.75" customHeight="1" x14ac:dyDescent="0.25">
      <c r="A45" s="253"/>
      <c r="B45" s="251"/>
      <c r="C45" s="120" t="s">
        <v>138</v>
      </c>
      <c r="D45" s="121" t="s">
        <v>141</v>
      </c>
      <c r="E45" s="54">
        <f t="shared" si="8"/>
        <v>3746</v>
      </c>
      <c r="F45" s="3">
        <v>3746</v>
      </c>
      <c r="G45" s="3">
        <v>0</v>
      </c>
      <c r="H45" s="3">
        <v>0</v>
      </c>
      <c r="I45" s="68">
        <v>0</v>
      </c>
      <c r="J45" s="60">
        <f t="shared" si="9"/>
        <v>2497</v>
      </c>
      <c r="K45" s="3">
        <v>2497</v>
      </c>
      <c r="L45" s="3">
        <v>0</v>
      </c>
      <c r="M45" s="3">
        <v>0</v>
      </c>
      <c r="N45" s="29">
        <v>0</v>
      </c>
      <c r="O45" s="60">
        <f t="shared" si="10"/>
        <v>2597</v>
      </c>
      <c r="P45" s="3">
        <v>2597</v>
      </c>
      <c r="Q45" s="3">
        <v>0</v>
      </c>
      <c r="R45" s="3">
        <v>0</v>
      </c>
      <c r="S45" s="29">
        <v>0</v>
      </c>
      <c r="T45" s="18"/>
    </row>
    <row r="46" spans="1:21" s="10" customFormat="1" ht="52.5" customHeight="1" x14ac:dyDescent="0.25">
      <c r="A46" s="252" t="s">
        <v>28</v>
      </c>
      <c r="B46" s="250" t="s">
        <v>127</v>
      </c>
      <c r="C46" s="120" t="s">
        <v>9</v>
      </c>
      <c r="D46" s="121" t="s">
        <v>99</v>
      </c>
      <c r="E46" s="54">
        <f t="shared" si="8"/>
        <v>0</v>
      </c>
      <c r="F46" s="3">
        <v>0</v>
      </c>
      <c r="G46" s="3">
        <v>0</v>
      </c>
      <c r="H46" s="3">
        <v>0</v>
      </c>
      <c r="I46" s="68">
        <v>0</v>
      </c>
      <c r="J46" s="60">
        <f>K46+L46+M46+N46</f>
        <v>0</v>
      </c>
      <c r="K46" s="3">
        <v>0</v>
      </c>
      <c r="L46" s="3">
        <v>0</v>
      </c>
      <c r="M46" s="3">
        <v>0</v>
      </c>
      <c r="N46" s="29">
        <v>0</v>
      </c>
      <c r="O46" s="60">
        <f t="shared" si="10"/>
        <v>0</v>
      </c>
      <c r="P46" s="3">
        <v>0</v>
      </c>
      <c r="Q46" s="3">
        <v>0</v>
      </c>
      <c r="R46" s="3">
        <v>0</v>
      </c>
      <c r="S46" s="29">
        <v>0</v>
      </c>
      <c r="T46" s="18"/>
    </row>
    <row r="47" spans="1:21" s="10" customFormat="1" ht="42.75" customHeight="1" x14ac:dyDescent="0.25">
      <c r="A47" s="255"/>
      <c r="B47" s="254"/>
      <c r="C47" s="127" t="s">
        <v>138</v>
      </c>
      <c r="D47" s="174">
        <v>2027</v>
      </c>
      <c r="E47" s="54">
        <f t="shared" si="8"/>
        <v>0</v>
      </c>
      <c r="F47" s="46">
        <v>0</v>
      </c>
      <c r="G47" s="46">
        <v>0</v>
      </c>
      <c r="H47" s="46">
        <v>0</v>
      </c>
      <c r="I47" s="69">
        <v>0</v>
      </c>
      <c r="J47" s="60">
        <f>K47+L47+M47+N47</f>
        <v>0</v>
      </c>
      <c r="K47" s="46">
        <v>0</v>
      </c>
      <c r="L47" s="46">
        <v>0</v>
      </c>
      <c r="M47" s="46">
        <v>0</v>
      </c>
      <c r="N47" s="47">
        <v>0</v>
      </c>
      <c r="O47" s="60">
        <f t="shared" si="10"/>
        <v>0</v>
      </c>
      <c r="P47" s="46">
        <v>0</v>
      </c>
      <c r="Q47" s="46">
        <v>0</v>
      </c>
      <c r="R47" s="46">
        <v>0</v>
      </c>
      <c r="S47" s="47">
        <v>0</v>
      </c>
      <c r="T47" s="18"/>
    </row>
    <row r="48" spans="1:21" s="10" customFormat="1" ht="42.75" customHeight="1" x14ac:dyDescent="0.25">
      <c r="A48" s="253"/>
      <c r="B48" s="251"/>
      <c r="C48" s="127" t="s">
        <v>98</v>
      </c>
      <c r="D48" s="174">
        <v>2026</v>
      </c>
      <c r="E48" s="54">
        <f t="shared" si="8"/>
        <v>0</v>
      </c>
      <c r="F48" s="46">
        <v>0</v>
      </c>
      <c r="G48" s="46">
        <v>0</v>
      </c>
      <c r="H48" s="46">
        <v>0</v>
      </c>
      <c r="I48" s="69">
        <v>0</v>
      </c>
      <c r="J48" s="60">
        <f>K48+L48+M48+N48</f>
        <v>0</v>
      </c>
      <c r="K48" s="46">
        <v>0</v>
      </c>
      <c r="L48" s="46">
        <v>0</v>
      </c>
      <c r="M48" s="46">
        <v>0</v>
      </c>
      <c r="N48" s="47">
        <v>0</v>
      </c>
      <c r="O48" s="60">
        <f t="shared" si="10"/>
        <v>0</v>
      </c>
      <c r="P48" s="46">
        <v>0</v>
      </c>
      <c r="Q48" s="46">
        <v>0</v>
      </c>
      <c r="R48" s="46">
        <v>0</v>
      </c>
      <c r="S48" s="47">
        <v>0</v>
      </c>
      <c r="T48" s="18"/>
    </row>
    <row r="49" spans="1:20" s="10" customFormat="1" ht="39.75" customHeight="1" x14ac:dyDescent="0.25">
      <c r="A49" s="252" t="s">
        <v>73</v>
      </c>
      <c r="B49" s="250" t="s">
        <v>89</v>
      </c>
      <c r="C49" s="127" t="s">
        <v>9</v>
      </c>
      <c r="D49" s="174" t="s">
        <v>38</v>
      </c>
      <c r="E49" s="54">
        <f t="shared" si="8"/>
        <v>139817</v>
      </c>
      <c r="F49" s="46">
        <v>139817</v>
      </c>
      <c r="G49" s="46">
        <v>0</v>
      </c>
      <c r="H49" s="46">
        <v>0</v>
      </c>
      <c r="I49" s="69">
        <v>0</v>
      </c>
      <c r="J49" s="60">
        <f>K49+L49+M49+N49</f>
        <v>0</v>
      </c>
      <c r="K49" s="46">
        <v>0</v>
      </c>
      <c r="L49" s="46">
        <v>0</v>
      </c>
      <c r="M49" s="46">
        <v>0</v>
      </c>
      <c r="N49" s="47">
        <v>0</v>
      </c>
      <c r="O49" s="60">
        <f t="shared" si="10"/>
        <v>0</v>
      </c>
      <c r="P49" s="46">
        <v>0</v>
      </c>
      <c r="Q49" s="46">
        <v>0</v>
      </c>
      <c r="R49" s="46">
        <v>0</v>
      </c>
      <c r="S49" s="47">
        <v>0</v>
      </c>
      <c r="T49" s="18"/>
    </row>
    <row r="50" spans="1:20" s="10" customFormat="1" ht="39.75" customHeight="1" x14ac:dyDescent="0.25">
      <c r="A50" s="255"/>
      <c r="B50" s="254"/>
      <c r="C50" s="127" t="s">
        <v>138</v>
      </c>
      <c r="D50" s="174" t="s">
        <v>130</v>
      </c>
      <c r="E50" s="55">
        <f t="shared" si="8"/>
        <v>325</v>
      </c>
      <c r="F50" s="46">
        <v>325</v>
      </c>
      <c r="G50" s="46">
        <v>0</v>
      </c>
      <c r="H50" s="46">
        <v>0</v>
      </c>
      <c r="I50" s="69">
        <v>0</v>
      </c>
      <c r="J50" s="61">
        <f t="shared" ref="J50" si="11">K50+L50+M50+N50</f>
        <v>0</v>
      </c>
      <c r="K50" s="46">
        <v>0</v>
      </c>
      <c r="L50" s="46">
        <v>0</v>
      </c>
      <c r="M50" s="46">
        <v>0</v>
      </c>
      <c r="N50" s="47">
        <v>0</v>
      </c>
      <c r="O50" s="61">
        <f t="shared" si="10"/>
        <v>0</v>
      </c>
      <c r="P50" s="46">
        <v>0</v>
      </c>
      <c r="Q50" s="46">
        <v>0</v>
      </c>
      <c r="R50" s="46">
        <v>0</v>
      </c>
      <c r="S50" s="47">
        <v>0</v>
      </c>
      <c r="T50" s="18"/>
    </row>
    <row r="51" spans="1:20" s="10" customFormat="1" ht="43.5" customHeight="1" x14ac:dyDescent="0.25">
      <c r="A51" s="253"/>
      <c r="B51" s="251"/>
      <c r="C51" s="127" t="s">
        <v>49</v>
      </c>
      <c r="D51" s="128" t="s">
        <v>37</v>
      </c>
      <c r="E51" s="55">
        <f t="shared" si="8"/>
        <v>28832</v>
      </c>
      <c r="F51" s="46">
        <v>28832</v>
      </c>
      <c r="G51" s="46">
        <v>0</v>
      </c>
      <c r="H51" s="46">
        <v>0</v>
      </c>
      <c r="I51" s="69">
        <v>0</v>
      </c>
      <c r="J51" s="61">
        <f t="shared" si="9"/>
        <v>102122</v>
      </c>
      <c r="K51" s="46">
        <v>102122</v>
      </c>
      <c r="L51" s="46">
        <v>0</v>
      </c>
      <c r="M51" s="46">
        <v>0</v>
      </c>
      <c r="N51" s="47">
        <v>0</v>
      </c>
      <c r="O51" s="61">
        <f t="shared" si="10"/>
        <v>106207</v>
      </c>
      <c r="P51" s="46">
        <v>106207</v>
      </c>
      <c r="Q51" s="46">
        <v>0</v>
      </c>
      <c r="R51" s="46">
        <v>0</v>
      </c>
      <c r="S51" s="47">
        <v>0</v>
      </c>
      <c r="T51" s="24"/>
    </row>
    <row r="52" spans="1:20" s="10" customFormat="1" ht="126" customHeight="1" thickBot="1" x14ac:dyDescent="0.3">
      <c r="A52" s="124" t="s">
        <v>100</v>
      </c>
      <c r="B52" s="126" t="s">
        <v>124</v>
      </c>
      <c r="C52" s="221" t="s">
        <v>98</v>
      </c>
      <c r="D52" s="102" t="s">
        <v>99</v>
      </c>
      <c r="E52" s="55">
        <f>F52+G52</f>
        <v>0</v>
      </c>
      <c r="F52" s="46">
        <v>0</v>
      </c>
      <c r="G52" s="46">
        <v>0</v>
      </c>
      <c r="H52" s="46">
        <v>0</v>
      </c>
      <c r="I52" s="69">
        <v>0</v>
      </c>
      <c r="J52" s="64">
        <f>K52+L52</f>
        <v>0</v>
      </c>
      <c r="K52" s="65">
        <v>0</v>
      </c>
      <c r="L52" s="65">
        <v>0</v>
      </c>
      <c r="M52" s="65">
        <v>0</v>
      </c>
      <c r="N52" s="66">
        <v>0</v>
      </c>
      <c r="O52" s="61">
        <f t="shared" si="10"/>
        <v>0</v>
      </c>
      <c r="P52" s="65">
        <v>0</v>
      </c>
      <c r="Q52" s="65">
        <v>0</v>
      </c>
      <c r="R52" s="65">
        <v>0</v>
      </c>
      <c r="S52" s="66">
        <v>0</v>
      </c>
      <c r="T52" s="24"/>
    </row>
    <row r="53" spans="1:20" s="13" customFormat="1" ht="43.15" customHeight="1" thickBot="1" x14ac:dyDescent="0.3">
      <c r="A53" s="270" t="s">
        <v>11</v>
      </c>
      <c r="B53" s="271"/>
      <c r="C53" s="323"/>
      <c r="D53" s="92"/>
      <c r="E53" s="62">
        <f>F53+G53+H53+I53</f>
        <v>176532</v>
      </c>
      <c r="F53" s="48">
        <f>SUM(F37:F52)</f>
        <v>176532</v>
      </c>
      <c r="G53" s="48">
        <f>SUM(G37:G52)</f>
        <v>0</v>
      </c>
      <c r="H53" s="48">
        <f>SUM(H37:H52)</f>
        <v>0</v>
      </c>
      <c r="I53" s="49">
        <f>SUM(I37:I52)</f>
        <v>0</v>
      </c>
      <c r="J53" s="56">
        <f>K53+L53+M53+N53</f>
        <v>104803</v>
      </c>
      <c r="K53" s="48">
        <f>SUM(K37:K52)</f>
        <v>104803</v>
      </c>
      <c r="L53" s="48">
        <f>SUM(L37:L52)</f>
        <v>0</v>
      </c>
      <c r="M53" s="48">
        <f>SUM(M37:M52)</f>
        <v>0</v>
      </c>
      <c r="N53" s="70">
        <f>SUM(N37:N52)</f>
        <v>0</v>
      </c>
      <c r="O53" s="62">
        <f>P53+Q53+R53+S53</f>
        <v>108989</v>
      </c>
      <c r="P53" s="48">
        <f>SUM(P37:P52)</f>
        <v>108989</v>
      </c>
      <c r="Q53" s="48">
        <f>SUM(Q37:Q52)</f>
        <v>0</v>
      </c>
      <c r="R53" s="48">
        <f>SUM(R37:R52)</f>
        <v>0</v>
      </c>
      <c r="S53" s="49">
        <f>SUM(S37:S52)</f>
        <v>0</v>
      </c>
      <c r="T53" s="25"/>
    </row>
    <row r="54" spans="1:20" s="10" customFormat="1" ht="45.75" customHeight="1" x14ac:dyDescent="0.25">
      <c r="A54" s="130"/>
      <c r="B54" s="131" t="s">
        <v>46</v>
      </c>
      <c r="C54" s="213" t="s">
        <v>9</v>
      </c>
      <c r="D54" s="133"/>
      <c r="E54" s="74">
        <f t="shared" si="8"/>
        <v>139818</v>
      </c>
      <c r="F54" s="58">
        <f>F40+F37+F42+F44+F46+F49</f>
        <v>139818</v>
      </c>
      <c r="G54" s="58">
        <f>G40+G37+G42+G44+G46+G51</f>
        <v>0</v>
      </c>
      <c r="H54" s="58">
        <f>H40+H37+H42+H44+H46+H51</f>
        <v>0</v>
      </c>
      <c r="I54" s="75">
        <f>I40+I37+I42+I44+I46+I51</f>
        <v>0</v>
      </c>
      <c r="J54" s="57">
        <f t="shared" si="9"/>
        <v>0</v>
      </c>
      <c r="K54" s="58">
        <f>K40+K37+K42+K44+K46+K49</f>
        <v>0</v>
      </c>
      <c r="L54" s="58">
        <f>L40+L37+L42+L44+L46+L51</f>
        <v>0</v>
      </c>
      <c r="M54" s="58">
        <f>M40+M37+M42+M44+M46+M51</f>
        <v>0</v>
      </c>
      <c r="N54" s="59">
        <f>N40+N37+N42+N44+N46+N51</f>
        <v>0</v>
      </c>
      <c r="O54" s="57">
        <f t="shared" si="10"/>
        <v>0</v>
      </c>
      <c r="P54" s="58">
        <f>P40+P37+P42+P44+P46+P49</f>
        <v>0</v>
      </c>
      <c r="Q54" s="58">
        <f>Q37+Q40+Q42+Q44+Q46+Q51</f>
        <v>0</v>
      </c>
      <c r="R54" s="58">
        <f>R37+R40+R42+R44+R46+R51</f>
        <v>0</v>
      </c>
      <c r="S54" s="59">
        <f>S37+S40+S42+S44+S46+S51</f>
        <v>0</v>
      </c>
      <c r="T54" s="23"/>
    </row>
    <row r="55" spans="1:20" s="10" customFormat="1" ht="45.75" customHeight="1" x14ac:dyDescent="0.25">
      <c r="A55" s="235"/>
      <c r="B55" s="236"/>
      <c r="C55" s="237" t="s">
        <v>138</v>
      </c>
      <c r="D55" s="238"/>
      <c r="E55" s="230">
        <f t="shared" si="8"/>
        <v>7882</v>
      </c>
      <c r="F55" s="228">
        <f>F50+F47+F45+F43+F41+F38</f>
        <v>7882</v>
      </c>
      <c r="G55" s="228">
        <v>0</v>
      </c>
      <c r="H55" s="228">
        <v>0</v>
      </c>
      <c r="I55" s="231">
        <v>0</v>
      </c>
      <c r="J55" s="227">
        <f t="shared" si="9"/>
        <v>2681</v>
      </c>
      <c r="K55" s="228">
        <f>K50+K47+K45+K43+K41+K38</f>
        <v>2681</v>
      </c>
      <c r="L55" s="228">
        <v>0</v>
      </c>
      <c r="M55" s="228">
        <v>0</v>
      </c>
      <c r="N55" s="229">
        <v>0</v>
      </c>
      <c r="O55" s="227">
        <f t="shared" si="10"/>
        <v>2782</v>
      </c>
      <c r="P55" s="228">
        <f>P50+P47+P45+P43+P41+P38</f>
        <v>2782</v>
      </c>
      <c r="Q55" s="228">
        <v>0</v>
      </c>
      <c r="R55" s="228">
        <v>0</v>
      </c>
      <c r="S55" s="229">
        <v>0</v>
      </c>
      <c r="T55" s="23"/>
    </row>
    <row r="56" spans="1:20" s="10" customFormat="1" ht="57" customHeight="1" x14ac:dyDescent="0.25">
      <c r="A56" s="129"/>
      <c r="B56" s="132"/>
      <c r="C56" s="127" t="s">
        <v>49</v>
      </c>
      <c r="D56" s="134"/>
      <c r="E56" s="55">
        <f t="shared" si="8"/>
        <v>28832</v>
      </c>
      <c r="F56" s="46">
        <f>F51</f>
        <v>28832</v>
      </c>
      <c r="G56" s="46">
        <f>G51</f>
        <v>0</v>
      </c>
      <c r="H56" s="46">
        <f>H51</f>
        <v>0</v>
      </c>
      <c r="I56" s="69">
        <f>I51</f>
        <v>0</v>
      </c>
      <c r="J56" s="61">
        <f t="shared" si="9"/>
        <v>102122</v>
      </c>
      <c r="K56" s="46">
        <f>K51</f>
        <v>102122</v>
      </c>
      <c r="L56" s="46">
        <f>L51</f>
        <v>0</v>
      </c>
      <c r="M56" s="46">
        <f>M51</f>
        <v>0</v>
      </c>
      <c r="N56" s="47">
        <f>N51</f>
        <v>0</v>
      </c>
      <c r="O56" s="61">
        <f t="shared" si="10"/>
        <v>106207</v>
      </c>
      <c r="P56" s="46">
        <f>P51</f>
        <v>106207</v>
      </c>
      <c r="Q56" s="46">
        <f>Q51</f>
        <v>0</v>
      </c>
      <c r="R56" s="46">
        <f>R51</f>
        <v>0</v>
      </c>
      <c r="S56" s="47">
        <f>S51</f>
        <v>0</v>
      </c>
      <c r="T56" s="23"/>
    </row>
    <row r="57" spans="1:20" s="10" customFormat="1" ht="53.25" customHeight="1" thickBot="1" x14ac:dyDescent="0.3">
      <c r="A57" s="96"/>
      <c r="B57" s="136"/>
      <c r="C57" s="221" t="s">
        <v>98</v>
      </c>
      <c r="D57" s="135"/>
      <c r="E57" s="79">
        <f>F57+G57</f>
        <v>0</v>
      </c>
      <c r="F57" s="65">
        <f>F52+F48+F39</f>
        <v>0</v>
      </c>
      <c r="G57" s="65">
        <f>G52</f>
        <v>0</v>
      </c>
      <c r="H57" s="65">
        <v>0</v>
      </c>
      <c r="I57" s="80">
        <v>0</v>
      </c>
      <c r="J57" s="64">
        <f>K57+L57</f>
        <v>0</v>
      </c>
      <c r="K57" s="65">
        <f>K52+K48+K39</f>
        <v>0</v>
      </c>
      <c r="L57" s="65">
        <f>L52</f>
        <v>0</v>
      </c>
      <c r="M57" s="65">
        <v>0</v>
      </c>
      <c r="N57" s="66">
        <v>0</v>
      </c>
      <c r="O57" s="64">
        <f t="shared" si="10"/>
        <v>0</v>
      </c>
      <c r="P57" s="65">
        <f>P52+P48+P39</f>
        <v>0</v>
      </c>
      <c r="Q57" s="65">
        <v>0</v>
      </c>
      <c r="R57" s="65">
        <v>0</v>
      </c>
      <c r="S57" s="66">
        <v>0</v>
      </c>
      <c r="T57" s="23"/>
    </row>
    <row r="58" spans="1:20" s="10" customFormat="1" ht="37.9" customHeight="1" thickBot="1" x14ac:dyDescent="0.3">
      <c r="A58" s="320" t="s">
        <v>65</v>
      </c>
      <c r="B58" s="321"/>
      <c r="C58" s="321"/>
      <c r="D58" s="321"/>
      <c r="E58" s="321"/>
      <c r="F58" s="321"/>
      <c r="G58" s="321"/>
      <c r="H58" s="321"/>
      <c r="I58" s="321"/>
      <c r="J58" s="321"/>
      <c r="K58" s="321"/>
      <c r="L58" s="321"/>
      <c r="M58" s="321"/>
      <c r="N58" s="321"/>
      <c r="O58" s="321"/>
      <c r="P58" s="321"/>
      <c r="Q58" s="321"/>
      <c r="R58" s="321"/>
      <c r="S58" s="322"/>
      <c r="T58" s="18"/>
    </row>
    <row r="59" spans="1:20" s="10" customFormat="1" ht="96" customHeight="1" x14ac:dyDescent="0.25">
      <c r="A59" s="97" t="s">
        <v>13</v>
      </c>
      <c r="B59" s="219" t="s">
        <v>101</v>
      </c>
      <c r="C59" s="81" t="s">
        <v>9</v>
      </c>
      <c r="D59" s="50">
        <v>2025</v>
      </c>
      <c r="E59" s="57">
        <f>F59+G59+H59+I59</f>
        <v>0</v>
      </c>
      <c r="F59" s="58">
        <v>0</v>
      </c>
      <c r="G59" s="58">
        <v>0</v>
      </c>
      <c r="H59" s="58">
        <v>0</v>
      </c>
      <c r="I59" s="59">
        <v>0</v>
      </c>
      <c r="J59" s="53">
        <f>K59+L59+M59+N59</f>
        <v>0</v>
      </c>
      <c r="K59" s="38">
        <v>0</v>
      </c>
      <c r="L59" s="38">
        <v>0</v>
      </c>
      <c r="M59" s="38">
        <v>0</v>
      </c>
      <c r="N59" s="67">
        <v>0</v>
      </c>
      <c r="O59" s="57">
        <f>P59+Q59+R59+S59</f>
        <v>0</v>
      </c>
      <c r="P59" s="58">
        <v>0</v>
      </c>
      <c r="Q59" s="58">
        <v>0</v>
      </c>
      <c r="R59" s="58">
        <v>0</v>
      </c>
      <c r="S59" s="59">
        <v>0</v>
      </c>
      <c r="T59" s="18"/>
    </row>
    <row r="60" spans="1:20" s="10" customFormat="1" ht="64.900000000000006" customHeight="1" thickBot="1" x14ac:dyDescent="0.3">
      <c r="A60" s="98" t="s">
        <v>25</v>
      </c>
      <c r="B60" s="212" t="s">
        <v>66</v>
      </c>
      <c r="C60" s="83" t="s">
        <v>9</v>
      </c>
      <c r="D60" s="51">
        <v>2025</v>
      </c>
      <c r="E60" s="61">
        <f>F60+G60+H60+I60</f>
        <v>0</v>
      </c>
      <c r="F60" s="46">
        <v>0</v>
      </c>
      <c r="G60" s="46">
        <v>0</v>
      </c>
      <c r="H60" s="46">
        <v>0</v>
      </c>
      <c r="I60" s="47">
        <v>0</v>
      </c>
      <c r="J60" s="55">
        <f>K60+L60+M60+N60</f>
        <v>0</v>
      </c>
      <c r="K60" s="46">
        <v>0</v>
      </c>
      <c r="L60" s="46">
        <v>0</v>
      </c>
      <c r="M60" s="46">
        <v>0</v>
      </c>
      <c r="N60" s="69">
        <v>0</v>
      </c>
      <c r="O60" s="61">
        <f>P60+Q60+R60+S60</f>
        <v>0</v>
      </c>
      <c r="P60" s="46">
        <v>0</v>
      </c>
      <c r="Q60" s="46">
        <v>0</v>
      </c>
      <c r="R60" s="46">
        <v>0</v>
      </c>
      <c r="S60" s="47">
        <v>0</v>
      </c>
      <c r="T60" s="18"/>
    </row>
    <row r="61" spans="1:20" s="13" customFormat="1" ht="33" customHeight="1" thickBot="1" x14ac:dyDescent="0.3">
      <c r="A61" s="324" t="s">
        <v>12</v>
      </c>
      <c r="B61" s="325"/>
      <c r="C61" s="325"/>
      <c r="D61" s="325"/>
      <c r="E61" s="62">
        <f t="shared" ref="E61:S61" si="12">E60+E59</f>
        <v>0</v>
      </c>
      <c r="F61" s="48">
        <f t="shared" si="12"/>
        <v>0</v>
      </c>
      <c r="G61" s="48">
        <f t="shared" si="12"/>
        <v>0</v>
      </c>
      <c r="H61" s="48">
        <f t="shared" si="12"/>
        <v>0</v>
      </c>
      <c r="I61" s="49">
        <f t="shared" si="12"/>
        <v>0</v>
      </c>
      <c r="J61" s="56">
        <f t="shared" si="12"/>
        <v>0</v>
      </c>
      <c r="K61" s="48">
        <f t="shared" si="12"/>
        <v>0</v>
      </c>
      <c r="L61" s="48">
        <f t="shared" si="12"/>
        <v>0</v>
      </c>
      <c r="M61" s="48">
        <f t="shared" si="12"/>
        <v>0</v>
      </c>
      <c r="N61" s="70">
        <f t="shared" si="12"/>
        <v>0</v>
      </c>
      <c r="O61" s="62">
        <f t="shared" si="12"/>
        <v>0</v>
      </c>
      <c r="P61" s="48">
        <f t="shared" si="12"/>
        <v>0</v>
      </c>
      <c r="Q61" s="48">
        <f t="shared" si="12"/>
        <v>0</v>
      </c>
      <c r="R61" s="48">
        <f t="shared" si="12"/>
        <v>0</v>
      </c>
      <c r="S61" s="49">
        <f t="shared" si="12"/>
        <v>0</v>
      </c>
      <c r="T61" s="26"/>
    </row>
    <row r="62" spans="1:20" s="10" customFormat="1" ht="36" customHeight="1" thickBot="1" x14ac:dyDescent="0.3">
      <c r="A62" s="315" t="s">
        <v>67</v>
      </c>
      <c r="B62" s="316"/>
      <c r="C62" s="316"/>
      <c r="D62" s="316"/>
      <c r="E62" s="316"/>
      <c r="F62" s="316"/>
      <c r="G62" s="316"/>
      <c r="H62" s="316"/>
      <c r="I62" s="316"/>
      <c r="J62" s="316"/>
      <c r="K62" s="316"/>
      <c r="L62" s="316"/>
      <c r="M62" s="316"/>
      <c r="N62" s="316"/>
      <c r="O62" s="316"/>
      <c r="P62" s="316"/>
      <c r="Q62" s="316"/>
      <c r="R62" s="316"/>
      <c r="S62" s="317"/>
      <c r="T62" s="24"/>
    </row>
    <row r="63" spans="1:20" s="10" customFormat="1" ht="46.15" customHeight="1" x14ac:dyDescent="0.25">
      <c r="A63" s="318" t="s">
        <v>57</v>
      </c>
      <c r="B63" s="319" t="s">
        <v>120</v>
      </c>
      <c r="C63" s="81" t="s">
        <v>9</v>
      </c>
      <c r="D63" s="99" t="s">
        <v>37</v>
      </c>
      <c r="E63" s="57">
        <f t="shared" ref="E63:E85" si="13">F63+G63+H63+I63</f>
        <v>501116</v>
      </c>
      <c r="F63" s="58">
        <v>501116</v>
      </c>
      <c r="G63" s="58">
        <v>0</v>
      </c>
      <c r="H63" s="58">
        <v>0</v>
      </c>
      <c r="I63" s="59">
        <v>0</v>
      </c>
      <c r="J63" s="53">
        <f>K63+L63+M63+N63</f>
        <v>299349</v>
      </c>
      <c r="K63" s="38">
        <v>299349</v>
      </c>
      <c r="L63" s="38">
        <v>0</v>
      </c>
      <c r="M63" s="38">
        <v>0</v>
      </c>
      <c r="N63" s="67">
        <v>0</v>
      </c>
      <c r="O63" s="57">
        <f>P63+Q63+R63+S63</f>
        <v>311323</v>
      </c>
      <c r="P63" s="58">
        <v>311323</v>
      </c>
      <c r="Q63" s="58">
        <v>0</v>
      </c>
      <c r="R63" s="58">
        <v>0</v>
      </c>
      <c r="S63" s="59">
        <v>0</v>
      </c>
      <c r="T63" s="24"/>
    </row>
    <row r="64" spans="1:20" s="10" customFormat="1" ht="46.15" customHeight="1" x14ac:dyDescent="0.25">
      <c r="A64" s="259"/>
      <c r="B64" s="260"/>
      <c r="C64" s="82" t="s">
        <v>48</v>
      </c>
      <c r="D64" s="179" t="s">
        <v>37</v>
      </c>
      <c r="E64" s="60">
        <f t="shared" si="13"/>
        <v>177533</v>
      </c>
      <c r="F64" s="3">
        <v>177533</v>
      </c>
      <c r="G64" s="3">
        <v>0</v>
      </c>
      <c r="H64" s="3">
        <v>0</v>
      </c>
      <c r="I64" s="29">
        <v>0</v>
      </c>
      <c r="J64" s="54">
        <f t="shared" ref="J64:J85" si="14">K64+L64+M64+N64</f>
        <v>140337</v>
      </c>
      <c r="K64" s="3">
        <v>140337</v>
      </c>
      <c r="L64" s="3">
        <v>0</v>
      </c>
      <c r="M64" s="3">
        <v>0</v>
      </c>
      <c r="N64" s="68">
        <v>0</v>
      </c>
      <c r="O64" s="60">
        <f t="shared" ref="O64:O85" si="15">P64+Q64+R64+S64</f>
        <v>145950</v>
      </c>
      <c r="P64" s="3">
        <v>145950</v>
      </c>
      <c r="Q64" s="3">
        <v>0</v>
      </c>
      <c r="R64" s="3">
        <v>0</v>
      </c>
      <c r="S64" s="29">
        <v>0</v>
      </c>
      <c r="T64" s="24"/>
    </row>
    <row r="65" spans="1:20" s="10" customFormat="1" ht="46.15" customHeight="1" x14ac:dyDescent="0.25">
      <c r="A65" s="210" t="s">
        <v>110</v>
      </c>
      <c r="B65" s="211" t="s">
        <v>122</v>
      </c>
      <c r="C65" s="82" t="s">
        <v>9</v>
      </c>
      <c r="D65" s="179" t="s">
        <v>109</v>
      </c>
      <c r="E65" s="60">
        <f t="shared" si="13"/>
        <v>0</v>
      </c>
      <c r="F65" s="3">
        <v>0</v>
      </c>
      <c r="G65" s="3">
        <v>0</v>
      </c>
      <c r="H65" s="3">
        <v>0</v>
      </c>
      <c r="I65" s="29">
        <v>0</v>
      </c>
      <c r="J65" s="54">
        <f t="shared" si="14"/>
        <v>0</v>
      </c>
      <c r="K65" s="3">
        <v>0</v>
      </c>
      <c r="L65" s="3">
        <v>0</v>
      </c>
      <c r="M65" s="3">
        <v>0</v>
      </c>
      <c r="N65" s="68">
        <v>0</v>
      </c>
      <c r="O65" s="60">
        <f t="shared" si="15"/>
        <v>0</v>
      </c>
      <c r="P65" s="3">
        <v>0</v>
      </c>
      <c r="Q65" s="3">
        <v>0</v>
      </c>
      <c r="R65" s="3">
        <v>0</v>
      </c>
      <c r="S65" s="47">
        <v>0</v>
      </c>
      <c r="T65" s="24"/>
    </row>
    <row r="66" spans="1:20" s="10" customFormat="1" ht="35.450000000000003" customHeight="1" x14ac:dyDescent="0.25">
      <c r="A66" s="259" t="s">
        <v>112</v>
      </c>
      <c r="B66" s="260" t="s">
        <v>91</v>
      </c>
      <c r="C66" s="178" t="s">
        <v>9</v>
      </c>
      <c r="D66" s="179" t="s">
        <v>37</v>
      </c>
      <c r="E66" s="60">
        <f t="shared" si="13"/>
        <v>32918</v>
      </c>
      <c r="F66" s="3">
        <v>32918</v>
      </c>
      <c r="G66" s="3">
        <v>0</v>
      </c>
      <c r="H66" s="3">
        <v>0</v>
      </c>
      <c r="I66" s="29">
        <v>0</v>
      </c>
      <c r="J66" s="54">
        <f t="shared" si="14"/>
        <v>30232</v>
      </c>
      <c r="K66" s="3">
        <v>30232</v>
      </c>
      <c r="L66" s="3">
        <v>0</v>
      </c>
      <c r="M66" s="3">
        <v>0</v>
      </c>
      <c r="N66" s="68">
        <v>0</v>
      </c>
      <c r="O66" s="60">
        <f t="shared" si="15"/>
        <v>31441</v>
      </c>
      <c r="P66" s="3">
        <v>31441</v>
      </c>
      <c r="Q66" s="3">
        <v>0</v>
      </c>
      <c r="R66" s="68">
        <v>0</v>
      </c>
      <c r="S66" s="29">
        <v>0</v>
      </c>
      <c r="T66" s="24"/>
    </row>
    <row r="67" spans="1:20" s="10" customFormat="1" ht="46.15" customHeight="1" x14ac:dyDescent="0.25">
      <c r="A67" s="259"/>
      <c r="B67" s="260"/>
      <c r="C67" s="178" t="s">
        <v>49</v>
      </c>
      <c r="D67" s="179" t="s">
        <v>37</v>
      </c>
      <c r="E67" s="60">
        <f t="shared" si="13"/>
        <v>100156</v>
      </c>
      <c r="F67" s="3">
        <v>100156</v>
      </c>
      <c r="G67" s="3">
        <v>0</v>
      </c>
      <c r="H67" s="3">
        <v>0</v>
      </c>
      <c r="I67" s="29">
        <v>0</v>
      </c>
      <c r="J67" s="54">
        <f>K67+L67+M67+N67</f>
        <v>78011</v>
      </c>
      <c r="K67" s="3">
        <v>78011</v>
      </c>
      <c r="L67" s="3">
        <v>0</v>
      </c>
      <c r="M67" s="3">
        <v>0</v>
      </c>
      <c r="N67" s="68">
        <v>0</v>
      </c>
      <c r="O67" s="60">
        <f>P67+Q67+R67+S67</f>
        <v>81131</v>
      </c>
      <c r="P67" s="3">
        <v>81131</v>
      </c>
      <c r="Q67" s="3">
        <v>0</v>
      </c>
      <c r="R67" s="68">
        <v>0</v>
      </c>
      <c r="S67" s="29">
        <v>0</v>
      </c>
      <c r="T67" s="24"/>
    </row>
    <row r="68" spans="1:20" s="10" customFormat="1" ht="36.6" customHeight="1" x14ac:dyDescent="0.25">
      <c r="A68" s="259" t="s">
        <v>113</v>
      </c>
      <c r="B68" s="260" t="s">
        <v>102</v>
      </c>
      <c r="C68" s="82" t="s">
        <v>9</v>
      </c>
      <c r="D68" s="215" t="s">
        <v>145</v>
      </c>
      <c r="E68" s="60">
        <f t="shared" si="13"/>
        <v>0</v>
      </c>
      <c r="F68" s="3">
        <v>0</v>
      </c>
      <c r="G68" s="3">
        <v>0</v>
      </c>
      <c r="H68" s="3">
        <v>0</v>
      </c>
      <c r="I68" s="29">
        <v>0</v>
      </c>
      <c r="J68" s="54">
        <f>K68+L68+M68+N68</f>
        <v>0</v>
      </c>
      <c r="K68" s="3">
        <v>0</v>
      </c>
      <c r="L68" s="3">
        <v>0</v>
      </c>
      <c r="M68" s="3">
        <v>0</v>
      </c>
      <c r="N68" s="68">
        <v>0</v>
      </c>
      <c r="O68" s="60">
        <f>P68+Q68+R68+S68</f>
        <v>0</v>
      </c>
      <c r="P68" s="3">
        <v>0</v>
      </c>
      <c r="Q68" s="3">
        <v>0</v>
      </c>
      <c r="R68" s="3">
        <v>0</v>
      </c>
      <c r="S68" s="29">
        <v>0</v>
      </c>
      <c r="T68" s="18"/>
    </row>
    <row r="69" spans="1:20" s="10" customFormat="1" ht="36.6" customHeight="1" x14ac:dyDescent="0.25">
      <c r="A69" s="259"/>
      <c r="B69" s="260"/>
      <c r="C69" s="82" t="s">
        <v>138</v>
      </c>
      <c r="D69" s="215" t="s">
        <v>141</v>
      </c>
      <c r="E69" s="60">
        <f t="shared" si="13"/>
        <v>20440</v>
      </c>
      <c r="F69" s="3">
        <v>20440</v>
      </c>
      <c r="G69" s="3">
        <v>0</v>
      </c>
      <c r="H69" s="3">
        <v>0</v>
      </c>
      <c r="I69" s="29">
        <v>0</v>
      </c>
      <c r="J69" s="54">
        <f t="shared" ref="J69" si="16">K69+L69+M69+N69</f>
        <v>8263</v>
      </c>
      <c r="K69" s="3">
        <v>8263</v>
      </c>
      <c r="L69" s="3">
        <v>0</v>
      </c>
      <c r="M69" s="3">
        <v>0</v>
      </c>
      <c r="N69" s="68">
        <v>0</v>
      </c>
      <c r="O69" s="60">
        <f t="shared" ref="O69" si="17">P69+Q69+R69+S69</f>
        <v>8396</v>
      </c>
      <c r="P69" s="3">
        <v>8396</v>
      </c>
      <c r="Q69" s="3">
        <v>0</v>
      </c>
      <c r="R69" s="3">
        <v>0</v>
      </c>
      <c r="S69" s="29">
        <v>0</v>
      </c>
      <c r="T69" s="18"/>
    </row>
    <row r="70" spans="1:20" s="10" customFormat="1" ht="49.9" customHeight="1" x14ac:dyDescent="0.25">
      <c r="A70" s="259"/>
      <c r="B70" s="260"/>
      <c r="C70" s="82" t="s">
        <v>49</v>
      </c>
      <c r="D70" s="215" t="s">
        <v>37</v>
      </c>
      <c r="E70" s="60">
        <f t="shared" si="13"/>
        <v>1926</v>
      </c>
      <c r="F70" s="3">
        <v>1926</v>
      </c>
      <c r="G70" s="3">
        <v>0</v>
      </c>
      <c r="H70" s="3">
        <v>0</v>
      </c>
      <c r="I70" s="29">
        <v>0</v>
      </c>
      <c r="J70" s="54">
        <f>K70+L70+M70+N70</f>
        <v>364</v>
      </c>
      <c r="K70" s="3">
        <v>364</v>
      </c>
      <c r="L70" s="3">
        <v>0</v>
      </c>
      <c r="M70" s="3">
        <v>0</v>
      </c>
      <c r="N70" s="68">
        <v>0</v>
      </c>
      <c r="O70" s="60">
        <f>P70+Q70+R70+S70</f>
        <v>379</v>
      </c>
      <c r="P70" s="3">
        <v>379</v>
      </c>
      <c r="Q70" s="3">
        <v>0</v>
      </c>
      <c r="R70" s="3">
        <v>0</v>
      </c>
      <c r="S70" s="29">
        <v>0</v>
      </c>
      <c r="T70" s="18"/>
    </row>
    <row r="71" spans="1:20" s="10" customFormat="1" ht="43.9" customHeight="1" x14ac:dyDescent="0.25">
      <c r="A71" s="210" t="s">
        <v>114</v>
      </c>
      <c r="B71" s="212" t="s">
        <v>90</v>
      </c>
      <c r="C71" s="82" t="s">
        <v>9</v>
      </c>
      <c r="D71" s="179" t="s">
        <v>37</v>
      </c>
      <c r="E71" s="60">
        <f t="shared" si="13"/>
        <v>3253</v>
      </c>
      <c r="F71" s="3">
        <v>3253</v>
      </c>
      <c r="G71" s="3">
        <v>0</v>
      </c>
      <c r="H71" s="3">
        <v>0</v>
      </c>
      <c r="I71" s="29">
        <v>0</v>
      </c>
      <c r="J71" s="54">
        <f>K71+L71+M71+N71</f>
        <v>1755</v>
      </c>
      <c r="K71" s="3">
        <v>1755</v>
      </c>
      <c r="L71" s="3">
        <v>0</v>
      </c>
      <c r="M71" s="3">
        <v>0</v>
      </c>
      <c r="N71" s="68">
        <v>0</v>
      </c>
      <c r="O71" s="60">
        <f>P71+Q71+R71+S71</f>
        <v>1825</v>
      </c>
      <c r="P71" s="3">
        <v>1825</v>
      </c>
      <c r="Q71" s="3">
        <v>0</v>
      </c>
      <c r="R71" s="3">
        <v>0</v>
      </c>
      <c r="S71" s="29">
        <v>0</v>
      </c>
      <c r="T71" s="24"/>
    </row>
    <row r="72" spans="1:20" s="10" customFormat="1" ht="78.75" customHeight="1" x14ac:dyDescent="0.25">
      <c r="A72" s="259" t="s">
        <v>115</v>
      </c>
      <c r="B72" s="260" t="s">
        <v>96</v>
      </c>
      <c r="C72" s="82" t="s">
        <v>9</v>
      </c>
      <c r="D72" s="215">
        <v>2025</v>
      </c>
      <c r="E72" s="60">
        <f t="shared" si="13"/>
        <v>0</v>
      </c>
      <c r="F72" s="3">
        <v>0</v>
      </c>
      <c r="G72" s="3">
        <v>0</v>
      </c>
      <c r="H72" s="3">
        <v>0</v>
      </c>
      <c r="I72" s="29">
        <v>0</v>
      </c>
      <c r="J72" s="54">
        <f>K72+L72+M72+N72</f>
        <v>0</v>
      </c>
      <c r="K72" s="3">
        <v>0</v>
      </c>
      <c r="L72" s="3">
        <v>0</v>
      </c>
      <c r="M72" s="3">
        <v>0</v>
      </c>
      <c r="N72" s="68">
        <v>0</v>
      </c>
      <c r="O72" s="60">
        <f>P72+Q72+R72+S72</f>
        <v>0</v>
      </c>
      <c r="P72" s="3">
        <v>0</v>
      </c>
      <c r="Q72" s="3">
        <v>0</v>
      </c>
      <c r="R72" s="3">
        <v>0</v>
      </c>
      <c r="S72" s="29">
        <v>0</v>
      </c>
      <c r="T72" s="24"/>
    </row>
    <row r="73" spans="1:20" s="10" customFormat="1" ht="78.75" customHeight="1" x14ac:dyDescent="0.25">
      <c r="A73" s="259"/>
      <c r="B73" s="260"/>
      <c r="C73" s="82" t="s">
        <v>51</v>
      </c>
      <c r="D73" s="215">
        <v>2025</v>
      </c>
      <c r="E73" s="60">
        <f t="shared" si="13"/>
        <v>0</v>
      </c>
      <c r="F73" s="3">
        <v>0</v>
      </c>
      <c r="G73" s="3">
        <v>0</v>
      </c>
      <c r="H73" s="3">
        <v>0</v>
      </c>
      <c r="I73" s="29">
        <v>0</v>
      </c>
      <c r="J73" s="54">
        <v>0</v>
      </c>
      <c r="K73" s="3">
        <v>0</v>
      </c>
      <c r="L73" s="3">
        <v>0</v>
      </c>
      <c r="M73" s="3">
        <v>0</v>
      </c>
      <c r="N73" s="68">
        <v>0</v>
      </c>
      <c r="O73" s="60">
        <v>0</v>
      </c>
      <c r="P73" s="3">
        <v>0</v>
      </c>
      <c r="Q73" s="3">
        <v>0</v>
      </c>
      <c r="R73" s="3">
        <v>0</v>
      </c>
      <c r="S73" s="29">
        <v>0</v>
      </c>
      <c r="T73" s="24"/>
    </row>
    <row r="74" spans="1:20" s="10" customFormat="1" ht="38.450000000000003" customHeight="1" x14ac:dyDescent="0.25">
      <c r="A74" s="259" t="s">
        <v>74</v>
      </c>
      <c r="B74" s="260" t="s">
        <v>39</v>
      </c>
      <c r="C74" s="82" t="s">
        <v>9</v>
      </c>
      <c r="D74" s="179" t="s">
        <v>37</v>
      </c>
      <c r="E74" s="60">
        <f t="shared" si="13"/>
        <v>20448</v>
      </c>
      <c r="F74" s="3">
        <v>20448</v>
      </c>
      <c r="G74" s="3">
        <v>0</v>
      </c>
      <c r="H74" s="3">
        <v>0</v>
      </c>
      <c r="I74" s="29">
        <v>0</v>
      </c>
      <c r="J74" s="54">
        <f t="shared" si="14"/>
        <v>58306</v>
      </c>
      <c r="K74" s="3">
        <v>58306</v>
      </c>
      <c r="L74" s="3">
        <v>0</v>
      </c>
      <c r="M74" s="3">
        <v>0</v>
      </c>
      <c r="N74" s="68">
        <v>0</v>
      </c>
      <c r="O74" s="60">
        <f t="shared" si="15"/>
        <v>60638</v>
      </c>
      <c r="P74" s="3">
        <v>60638</v>
      </c>
      <c r="Q74" s="3">
        <v>0</v>
      </c>
      <c r="R74" s="3">
        <v>0</v>
      </c>
      <c r="S74" s="29">
        <v>0</v>
      </c>
      <c r="T74" s="24"/>
    </row>
    <row r="75" spans="1:20" s="10" customFormat="1" ht="38.450000000000003" customHeight="1" x14ac:dyDescent="0.25">
      <c r="A75" s="259"/>
      <c r="B75" s="260"/>
      <c r="C75" s="82" t="s">
        <v>49</v>
      </c>
      <c r="D75" s="179" t="s">
        <v>37</v>
      </c>
      <c r="E75" s="60">
        <f t="shared" si="13"/>
        <v>12905</v>
      </c>
      <c r="F75" s="3">
        <v>12905</v>
      </c>
      <c r="G75" s="3">
        <v>0</v>
      </c>
      <c r="H75" s="3">
        <v>0</v>
      </c>
      <c r="I75" s="29">
        <v>0</v>
      </c>
      <c r="J75" s="54">
        <f t="shared" si="14"/>
        <v>9075</v>
      </c>
      <c r="K75" s="3">
        <v>9075</v>
      </c>
      <c r="L75" s="3">
        <v>0</v>
      </c>
      <c r="M75" s="3">
        <v>0</v>
      </c>
      <c r="N75" s="68">
        <v>0</v>
      </c>
      <c r="O75" s="60">
        <f t="shared" si="15"/>
        <v>9438</v>
      </c>
      <c r="P75" s="3">
        <v>9438</v>
      </c>
      <c r="Q75" s="3">
        <v>0</v>
      </c>
      <c r="R75" s="3">
        <v>0</v>
      </c>
      <c r="S75" s="29">
        <v>0</v>
      </c>
      <c r="T75" s="24"/>
    </row>
    <row r="76" spans="1:20" s="10" customFormat="1" ht="46.9" customHeight="1" x14ac:dyDescent="0.25">
      <c r="A76" s="210" t="s">
        <v>75</v>
      </c>
      <c r="B76" s="85" t="s">
        <v>40</v>
      </c>
      <c r="C76" s="82" t="s">
        <v>9</v>
      </c>
      <c r="D76" s="179" t="s">
        <v>37</v>
      </c>
      <c r="E76" s="60">
        <f t="shared" si="13"/>
        <v>2142</v>
      </c>
      <c r="F76" s="3">
        <v>2142</v>
      </c>
      <c r="G76" s="3">
        <v>0</v>
      </c>
      <c r="H76" s="3">
        <v>0</v>
      </c>
      <c r="I76" s="29">
        <v>0</v>
      </c>
      <c r="J76" s="54">
        <f t="shared" si="14"/>
        <v>1201</v>
      </c>
      <c r="K76" s="3">
        <v>1201</v>
      </c>
      <c r="L76" s="3">
        <v>0</v>
      </c>
      <c r="M76" s="3">
        <v>0</v>
      </c>
      <c r="N76" s="68">
        <v>0</v>
      </c>
      <c r="O76" s="60">
        <f t="shared" si="15"/>
        <v>1249</v>
      </c>
      <c r="P76" s="3">
        <v>1249</v>
      </c>
      <c r="Q76" s="3">
        <v>0</v>
      </c>
      <c r="R76" s="3">
        <v>0</v>
      </c>
      <c r="S76" s="29">
        <v>0</v>
      </c>
      <c r="T76" s="24"/>
    </row>
    <row r="77" spans="1:20" s="10" customFormat="1" ht="46.9" customHeight="1" x14ac:dyDescent="0.25">
      <c r="A77" s="252" t="s">
        <v>121</v>
      </c>
      <c r="B77" s="250" t="s">
        <v>92</v>
      </c>
      <c r="C77" s="82" t="s">
        <v>9</v>
      </c>
      <c r="D77" s="179" t="s">
        <v>99</v>
      </c>
      <c r="E77" s="60">
        <f t="shared" si="13"/>
        <v>0</v>
      </c>
      <c r="F77" s="3">
        <v>0</v>
      </c>
      <c r="G77" s="3">
        <v>0</v>
      </c>
      <c r="H77" s="3">
        <v>0</v>
      </c>
      <c r="I77" s="29">
        <v>0</v>
      </c>
      <c r="J77" s="54">
        <f t="shared" si="14"/>
        <v>0</v>
      </c>
      <c r="K77" s="3">
        <v>0</v>
      </c>
      <c r="L77" s="3">
        <v>0</v>
      </c>
      <c r="M77" s="3">
        <v>0</v>
      </c>
      <c r="N77" s="68">
        <v>0</v>
      </c>
      <c r="O77" s="60">
        <f t="shared" si="15"/>
        <v>0</v>
      </c>
      <c r="P77" s="3">
        <v>0</v>
      </c>
      <c r="Q77" s="3">
        <v>0</v>
      </c>
      <c r="R77" s="3">
        <v>0</v>
      </c>
      <c r="S77" s="29">
        <v>0</v>
      </c>
      <c r="T77" s="24"/>
    </row>
    <row r="78" spans="1:20" s="10" customFormat="1" ht="46.9" customHeight="1" x14ac:dyDescent="0.25">
      <c r="A78" s="253"/>
      <c r="B78" s="251"/>
      <c r="C78" s="82" t="s">
        <v>48</v>
      </c>
      <c r="D78" s="179" t="s">
        <v>37</v>
      </c>
      <c r="E78" s="60">
        <f t="shared" si="13"/>
        <v>11763</v>
      </c>
      <c r="F78" s="3">
        <v>11763</v>
      </c>
      <c r="G78" s="3">
        <v>0</v>
      </c>
      <c r="H78" s="3">
        <v>0</v>
      </c>
      <c r="I78" s="29">
        <v>0</v>
      </c>
      <c r="J78" s="54">
        <f t="shared" si="14"/>
        <v>11571</v>
      </c>
      <c r="K78" s="3">
        <v>11571</v>
      </c>
      <c r="L78" s="3">
        <v>0</v>
      </c>
      <c r="M78" s="3">
        <v>0</v>
      </c>
      <c r="N78" s="68">
        <v>0</v>
      </c>
      <c r="O78" s="60">
        <f t="shared" si="15"/>
        <v>12034</v>
      </c>
      <c r="P78" s="3">
        <v>12034</v>
      </c>
      <c r="Q78" s="3">
        <v>0</v>
      </c>
      <c r="R78" s="3">
        <v>0</v>
      </c>
      <c r="S78" s="29">
        <v>0</v>
      </c>
      <c r="T78" s="24"/>
    </row>
    <row r="79" spans="1:20" s="10" customFormat="1" ht="48" customHeight="1" x14ac:dyDescent="0.25">
      <c r="A79" s="252" t="s">
        <v>117</v>
      </c>
      <c r="B79" s="250" t="s">
        <v>93</v>
      </c>
      <c r="C79" s="82" t="s">
        <v>49</v>
      </c>
      <c r="D79" s="215" t="s">
        <v>37</v>
      </c>
      <c r="E79" s="60">
        <f>F79+G79+H79+I79</f>
        <v>18634</v>
      </c>
      <c r="F79" s="3">
        <v>18634</v>
      </c>
      <c r="G79" s="3">
        <v>0</v>
      </c>
      <c r="H79" s="3">
        <v>0</v>
      </c>
      <c r="I79" s="29">
        <v>0</v>
      </c>
      <c r="J79" s="54">
        <f>K79+L79+M79+N79</f>
        <v>13199</v>
      </c>
      <c r="K79" s="3">
        <v>13199</v>
      </c>
      <c r="L79" s="3">
        <v>0</v>
      </c>
      <c r="M79" s="3">
        <v>0</v>
      </c>
      <c r="N79" s="68">
        <v>0</v>
      </c>
      <c r="O79" s="60">
        <f t="shared" si="15"/>
        <v>13727</v>
      </c>
      <c r="P79" s="3">
        <v>13727</v>
      </c>
      <c r="Q79" s="3">
        <v>0</v>
      </c>
      <c r="R79" s="3">
        <v>0</v>
      </c>
      <c r="S79" s="29">
        <v>0</v>
      </c>
      <c r="T79" s="18"/>
    </row>
    <row r="80" spans="1:20" s="10" customFormat="1" ht="48" customHeight="1" x14ac:dyDescent="0.25">
      <c r="A80" s="253"/>
      <c r="B80" s="251"/>
      <c r="C80" s="82" t="s">
        <v>9</v>
      </c>
      <c r="D80" s="215">
        <v>2026</v>
      </c>
      <c r="E80" s="60">
        <f>F80+G80+H80+I80</f>
        <v>0</v>
      </c>
      <c r="F80" s="3">
        <v>0</v>
      </c>
      <c r="G80" s="3">
        <v>0</v>
      </c>
      <c r="H80" s="3">
        <v>0</v>
      </c>
      <c r="I80" s="29">
        <v>0</v>
      </c>
      <c r="J80" s="54">
        <f>K80+L80+M80+N80</f>
        <v>0</v>
      </c>
      <c r="K80" s="3">
        <v>0</v>
      </c>
      <c r="L80" s="3">
        <v>0</v>
      </c>
      <c r="M80" s="3">
        <v>0</v>
      </c>
      <c r="N80" s="68">
        <v>0</v>
      </c>
      <c r="O80" s="60">
        <f t="shared" si="15"/>
        <v>0</v>
      </c>
      <c r="P80" s="3">
        <v>0</v>
      </c>
      <c r="Q80" s="3">
        <v>0</v>
      </c>
      <c r="R80" s="3">
        <v>0</v>
      </c>
      <c r="S80" s="29">
        <v>0</v>
      </c>
      <c r="T80" s="18"/>
    </row>
    <row r="81" spans="1:23" s="10" customFormat="1" ht="42.6" customHeight="1" x14ac:dyDescent="0.25">
      <c r="A81" s="210" t="s">
        <v>118</v>
      </c>
      <c r="B81" s="211" t="s">
        <v>76</v>
      </c>
      <c r="C81" s="82" t="s">
        <v>48</v>
      </c>
      <c r="D81" s="179" t="s">
        <v>64</v>
      </c>
      <c r="E81" s="60">
        <f t="shared" si="13"/>
        <v>0</v>
      </c>
      <c r="F81" s="3">
        <v>0</v>
      </c>
      <c r="G81" s="3">
        <v>0</v>
      </c>
      <c r="H81" s="3">
        <v>0</v>
      </c>
      <c r="I81" s="29">
        <v>0</v>
      </c>
      <c r="J81" s="54">
        <f t="shared" si="14"/>
        <v>207308</v>
      </c>
      <c r="K81" s="3">
        <v>207308</v>
      </c>
      <c r="L81" s="3">
        <v>0</v>
      </c>
      <c r="M81" s="3">
        <v>0</v>
      </c>
      <c r="N81" s="68">
        <v>0</v>
      </c>
      <c r="O81" s="60">
        <f t="shared" si="15"/>
        <v>0</v>
      </c>
      <c r="P81" s="3">
        <v>0</v>
      </c>
      <c r="Q81" s="3">
        <v>0</v>
      </c>
      <c r="R81" s="3">
        <v>0</v>
      </c>
      <c r="S81" s="29">
        <v>0</v>
      </c>
      <c r="T81" s="24"/>
    </row>
    <row r="82" spans="1:23" s="10" customFormat="1" ht="45.6" customHeight="1" thickBot="1" x14ac:dyDescent="0.3">
      <c r="A82" s="216" t="s">
        <v>119</v>
      </c>
      <c r="B82" s="212" t="s">
        <v>85</v>
      </c>
      <c r="C82" s="83" t="s">
        <v>48</v>
      </c>
      <c r="D82" s="168" t="s">
        <v>38</v>
      </c>
      <c r="E82" s="64">
        <f t="shared" si="13"/>
        <v>6</v>
      </c>
      <c r="F82" s="65">
        <v>6</v>
      </c>
      <c r="G82" s="65">
        <v>0</v>
      </c>
      <c r="H82" s="65">
        <v>0</v>
      </c>
      <c r="I82" s="66">
        <v>0</v>
      </c>
      <c r="J82" s="55">
        <f t="shared" si="14"/>
        <v>0</v>
      </c>
      <c r="K82" s="46">
        <v>0</v>
      </c>
      <c r="L82" s="46">
        <v>0</v>
      </c>
      <c r="M82" s="46">
        <v>0</v>
      </c>
      <c r="N82" s="69">
        <v>0</v>
      </c>
      <c r="O82" s="64">
        <f t="shared" si="15"/>
        <v>0</v>
      </c>
      <c r="P82" s="65">
        <v>0</v>
      </c>
      <c r="Q82" s="65">
        <v>0</v>
      </c>
      <c r="R82" s="65">
        <v>0</v>
      </c>
      <c r="S82" s="66">
        <v>0</v>
      </c>
      <c r="T82" s="24"/>
    </row>
    <row r="83" spans="1:23" s="13" customFormat="1" ht="41.25" customHeight="1" thickBot="1" x14ac:dyDescent="0.3">
      <c r="A83" s="270" t="s">
        <v>58</v>
      </c>
      <c r="B83" s="271"/>
      <c r="C83" s="271"/>
      <c r="D83" s="272"/>
      <c r="E83" s="56">
        <f>F83+G83+H83+I83</f>
        <v>903240</v>
      </c>
      <c r="F83" s="48">
        <f>SUM(F63:F82)</f>
        <v>903240</v>
      </c>
      <c r="G83" s="48">
        <f t="shared" ref="G83:I83" si="18">SUM(G63:G82)</f>
        <v>0</v>
      </c>
      <c r="H83" s="48">
        <f t="shared" si="18"/>
        <v>0</v>
      </c>
      <c r="I83" s="70">
        <f t="shared" si="18"/>
        <v>0</v>
      </c>
      <c r="J83" s="62">
        <f>K83+L83+M83+N83</f>
        <v>858971</v>
      </c>
      <c r="K83" s="48">
        <f>SUM(K63:K82)</f>
        <v>858971</v>
      </c>
      <c r="L83" s="48">
        <f t="shared" ref="L83:N83" si="19">SUM(L63:L82)</f>
        <v>0</v>
      </c>
      <c r="M83" s="48">
        <f t="shared" si="19"/>
        <v>0</v>
      </c>
      <c r="N83" s="49">
        <f t="shared" si="19"/>
        <v>0</v>
      </c>
      <c r="O83" s="56">
        <f>P83+Q83+R83+S83</f>
        <v>677531</v>
      </c>
      <c r="P83" s="48">
        <f>SUM(P63:P82)</f>
        <v>677531</v>
      </c>
      <c r="Q83" s="48">
        <f t="shared" ref="Q83:S83" si="20">SUM(Q63:Q82)</f>
        <v>0</v>
      </c>
      <c r="R83" s="48">
        <f t="shared" si="20"/>
        <v>0</v>
      </c>
      <c r="S83" s="49">
        <f t="shared" si="20"/>
        <v>0</v>
      </c>
      <c r="T83" s="27"/>
    </row>
    <row r="84" spans="1:23" s="10" customFormat="1" ht="42" customHeight="1" x14ac:dyDescent="0.25">
      <c r="A84" s="103"/>
      <c r="B84" s="273" t="s">
        <v>46</v>
      </c>
      <c r="C84" s="89" t="s">
        <v>9</v>
      </c>
      <c r="D84" s="100"/>
      <c r="E84" s="74">
        <f t="shared" si="13"/>
        <v>559877</v>
      </c>
      <c r="F84" s="58">
        <f>F63+F66+F68+F71+F72+F74+F76+F77+F65</f>
        <v>559877</v>
      </c>
      <c r="G84" s="58">
        <f t="shared" ref="G84:I84" si="21">G63+G66+G68+G71+G72+G74+G76</f>
        <v>0</v>
      </c>
      <c r="H84" s="58">
        <f t="shared" si="21"/>
        <v>0</v>
      </c>
      <c r="I84" s="75">
        <f t="shared" si="21"/>
        <v>0</v>
      </c>
      <c r="J84" s="57">
        <f t="shared" si="14"/>
        <v>390843</v>
      </c>
      <c r="K84" s="58">
        <f>K63+K66+K68+K71+K72+K74+K76+K77+K65+K80</f>
        <v>390843</v>
      </c>
      <c r="L84" s="58">
        <f>L63+L74+L76+L71</f>
        <v>0</v>
      </c>
      <c r="M84" s="58">
        <f>M63+M74+M76+M71</f>
        <v>0</v>
      </c>
      <c r="N84" s="59">
        <f>N63+N74+N76+N71</f>
        <v>0</v>
      </c>
      <c r="O84" s="74">
        <f t="shared" si="15"/>
        <v>406476</v>
      </c>
      <c r="P84" s="58">
        <f>P63+P66+P68+P71+P72+P74+P76+P77+P65+P80</f>
        <v>406476</v>
      </c>
      <c r="Q84" s="58">
        <f>Q63+Q74+Q76+Q71</f>
        <v>0</v>
      </c>
      <c r="R84" s="58">
        <f>R63+R74+R76+R71</f>
        <v>0</v>
      </c>
      <c r="S84" s="59">
        <f>S63+S74+S76+S71</f>
        <v>0</v>
      </c>
      <c r="T84" s="25"/>
    </row>
    <row r="85" spans="1:23" s="10" customFormat="1" ht="42" customHeight="1" x14ac:dyDescent="0.25">
      <c r="A85" s="243"/>
      <c r="B85" s="274"/>
      <c r="C85" s="81" t="s">
        <v>138</v>
      </c>
      <c r="D85" s="244"/>
      <c r="E85" s="53">
        <f t="shared" si="13"/>
        <v>20440</v>
      </c>
      <c r="F85" s="38">
        <f>F69</f>
        <v>20440</v>
      </c>
      <c r="G85" s="38">
        <v>0</v>
      </c>
      <c r="H85" s="38">
        <v>0</v>
      </c>
      <c r="I85" s="67">
        <v>0</v>
      </c>
      <c r="J85" s="63">
        <f t="shared" si="14"/>
        <v>8263</v>
      </c>
      <c r="K85" s="38">
        <f>K69</f>
        <v>8263</v>
      </c>
      <c r="L85" s="38">
        <v>0</v>
      </c>
      <c r="M85" s="38">
        <v>0</v>
      </c>
      <c r="N85" s="39">
        <v>0</v>
      </c>
      <c r="O85" s="53">
        <f t="shared" si="15"/>
        <v>8396</v>
      </c>
      <c r="P85" s="38">
        <f>P69</f>
        <v>8396</v>
      </c>
      <c r="Q85" s="38">
        <v>0</v>
      </c>
      <c r="R85" s="38">
        <v>0</v>
      </c>
      <c r="S85" s="39">
        <v>0</v>
      </c>
      <c r="T85" s="25"/>
    </row>
    <row r="86" spans="1:23" s="10" customFormat="1" ht="61.15" customHeight="1" x14ac:dyDescent="0.25">
      <c r="A86" s="104"/>
      <c r="B86" s="274"/>
      <c r="C86" s="82" t="s">
        <v>48</v>
      </c>
      <c r="D86" s="101"/>
      <c r="E86" s="54">
        <f>F86+G86+H86+I86</f>
        <v>322923</v>
      </c>
      <c r="F86" s="3">
        <f>F64+F67+F70+F75+F78+F79+F81+F82</f>
        <v>322923</v>
      </c>
      <c r="G86" s="3">
        <f>G64+G67+G70+G75+G78+G79+G81+G82</f>
        <v>0</v>
      </c>
      <c r="H86" s="3">
        <f>H64+H67+H70+H75+H78+H79+H81+H82</f>
        <v>0</v>
      </c>
      <c r="I86" s="68">
        <f>I64+I67+I70+I75+I78+I79+I81+I82</f>
        <v>0</v>
      </c>
      <c r="J86" s="60">
        <f>K86+L86+M86+N86</f>
        <v>459865</v>
      </c>
      <c r="K86" s="3">
        <f>K64+K67+K70+K75+K78+K79+K81+K82</f>
        <v>459865</v>
      </c>
      <c r="L86" s="3">
        <f>L64+L67+L70+L75+L78+L79+L81+L82</f>
        <v>0</v>
      </c>
      <c r="M86" s="3">
        <f>M64+M67+M70+M75+M78+M79+M81+M82</f>
        <v>0</v>
      </c>
      <c r="N86" s="29">
        <f>N64+N67+N70+N75+N78+N79+N81+N82</f>
        <v>0</v>
      </c>
      <c r="O86" s="54">
        <f>P86+Q86+R86+S86</f>
        <v>262659</v>
      </c>
      <c r="P86" s="3">
        <f>P64+P67+P70+P75+P78+P79+P81+P82</f>
        <v>262659</v>
      </c>
      <c r="Q86" s="3">
        <f>Q64+Q75+Q67+Q78+Q81</f>
        <v>0</v>
      </c>
      <c r="R86" s="3">
        <f>R64+R75+R67+R78+R81</f>
        <v>0</v>
      </c>
      <c r="S86" s="29">
        <f>S64+S75+S67+S78+S81</f>
        <v>0</v>
      </c>
      <c r="T86" s="25"/>
    </row>
    <row r="87" spans="1:23" s="10" customFormat="1" ht="42" customHeight="1" thickBot="1" x14ac:dyDescent="0.3">
      <c r="A87" s="105"/>
      <c r="B87" s="275"/>
      <c r="C87" s="42" t="s">
        <v>51</v>
      </c>
      <c r="D87" s="102"/>
      <c r="E87" s="79">
        <f>E73</f>
        <v>0</v>
      </c>
      <c r="F87" s="65">
        <f>F73</f>
        <v>0</v>
      </c>
      <c r="G87" s="65">
        <f t="shared" ref="G87:I87" si="22">G73</f>
        <v>0</v>
      </c>
      <c r="H87" s="65">
        <f t="shared" si="22"/>
        <v>0</v>
      </c>
      <c r="I87" s="80">
        <f t="shared" si="22"/>
        <v>0</v>
      </c>
      <c r="J87" s="64">
        <f>J73</f>
        <v>0</v>
      </c>
      <c r="K87" s="65">
        <f>K73</f>
        <v>0</v>
      </c>
      <c r="L87" s="65">
        <f t="shared" ref="L87:N87" si="23">L73</f>
        <v>0</v>
      </c>
      <c r="M87" s="65">
        <f t="shared" si="23"/>
        <v>0</v>
      </c>
      <c r="N87" s="66">
        <f t="shared" si="23"/>
        <v>0</v>
      </c>
      <c r="O87" s="79">
        <f>O73</f>
        <v>0</v>
      </c>
      <c r="P87" s="65">
        <f>P73</f>
        <v>0</v>
      </c>
      <c r="Q87" s="65">
        <f t="shared" ref="Q87:S87" si="24">Q73</f>
        <v>0</v>
      </c>
      <c r="R87" s="65">
        <f t="shared" si="24"/>
        <v>0</v>
      </c>
      <c r="S87" s="66">
        <f t="shared" si="24"/>
        <v>0</v>
      </c>
      <c r="T87" s="25"/>
    </row>
    <row r="88" spans="1:23" s="10" customFormat="1" ht="37.15" customHeight="1" thickBot="1" x14ac:dyDescent="0.3">
      <c r="A88" s="261" t="s">
        <v>128</v>
      </c>
      <c r="B88" s="262"/>
      <c r="C88" s="262"/>
      <c r="D88" s="262"/>
      <c r="E88" s="262"/>
      <c r="F88" s="262"/>
      <c r="G88" s="262"/>
      <c r="H88" s="262"/>
      <c r="I88" s="262"/>
      <c r="J88" s="262"/>
      <c r="K88" s="262"/>
      <c r="L88" s="262"/>
      <c r="M88" s="262"/>
      <c r="N88" s="262"/>
      <c r="O88" s="262"/>
      <c r="P88" s="262"/>
      <c r="Q88" s="262"/>
      <c r="R88" s="262"/>
      <c r="S88" s="263"/>
      <c r="T88" s="24"/>
    </row>
    <row r="89" spans="1:23" s="10" customFormat="1" ht="67.150000000000006" customHeight="1" x14ac:dyDescent="0.25">
      <c r="A89" s="151" t="s">
        <v>77</v>
      </c>
      <c r="B89" s="84" t="s">
        <v>78</v>
      </c>
      <c r="C89" s="186" t="s">
        <v>50</v>
      </c>
      <c r="D89" s="100" t="s">
        <v>37</v>
      </c>
      <c r="E89" s="74">
        <f t="shared" ref="E89:E101" si="25">F89+G89+H89+I89</f>
        <v>51719</v>
      </c>
      <c r="F89" s="58">
        <v>51719</v>
      </c>
      <c r="G89" s="58">
        <v>0</v>
      </c>
      <c r="H89" s="58">
        <v>0</v>
      </c>
      <c r="I89" s="75">
        <v>0</v>
      </c>
      <c r="J89" s="57">
        <f t="shared" ref="J89:J100" si="26">K89+L89+M89+N89</f>
        <v>53940</v>
      </c>
      <c r="K89" s="58">
        <v>53940</v>
      </c>
      <c r="L89" s="58">
        <v>0</v>
      </c>
      <c r="M89" s="58">
        <v>0</v>
      </c>
      <c r="N89" s="59">
        <v>0</v>
      </c>
      <c r="O89" s="74">
        <f t="shared" ref="O89:O100" si="27">P89+Q89+R89+S89</f>
        <v>54941</v>
      </c>
      <c r="P89" s="58">
        <v>54941</v>
      </c>
      <c r="Q89" s="58">
        <v>0</v>
      </c>
      <c r="R89" s="58">
        <v>0</v>
      </c>
      <c r="S89" s="59">
        <v>0</v>
      </c>
      <c r="T89" s="24"/>
    </row>
    <row r="90" spans="1:23" s="10" customFormat="1" ht="54" customHeight="1" x14ac:dyDescent="0.25">
      <c r="A90" s="210" t="s">
        <v>79</v>
      </c>
      <c r="B90" s="211" t="s">
        <v>42</v>
      </c>
      <c r="C90" s="165" t="s">
        <v>50</v>
      </c>
      <c r="D90" s="101" t="s">
        <v>129</v>
      </c>
      <c r="E90" s="54">
        <f t="shared" si="25"/>
        <v>0</v>
      </c>
      <c r="F90" s="3">
        <v>0</v>
      </c>
      <c r="G90" s="3">
        <v>0</v>
      </c>
      <c r="H90" s="3">
        <v>0</v>
      </c>
      <c r="I90" s="68">
        <v>0</v>
      </c>
      <c r="J90" s="60">
        <f t="shared" si="26"/>
        <v>10788</v>
      </c>
      <c r="K90" s="3">
        <v>10788</v>
      </c>
      <c r="L90" s="3">
        <v>0</v>
      </c>
      <c r="M90" s="3">
        <v>0</v>
      </c>
      <c r="N90" s="29">
        <v>0</v>
      </c>
      <c r="O90" s="54">
        <f t="shared" si="27"/>
        <v>0</v>
      </c>
      <c r="P90" s="3">
        <v>0</v>
      </c>
      <c r="Q90" s="3">
        <v>0</v>
      </c>
      <c r="R90" s="3">
        <v>0</v>
      </c>
      <c r="S90" s="29">
        <v>0</v>
      </c>
      <c r="T90" s="24"/>
    </row>
    <row r="91" spans="1:23" s="10" customFormat="1" ht="54" customHeight="1" x14ac:dyDescent="0.25">
      <c r="A91" s="210" t="s">
        <v>80</v>
      </c>
      <c r="B91" s="211" t="s">
        <v>43</v>
      </c>
      <c r="C91" s="165" t="s">
        <v>50</v>
      </c>
      <c r="D91" s="101" t="s">
        <v>41</v>
      </c>
      <c r="E91" s="54">
        <f t="shared" si="25"/>
        <v>0</v>
      </c>
      <c r="F91" s="3">
        <v>0</v>
      </c>
      <c r="G91" s="3">
        <v>0</v>
      </c>
      <c r="H91" s="3">
        <v>0</v>
      </c>
      <c r="I91" s="68">
        <v>0</v>
      </c>
      <c r="J91" s="60">
        <f t="shared" si="26"/>
        <v>60368</v>
      </c>
      <c r="K91" s="3">
        <v>60368</v>
      </c>
      <c r="L91" s="3">
        <v>0</v>
      </c>
      <c r="M91" s="3">
        <v>0</v>
      </c>
      <c r="N91" s="29">
        <v>0</v>
      </c>
      <c r="O91" s="54">
        <f t="shared" si="27"/>
        <v>0</v>
      </c>
      <c r="P91" s="3">
        <v>0</v>
      </c>
      <c r="Q91" s="3">
        <v>0</v>
      </c>
      <c r="R91" s="3">
        <v>0</v>
      </c>
      <c r="S91" s="29">
        <v>0</v>
      </c>
      <c r="T91" s="24"/>
    </row>
    <row r="92" spans="1:23" s="10" customFormat="1" ht="54" customHeight="1" x14ac:dyDescent="0.25">
      <c r="A92" s="210" t="s">
        <v>81</v>
      </c>
      <c r="B92" s="211" t="s">
        <v>44</v>
      </c>
      <c r="C92" s="165" t="s">
        <v>51</v>
      </c>
      <c r="D92" s="101" t="s">
        <v>37</v>
      </c>
      <c r="E92" s="54">
        <f t="shared" si="25"/>
        <v>30823</v>
      </c>
      <c r="F92" s="3">
        <v>30823</v>
      </c>
      <c r="G92" s="3">
        <v>0</v>
      </c>
      <c r="H92" s="3">
        <v>0</v>
      </c>
      <c r="I92" s="68">
        <v>0</v>
      </c>
      <c r="J92" s="60">
        <f t="shared" si="26"/>
        <v>22452</v>
      </c>
      <c r="K92" s="3">
        <v>22452</v>
      </c>
      <c r="L92" s="3">
        <v>0</v>
      </c>
      <c r="M92" s="3">
        <v>0</v>
      </c>
      <c r="N92" s="29">
        <v>0</v>
      </c>
      <c r="O92" s="54">
        <f t="shared" si="27"/>
        <v>23350</v>
      </c>
      <c r="P92" s="3">
        <v>23350</v>
      </c>
      <c r="Q92" s="3">
        <v>0</v>
      </c>
      <c r="R92" s="3">
        <v>0</v>
      </c>
      <c r="S92" s="29">
        <v>0</v>
      </c>
      <c r="T92" s="24"/>
    </row>
    <row r="93" spans="1:23" s="10" customFormat="1" ht="54" customHeight="1" x14ac:dyDescent="0.25">
      <c r="A93" s="216" t="s">
        <v>82</v>
      </c>
      <c r="B93" s="212" t="s">
        <v>45</v>
      </c>
      <c r="C93" s="187" t="s">
        <v>50</v>
      </c>
      <c r="D93" s="128" t="s">
        <v>37</v>
      </c>
      <c r="E93" s="55">
        <f t="shared" si="25"/>
        <v>5408</v>
      </c>
      <c r="F93" s="46">
        <v>5408</v>
      </c>
      <c r="G93" s="46">
        <v>0</v>
      </c>
      <c r="H93" s="46">
        <v>0</v>
      </c>
      <c r="I93" s="69">
        <v>0</v>
      </c>
      <c r="J93" s="61">
        <f t="shared" si="26"/>
        <v>6898</v>
      </c>
      <c r="K93" s="46">
        <v>6898</v>
      </c>
      <c r="L93" s="46">
        <v>0</v>
      </c>
      <c r="M93" s="46">
        <v>0</v>
      </c>
      <c r="N93" s="47">
        <v>0</v>
      </c>
      <c r="O93" s="55">
        <f t="shared" si="27"/>
        <v>7174</v>
      </c>
      <c r="P93" s="46">
        <v>7174</v>
      </c>
      <c r="Q93" s="46">
        <v>0</v>
      </c>
      <c r="R93" s="46">
        <v>0</v>
      </c>
      <c r="S93" s="47">
        <v>0</v>
      </c>
      <c r="T93" s="24"/>
    </row>
    <row r="94" spans="1:23" s="10" customFormat="1" ht="54" customHeight="1" thickBot="1" x14ac:dyDescent="0.3">
      <c r="A94" s="152" t="s">
        <v>131</v>
      </c>
      <c r="B94" s="217" t="s">
        <v>132</v>
      </c>
      <c r="C94" s="167" t="s">
        <v>50</v>
      </c>
      <c r="D94" s="102" t="s">
        <v>130</v>
      </c>
      <c r="E94" s="79">
        <f t="shared" si="25"/>
        <v>3799</v>
      </c>
      <c r="F94" s="65">
        <v>3799</v>
      </c>
      <c r="G94" s="65">
        <v>0</v>
      </c>
      <c r="H94" s="65">
        <v>0</v>
      </c>
      <c r="I94" s="80">
        <v>0</v>
      </c>
      <c r="J94" s="64">
        <f t="shared" si="26"/>
        <v>0</v>
      </c>
      <c r="K94" s="65">
        <v>0</v>
      </c>
      <c r="L94" s="65">
        <v>0</v>
      </c>
      <c r="M94" s="65">
        <v>0</v>
      </c>
      <c r="N94" s="66">
        <v>0</v>
      </c>
      <c r="O94" s="79">
        <f t="shared" si="27"/>
        <v>0</v>
      </c>
      <c r="P94" s="65">
        <v>0</v>
      </c>
      <c r="Q94" s="65">
        <v>0</v>
      </c>
      <c r="R94" s="65">
        <v>0</v>
      </c>
      <c r="S94" s="66">
        <v>0</v>
      </c>
      <c r="T94" s="24"/>
    </row>
    <row r="95" spans="1:23" s="13" customFormat="1" ht="37.15" customHeight="1" thickBot="1" x14ac:dyDescent="0.3">
      <c r="A95" s="267" t="s">
        <v>59</v>
      </c>
      <c r="B95" s="268"/>
      <c r="C95" s="268"/>
      <c r="D95" s="269"/>
      <c r="E95" s="181">
        <f t="shared" si="25"/>
        <v>91749</v>
      </c>
      <c r="F95" s="182">
        <f>SUM(F89:F94)</f>
        <v>91749</v>
      </c>
      <c r="G95" s="182">
        <f>SUM(G89:G94)</f>
        <v>0</v>
      </c>
      <c r="H95" s="182">
        <f>SUM(H89:H94)</f>
        <v>0</v>
      </c>
      <c r="I95" s="183">
        <f>SUM(I89:I94)</f>
        <v>0</v>
      </c>
      <c r="J95" s="184">
        <f t="shared" si="26"/>
        <v>154446</v>
      </c>
      <c r="K95" s="182">
        <f>SUM(K89:K94)</f>
        <v>154446</v>
      </c>
      <c r="L95" s="182">
        <f>SUM(L89:L94)</f>
        <v>0</v>
      </c>
      <c r="M95" s="182">
        <f>SUM(M89:M94)</f>
        <v>0</v>
      </c>
      <c r="N95" s="185">
        <f>SUM(N89:N94)</f>
        <v>0</v>
      </c>
      <c r="O95" s="181">
        <f t="shared" si="27"/>
        <v>85465</v>
      </c>
      <c r="P95" s="182">
        <f>SUM(P89:P94)</f>
        <v>85465</v>
      </c>
      <c r="Q95" s="182">
        <f>SUM(Q89:Q94)</f>
        <v>0</v>
      </c>
      <c r="R95" s="182">
        <f>SUM(R89:R94)</f>
        <v>0</v>
      </c>
      <c r="S95" s="183">
        <f>SUM(S89:S94)</f>
        <v>0</v>
      </c>
      <c r="T95" s="23"/>
    </row>
    <row r="96" spans="1:23" s="10" customFormat="1" ht="50.45" customHeight="1" thickBot="1" x14ac:dyDescent="0.3">
      <c r="A96" s="264" t="s">
        <v>29</v>
      </c>
      <c r="B96" s="265"/>
      <c r="C96" s="265"/>
      <c r="D96" s="266"/>
      <c r="E96" s="143">
        <f t="shared" si="25"/>
        <v>1876773</v>
      </c>
      <c r="F96" s="144">
        <f>F20+F33+F53+F61+F83+F95</f>
        <v>1869196</v>
      </c>
      <c r="G96" s="144">
        <f>G20+G33+G53+G61+G83+G95</f>
        <v>0</v>
      </c>
      <c r="H96" s="144">
        <f>H20+H33+H53+H61+H83+H95</f>
        <v>0</v>
      </c>
      <c r="I96" s="145">
        <f>I20+I33+I53+I61+I83+I95</f>
        <v>7577</v>
      </c>
      <c r="J96" s="208">
        <f t="shared" si="26"/>
        <v>1710664</v>
      </c>
      <c r="K96" s="144">
        <f>K20+K33+K53+K61+K83+K95</f>
        <v>1709040</v>
      </c>
      <c r="L96" s="144">
        <f>L20+L33+L53+L61+L83+L95</f>
        <v>0</v>
      </c>
      <c r="M96" s="144">
        <f>M20+M33+M53+M61+M83+M95</f>
        <v>0</v>
      </c>
      <c r="N96" s="146">
        <f>N20+N33+N53+N61+N83+N95</f>
        <v>1624</v>
      </c>
      <c r="O96" s="143">
        <f t="shared" si="27"/>
        <v>1448506</v>
      </c>
      <c r="P96" s="144">
        <f>P20+P33+P53+P61+P83+P95</f>
        <v>1446882</v>
      </c>
      <c r="Q96" s="144">
        <f>Q20+Q33+Q53+Q61+Q83+Q95</f>
        <v>0</v>
      </c>
      <c r="R96" s="144">
        <f>R20+R33+R53+R61+R83+R95</f>
        <v>0</v>
      </c>
      <c r="S96" s="145">
        <f>S20+S33+S53+S61+S83+S95</f>
        <v>1624</v>
      </c>
      <c r="T96" s="28"/>
      <c r="U96" s="15"/>
      <c r="V96" s="15"/>
      <c r="W96" s="8"/>
    </row>
    <row r="97" spans="1:21" s="10" customFormat="1" ht="34.9" customHeight="1" x14ac:dyDescent="0.25">
      <c r="A97" s="147"/>
      <c r="B97" s="276" t="s">
        <v>46</v>
      </c>
      <c r="C97" s="89" t="s">
        <v>9</v>
      </c>
      <c r="D97" s="133"/>
      <c r="E97" s="57">
        <f>F97+G97+H97+I97</f>
        <v>1286795</v>
      </c>
      <c r="F97" s="58">
        <f>F21+F34+F54+F61+F84</f>
        <v>1279218</v>
      </c>
      <c r="G97" s="58">
        <f>G21+G34+G54+G61+G84</f>
        <v>0</v>
      </c>
      <c r="H97" s="58">
        <f>H21+H34+H54+H61+H84</f>
        <v>0</v>
      </c>
      <c r="I97" s="59">
        <f>I21+I34+I54+I61+I84</f>
        <v>7577</v>
      </c>
      <c r="J97" s="57">
        <f t="shared" si="26"/>
        <v>863510</v>
      </c>
      <c r="K97" s="58">
        <f>K21+K34+K54+K61+K84</f>
        <v>861886</v>
      </c>
      <c r="L97" s="58">
        <f>L21+L34+L54+L61+L84</f>
        <v>0</v>
      </c>
      <c r="M97" s="58">
        <f>M21+M34+M54+M61+M84</f>
        <v>0</v>
      </c>
      <c r="N97" s="59">
        <f>N21+N34+N54+N61+N84</f>
        <v>1624</v>
      </c>
      <c r="O97" s="74">
        <f t="shared" si="27"/>
        <v>852675</v>
      </c>
      <c r="P97" s="58">
        <f>P21+P34+P54+P61+P84</f>
        <v>851051</v>
      </c>
      <c r="Q97" s="58">
        <f>Q21+Q34+Q54+Q61+Q84</f>
        <v>0</v>
      </c>
      <c r="R97" s="58">
        <f>R21+R34+R54+R61+R84</f>
        <v>0</v>
      </c>
      <c r="S97" s="59">
        <f>S21+S34+S54+S61+S84</f>
        <v>1624</v>
      </c>
      <c r="T97" s="24"/>
    </row>
    <row r="98" spans="1:21" s="10" customFormat="1" ht="34.9" customHeight="1" x14ac:dyDescent="0.25">
      <c r="A98" s="246"/>
      <c r="B98" s="277"/>
      <c r="C98" s="81" t="s">
        <v>138</v>
      </c>
      <c r="D98" s="247"/>
      <c r="E98" s="63">
        <f>F98+G98+H98+I98</f>
        <v>111131</v>
      </c>
      <c r="F98" s="38">
        <f>F85+F55+F22</f>
        <v>111131</v>
      </c>
      <c r="G98" s="38">
        <v>0</v>
      </c>
      <c r="H98" s="38">
        <v>0</v>
      </c>
      <c r="I98" s="39">
        <v>0</v>
      </c>
      <c r="J98" s="63">
        <f t="shared" si="26"/>
        <v>111646</v>
      </c>
      <c r="K98" s="38">
        <f>K85+K55+K22</f>
        <v>111646</v>
      </c>
      <c r="L98" s="38">
        <v>0</v>
      </c>
      <c r="M98" s="38">
        <v>0</v>
      </c>
      <c r="N98" s="39">
        <v>0</v>
      </c>
      <c r="O98" s="53">
        <f t="shared" si="27"/>
        <v>121662</v>
      </c>
      <c r="P98" s="38">
        <f>P85+P55+P22</f>
        <v>121662</v>
      </c>
      <c r="Q98" s="38">
        <v>0</v>
      </c>
      <c r="R98" s="38">
        <v>0</v>
      </c>
      <c r="S98" s="39">
        <v>0</v>
      </c>
      <c r="T98" s="24"/>
    </row>
    <row r="99" spans="1:21" s="10" customFormat="1" ht="48.6" customHeight="1" x14ac:dyDescent="0.25">
      <c r="A99" s="109"/>
      <c r="B99" s="278"/>
      <c r="C99" s="82" t="s">
        <v>49</v>
      </c>
      <c r="D99" s="148"/>
      <c r="E99" s="60">
        <f t="shared" si="25"/>
        <v>387098</v>
      </c>
      <c r="F99" s="3">
        <f>F23+F35+F56+F86</f>
        <v>387098</v>
      </c>
      <c r="G99" s="3">
        <f>G23+G35+G56+G86</f>
        <v>0</v>
      </c>
      <c r="H99" s="3">
        <f>H23+H35+H56+H86</f>
        <v>0</v>
      </c>
      <c r="I99" s="29">
        <f>I23+I35+I56+I86</f>
        <v>0</v>
      </c>
      <c r="J99" s="60">
        <f t="shared" si="26"/>
        <v>581062</v>
      </c>
      <c r="K99" s="3">
        <f>K35+K56+K86+K23</f>
        <v>581062</v>
      </c>
      <c r="L99" s="3">
        <f>L35+L56+L86+L23</f>
        <v>0</v>
      </c>
      <c r="M99" s="3">
        <f>M35+M56+M86+M23</f>
        <v>0</v>
      </c>
      <c r="N99" s="29">
        <f>N35+N56+N86+N23</f>
        <v>0</v>
      </c>
      <c r="O99" s="54">
        <f t="shared" si="27"/>
        <v>388704</v>
      </c>
      <c r="P99" s="3">
        <f>P35+P56+P86+P23</f>
        <v>388704</v>
      </c>
      <c r="Q99" s="3">
        <f>Q35+Q56+Q86+Q23</f>
        <v>0</v>
      </c>
      <c r="R99" s="3">
        <f>R35+R56+R86+R23</f>
        <v>0</v>
      </c>
      <c r="S99" s="29">
        <f>S35+S56+S86+S23</f>
        <v>0</v>
      </c>
      <c r="T99" s="24"/>
    </row>
    <row r="100" spans="1:21" s="17" customFormat="1" ht="49.9" customHeight="1" x14ac:dyDescent="0.25">
      <c r="A100" s="138"/>
      <c r="B100" s="278"/>
      <c r="C100" s="106" t="s">
        <v>50</v>
      </c>
      <c r="D100" s="149"/>
      <c r="E100" s="139">
        <f t="shared" si="25"/>
        <v>91749</v>
      </c>
      <c r="F100" s="140">
        <f>F87+F95</f>
        <v>91749</v>
      </c>
      <c r="G100" s="140">
        <f t="shared" ref="G100:I100" si="28">G87+G95</f>
        <v>0</v>
      </c>
      <c r="H100" s="140">
        <f t="shared" si="28"/>
        <v>0</v>
      </c>
      <c r="I100" s="141">
        <f t="shared" si="28"/>
        <v>0</v>
      </c>
      <c r="J100" s="139">
        <f t="shared" si="26"/>
        <v>154446</v>
      </c>
      <c r="K100" s="140">
        <f>K95</f>
        <v>154446</v>
      </c>
      <c r="L100" s="140">
        <f t="shared" ref="L100:N100" si="29">L95</f>
        <v>0</v>
      </c>
      <c r="M100" s="140">
        <f t="shared" si="29"/>
        <v>0</v>
      </c>
      <c r="N100" s="141">
        <f t="shared" si="29"/>
        <v>0</v>
      </c>
      <c r="O100" s="142">
        <f t="shared" si="27"/>
        <v>85465</v>
      </c>
      <c r="P100" s="140">
        <f>P95</f>
        <v>85465</v>
      </c>
      <c r="Q100" s="140">
        <f t="shared" ref="Q100:S100" si="30">Q95</f>
        <v>0</v>
      </c>
      <c r="R100" s="140">
        <f t="shared" si="30"/>
        <v>0</v>
      </c>
      <c r="S100" s="141">
        <f t="shared" si="30"/>
        <v>0</v>
      </c>
      <c r="T100" s="27"/>
      <c r="U100" s="16"/>
    </row>
    <row r="101" spans="1:21" s="116" customFormat="1" ht="49.9" customHeight="1" thickBot="1" x14ac:dyDescent="0.3">
      <c r="A101" s="110"/>
      <c r="B101" s="279"/>
      <c r="C101" s="111" t="s">
        <v>98</v>
      </c>
      <c r="D101" s="150"/>
      <c r="E101" s="108">
        <f t="shared" si="25"/>
        <v>0</v>
      </c>
      <c r="F101" s="30">
        <f>F57</f>
        <v>0</v>
      </c>
      <c r="G101" s="30">
        <f>G52</f>
        <v>0</v>
      </c>
      <c r="H101" s="30">
        <v>0</v>
      </c>
      <c r="I101" s="31">
        <v>0</v>
      </c>
      <c r="J101" s="108">
        <f>K101+L101+M101+N101</f>
        <v>0</v>
      </c>
      <c r="K101" s="30">
        <f>K57</f>
        <v>0</v>
      </c>
      <c r="L101" s="30">
        <f>L52</f>
        <v>0</v>
      </c>
      <c r="M101" s="30">
        <v>0</v>
      </c>
      <c r="N101" s="31">
        <v>0</v>
      </c>
      <c r="O101" s="107">
        <f>P101+Q101+R101+S101</f>
        <v>0</v>
      </c>
      <c r="P101" s="30">
        <f>P57</f>
        <v>0</v>
      </c>
      <c r="Q101" s="30">
        <f>Q52</f>
        <v>0</v>
      </c>
      <c r="R101" s="30">
        <v>0</v>
      </c>
      <c r="S101" s="31">
        <v>0</v>
      </c>
      <c r="T101" s="137"/>
      <c r="U101" s="220"/>
    </row>
    <row r="102" spans="1:21" s="116" customFormat="1" ht="29.25" customHeight="1" x14ac:dyDescent="0.25">
      <c r="A102" s="169"/>
      <c r="B102" s="173" t="s">
        <v>106</v>
      </c>
      <c r="C102" s="170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37"/>
      <c r="U102" s="220"/>
    </row>
    <row r="103" spans="1:21" s="1" customFormat="1" ht="33" customHeight="1" x14ac:dyDescent="0.25">
      <c r="B103" s="258" t="s">
        <v>105</v>
      </c>
      <c r="C103" s="258"/>
      <c r="D103" s="258"/>
      <c r="E103" s="258"/>
      <c r="F103" s="258"/>
      <c r="G103" s="258"/>
      <c r="H103" s="258"/>
      <c r="I103" s="258"/>
      <c r="J103" s="258"/>
      <c r="K103" s="258"/>
      <c r="L103" s="258"/>
      <c r="M103" s="258"/>
      <c r="N103" s="258"/>
      <c r="O103" s="258"/>
      <c r="P103" s="5"/>
      <c r="Q103" s="5"/>
      <c r="T103" s="7"/>
      <c r="U103" s="209"/>
    </row>
    <row r="104" spans="1:21" ht="39.6" customHeight="1" x14ac:dyDescent="0.25">
      <c r="F104" s="4"/>
      <c r="G104" s="4"/>
      <c r="H104" s="4"/>
      <c r="I104" s="4"/>
      <c r="J104" s="4"/>
      <c r="K104" s="4"/>
      <c r="L104" s="4"/>
      <c r="M104" s="4"/>
      <c r="N104" s="117"/>
      <c r="O104" s="117"/>
      <c r="P104" s="117"/>
      <c r="Q104" s="117"/>
      <c r="R104" s="117"/>
      <c r="S104" s="117"/>
      <c r="T104" s="118"/>
      <c r="U104" s="119"/>
    </row>
    <row r="105" spans="1:21" x14ac:dyDescent="0.25">
      <c r="N105" s="119"/>
      <c r="O105" s="119"/>
      <c r="P105" s="119"/>
      <c r="Q105" s="119"/>
      <c r="R105" s="119"/>
      <c r="S105" s="119"/>
      <c r="T105" s="118"/>
      <c r="U105" s="119"/>
    </row>
    <row r="106" spans="1:21" x14ac:dyDescent="0.25">
      <c r="N106" s="119"/>
      <c r="O106" s="119"/>
      <c r="P106" s="119"/>
      <c r="Q106" s="119"/>
      <c r="R106" s="119"/>
      <c r="S106" s="119"/>
      <c r="T106" s="118"/>
      <c r="U106" s="119"/>
    </row>
    <row r="107" spans="1:21" x14ac:dyDescent="0.25">
      <c r="P107" s="4"/>
      <c r="R107" s="4"/>
    </row>
    <row r="108" spans="1:21" ht="33" customHeight="1" x14ac:dyDescent="0.25">
      <c r="P108" s="9"/>
      <c r="Q108" s="9"/>
    </row>
    <row r="109" spans="1:21" ht="18.75" x14ac:dyDescent="0.25">
      <c r="P109" s="9"/>
      <c r="Q109" s="9"/>
      <c r="R109" s="4"/>
    </row>
    <row r="111" spans="1:21" x14ac:dyDescent="0.25">
      <c r="R111" s="4"/>
    </row>
  </sheetData>
  <mergeCells count="69">
    <mergeCell ref="A20:D20"/>
    <mergeCell ref="P2:S2"/>
    <mergeCell ref="A4:A6"/>
    <mergeCell ref="B4:B6"/>
    <mergeCell ref="C4:C6"/>
    <mergeCell ref="D4:D6"/>
    <mergeCell ref="E4:S4"/>
    <mergeCell ref="E5:I5"/>
    <mergeCell ref="J5:N5"/>
    <mergeCell ref="O5:S5"/>
    <mergeCell ref="A8:S8"/>
    <mergeCell ref="A9:S9"/>
    <mergeCell ref="A16:A17"/>
    <mergeCell ref="B16:B17"/>
    <mergeCell ref="D16:D17"/>
    <mergeCell ref="B34:B35"/>
    <mergeCell ref="B21:B23"/>
    <mergeCell ref="A24:S24"/>
    <mergeCell ref="A25:A26"/>
    <mergeCell ref="B25:B26"/>
    <mergeCell ref="A27:A28"/>
    <mergeCell ref="B27:B28"/>
    <mergeCell ref="A29:A30"/>
    <mergeCell ref="B29:B30"/>
    <mergeCell ref="A31:A32"/>
    <mergeCell ref="B31:B32"/>
    <mergeCell ref="A33:D33"/>
    <mergeCell ref="A61:D61"/>
    <mergeCell ref="A40:A41"/>
    <mergeCell ref="B42:B43"/>
    <mergeCell ref="A42:A43"/>
    <mergeCell ref="B44:B45"/>
    <mergeCell ref="A36:S36"/>
    <mergeCell ref="A49:A51"/>
    <mergeCell ref="B49:B51"/>
    <mergeCell ref="A53:C53"/>
    <mergeCell ref="A58:S58"/>
    <mergeCell ref="A44:A45"/>
    <mergeCell ref="B46:B48"/>
    <mergeCell ref="A46:A48"/>
    <mergeCell ref="B103:O103"/>
    <mergeCell ref="B10:B11"/>
    <mergeCell ref="A10:A11"/>
    <mergeCell ref="B13:B14"/>
    <mergeCell ref="A13:A14"/>
    <mergeCell ref="B37:B39"/>
    <mergeCell ref="A37:A39"/>
    <mergeCell ref="B40:B41"/>
    <mergeCell ref="A79:A80"/>
    <mergeCell ref="B79:B80"/>
    <mergeCell ref="A83:D83"/>
    <mergeCell ref="B84:B87"/>
    <mergeCell ref="A88:S88"/>
    <mergeCell ref="A95:D95"/>
    <mergeCell ref="A72:A73"/>
    <mergeCell ref="B72:B73"/>
    <mergeCell ref="A96:D96"/>
    <mergeCell ref="B97:B101"/>
    <mergeCell ref="A74:A75"/>
    <mergeCell ref="B74:B75"/>
    <mergeCell ref="A77:A78"/>
    <mergeCell ref="B77:B78"/>
    <mergeCell ref="A68:A70"/>
    <mergeCell ref="B68:B70"/>
    <mergeCell ref="A62:S62"/>
    <mergeCell ref="A63:A64"/>
    <mergeCell ref="B63:B64"/>
    <mergeCell ref="A66:A67"/>
    <mergeCell ref="B66:B67"/>
  </mergeCells>
  <hyperlinks>
    <hyperlink ref="A20" location="P32" display="P32"/>
  </hyperlinks>
  <printOptions horizontalCentered="1"/>
  <pageMargins left="0.15748031496062992" right="0.15748031496062992" top="0.86614173228346458" bottom="0.35433070866141736" header="0.31496062992125984" footer="0.31496062992125984"/>
  <pageSetup paperSize="9" scale="61" firstPageNumber="15" orientation="landscape" useFirstPageNumber="1" r:id="rId1"/>
  <headerFooter differentFirst="1">
    <oddHeader>&amp;C&amp;10&amp;P</oddHeader>
    <firstHeader>&amp;C&amp;P</firstHeader>
  </headerFooter>
  <rowBreaks count="7" manualBreakCount="7">
    <brk id="17" max="18" man="1"/>
    <brk id="35" max="18" man="1"/>
    <brk id="48" max="18" man="1"/>
    <brk id="61" max="18" man="1"/>
    <brk id="73" max="18" man="1"/>
    <brk id="90" max="18" man="1"/>
    <brk id="104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tabSelected="1" topLeftCell="A80" zoomScale="60" zoomScaleNormal="60" zoomScaleSheetLayoutView="30" workbookViewId="0">
      <selection activeCell="P92" sqref="P92"/>
    </sheetView>
  </sheetViews>
  <sheetFormatPr defaultColWidth="9.140625" defaultRowHeight="15.75" x14ac:dyDescent="0.25"/>
  <cols>
    <col min="1" max="1" width="6.28515625" style="2" customWidth="1"/>
    <col min="2" max="2" width="44.5703125" style="2" customWidth="1"/>
    <col min="3" max="3" width="14.85546875" style="2" customWidth="1"/>
    <col min="4" max="4" width="7.7109375" style="2" customWidth="1"/>
    <col min="5" max="5" width="12.5703125" style="2" customWidth="1"/>
    <col min="6" max="6" width="14.7109375" style="2" customWidth="1"/>
    <col min="7" max="7" width="10" style="2" customWidth="1"/>
    <col min="8" max="8" width="9.5703125" style="2" customWidth="1"/>
    <col min="9" max="9" width="12.28515625" style="2" customWidth="1"/>
    <col min="10" max="10" width="12.28515625" style="6" bestFit="1" customWidth="1"/>
    <col min="11" max="11" width="14.42578125" style="2" bestFit="1" customWidth="1"/>
    <col min="12" max="13" width="14" style="2" bestFit="1" customWidth="1"/>
    <col min="14" max="16384" width="9.140625" style="2"/>
  </cols>
  <sheetData>
    <row r="1" spans="1:11" ht="21.75" customHeight="1" x14ac:dyDescent="0.25">
      <c r="F1" s="331" t="s">
        <v>95</v>
      </c>
      <c r="G1" s="331"/>
      <c r="H1" s="331"/>
      <c r="I1" s="331"/>
    </row>
    <row r="2" spans="1:11" ht="18" customHeight="1" thickBot="1" x14ac:dyDescent="0.35"/>
    <row r="3" spans="1:11" s="10" customFormat="1" ht="53.25" customHeight="1" thickBot="1" x14ac:dyDescent="0.3">
      <c r="A3" s="332" t="s">
        <v>84</v>
      </c>
      <c r="B3" s="304" t="s">
        <v>0</v>
      </c>
      <c r="C3" s="280" t="s">
        <v>1</v>
      </c>
      <c r="D3" s="282" t="s">
        <v>2</v>
      </c>
      <c r="E3" s="336" t="s">
        <v>94</v>
      </c>
      <c r="F3" s="337"/>
      <c r="G3" s="337"/>
      <c r="H3" s="337"/>
      <c r="I3" s="338"/>
      <c r="J3" s="18"/>
    </row>
    <row r="4" spans="1:11" s="10" customFormat="1" ht="90" customHeight="1" thickBot="1" x14ac:dyDescent="0.3">
      <c r="A4" s="333"/>
      <c r="B4" s="306"/>
      <c r="C4" s="334"/>
      <c r="D4" s="335"/>
      <c r="E4" s="45" t="s">
        <v>4</v>
      </c>
      <c r="F4" s="33" t="s">
        <v>5</v>
      </c>
      <c r="G4" s="33" t="s">
        <v>6</v>
      </c>
      <c r="H4" s="33" t="s">
        <v>7</v>
      </c>
      <c r="I4" s="34" t="s">
        <v>8</v>
      </c>
      <c r="J4" s="18"/>
    </row>
    <row r="5" spans="1:11" s="10" customFormat="1" ht="18" customHeight="1" thickBot="1" x14ac:dyDescent="0.35">
      <c r="A5" s="206">
        <v>1</v>
      </c>
      <c r="B5" s="41">
        <v>2</v>
      </c>
      <c r="C5" s="35">
        <v>3</v>
      </c>
      <c r="D5" s="37">
        <v>4</v>
      </c>
      <c r="E5" s="35">
        <v>5</v>
      </c>
      <c r="F5" s="36">
        <v>6</v>
      </c>
      <c r="G5" s="36">
        <v>7</v>
      </c>
      <c r="H5" s="36">
        <v>8</v>
      </c>
      <c r="I5" s="37">
        <v>9</v>
      </c>
      <c r="J5" s="18"/>
    </row>
    <row r="6" spans="1:11" s="10" customFormat="1" ht="36.75" customHeight="1" thickBot="1" x14ac:dyDescent="0.3">
      <c r="A6" s="328" t="s">
        <v>35</v>
      </c>
      <c r="B6" s="329"/>
      <c r="C6" s="329"/>
      <c r="D6" s="329"/>
      <c r="E6" s="329"/>
      <c r="F6" s="329"/>
      <c r="G6" s="329"/>
      <c r="H6" s="329"/>
      <c r="I6" s="330"/>
      <c r="J6" s="18"/>
    </row>
    <row r="7" spans="1:11" s="10" customFormat="1" ht="21" customHeight="1" thickBot="1" x14ac:dyDescent="0.3">
      <c r="A7" s="284" t="s">
        <v>20</v>
      </c>
      <c r="B7" s="285"/>
      <c r="C7" s="285"/>
      <c r="D7" s="285"/>
      <c r="E7" s="285"/>
      <c r="F7" s="285"/>
      <c r="G7" s="285"/>
      <c r="H7" s="285"/>
      <c r="I7" s="300"/>
      <c r="J7" s="18"/>
    </row>
    <row r="8" spans="1:11" s="10" customFormat="1" ht="88.5" customHeight="1" x14ac:dyDescent="0.25">
      <c r="A8" s="257" t="s">
        <v>14</v>
      </c>
      <c r="B8" s="256" t="s">
        <v>87</v>
      </c>
      <c r="C8" s="81" t="s">
        <v>9</v>
      </c>
      <c r="D8" s="50" t="s">
        <v>139</v>
      </c>
      <c r="E8" s="57">
        <f t="shared" ref="E8:E14" si="0">F8+G8+H8+I8</f>
        <v>33534</v>
      </c>
      <c r="F8" s="58">
        <v>33534</v>
      </c>
      <c r="G8" s="58">
        <v>0</v>
      </c>
      <c r="H8" s="58">
        <v>0</v>
      </c>
      <c r="I8" s="59">
        <v>0</v>
      </c>
      <c r="J8" s="18"/>
    </row>
    <row r="9" spans="1:11" s="10" customFormat="1" ht="88.5" customHeight="1" x14ac:dyDescent="0.25">
      <c r="A9" s="253"/>
      <c r="B9" s="251"/>
      <c r="C9" s="81" t="s">
        <v>138</v>
      </c>
      <c r="D9" s="50" t="s">
        <v>140</v>
      </c>
      <c r="E9" s="63">
        <f t="shared" si="0"/>
        <v>10276</v>
      </c>
      <c r="F9" s="38">
        <v>10276</v>
      </c>
      <c r="G9" s="38">
        <v>0</v>
      </c>
      <c r="H9" s="38">
        <v>0</v>
      </c>
      <c r="I9" s="39">
        <v>0</v>
      </c>
      <c r="J9" s="18"/>
    </row>
    <row r="10" spans="1:11" s="10" customFormat="1" ht="66.599999999999994" customHeight="1" x14ac:dyDescent="0.25">
      <c r="A10" s="191" t="s">
        <v>56</v>
      </c>
      <c r="B10" s="85" t="s">
        <v>88</v>
      </c>
      <c r="C10" s="82" t="s">
        <v>9</v>
      </c>
      <c r="D10" s="197" t="s">
        <v>37</v>
      </c>
      <c r="E10" s="60">
        <f t="shared" si="0"/>
        <v>495100</v>
      </c>
      <c r="F10" s="3">
        <v>495100</v>
      </c>
      <c r="G10" s="3">
        <v>0</v>
      </c>
      <c r="H10" s="3">
        <v>0</v>
      </c>
      <c r="I10" s="29">
        <v>0</v>
      </c>
      <c r="J10" s="19"/>
      <c r="K10" s="11"/>
    </row>
    <row r="11" spans="1:11" s="10" customFormat="1" ht="54" customHeight="1" x14ac:dyDescent="0.25">
      <c r="A11" s="252" t="s">
        <v>15</v>
      </c>
      <c r="B11" s="250" t="s">
        <v>108</v>
      </c>
      <c r="C11" s="82" t="s">
        <v>9</v>
      </c>
      <c r="D11" s="197" t="s">
        <v>99</v>
      </c>
      <c r="E11" s="60">
        <f t="shared" si="0"/>
        <v>30391</v>
      </c>
      <c r="F11" s="3">
        <v>30391</v>
      </c>
      <c r="G11" s="3">
        <v>0</v>
      </c>
      <c r="H11" s="3">
        <v>0</v>
      </c>
      <c r="I11" s="29">
        <v>0</v>
      </c>
      <c r="J11" s="20"/>
      <c r="K11" s="11"/>
    </row>
    <row r="12" spans="1:11" s="10" customFormat="1" ht="54" customHeight="1" x14ac:dyDescent="0.25">
      <c r="A12" s="253"/>
      <c r="B12" s="251"/>
      <c r="C12" s="82" t="s">
        <v>138</v>
      </c>
      <c r="D12" s="215" t="s">
        <v>141</v>
      </c>
      <c r="E12" s="60">
        <f t="shared" si="0"/>
        <v>388990</v>
      </c>
      <c r="F12" s="3">
        <v>388990</v>
      </c>
      <c r="G12" s="3">
        <v>0</v>
      </c>
      <c r="H12" s="3">
        <v>0</v>
      </c>
      <c r="I12" s="29">
        <v>0</v>
      </c>
      <c r="J12" s="20"/>
      <c r="K12" s="11"/>
    </row>
    <row r="13" spans="1:11" s="10" customFormat="1" ht="54.75" customHeight="1" x14ac:dyDescent="0.25">
      <c r="A13" s="191" t="s">
        <v>16</v>
      </c>
      <c r="B13" s="85" t="s">
        <v>143</v>
      </c>
      <c r="C13" s="82" t="s">
        <v>9</v>
      </c>
      <c r="D13" s="197" t="s">
        <v>36</v>
      </c>
      <c r="E13" s="60">
        <f t="shared" si="0"/>
        <v>710971</v>
      </c>
      <c r="F13" s="3">
        <v>710971</v>
      </c>
      <c r="G13" s="3">
        <v>0</v>
      </c>
      <c r="H13" s="3">
        <v>0</v>
      </c>
      <c r="I13" s="29">
        <v>0</v>
      </c>
      <c r="J13" s="18"/>
    </row>
    <row r="14" spans="1:11" s="10" customFormat="1" ht="36" customHeight="1" x14ac:dyDescent="0.25">
      <c r="A14" s="259" t="s">
        <v>68</v>
      </c>
      <c r="B14" s="260" t="s">
        <v>53</v>
      </c>
      <c r="C14" s="82" t="s">
        <v>9</v>
      </c>
      <c r="D14" s="283" t="s">
        <v>37</v>
      </c>
      <c r="E14" s="60">
        <f t="shared" si="0"/>
        <v>28215</v>
      </c>
      <c r="F14" s="3">
        <v>28215</v>
      </c>
      <c r="G14" s="3">
        <v>0</v>
      </c>
      <c r="H14" s="3">
        <v>0</v>
      </c>
      <c r="I14" s="29">
        <v>0</v>
      </c>
      <c r="J14" s="18"/>
    </row>
    <row r="15" spans="1:11" s="10" customFormat="1" ht="46.5" customHeight="1" x14ac:dyDescent="0.25">
      <c r="A15" s="259"/>
      <c r="B15" s="260"/>
      <c r="C15" s="82" t="s">
        <v>48</v>
      </c>
      <c r="D15" s="283"/>
      <c r="E15" s="60">
        <f t="shared" ref="E15" si="1">F15+G15+H15+I15</f>
        <v>16315</v>
      </c>
      <c r="F15" s="3">
        <v>16315</v>
      </c>
      <c r="G15" s="3">
        <v>0</v>
      </c>
      <c r="H15" s="3">
        <v>0</v>
      </c>
      <c r="I15" s="29">
        <v>0</v>
      </c>
      <c r="J15" s="18"/>
    </row>
    <row r="16" spans="1:11" s="10" customFormat="1" ht="48" customHeight="1" x14ac:dyDescent="0.25">
      <c r="A16" s="191" t="s">
        <v>54</v>
      </c>
      <c r="B16" s="85" t="s">
        <v>61</v>
      </c>
      <c r="C16" s="82" t="s">
        <v>9</v>
      </c>
      <c r="D16" s="197" t="s">
        <v>37</v>
      </c>
      <c r="E16" s="60">
        <f>F16+G16+H16+I16</f>
        <v>234989</v>
      </c>
      <c r="F16" s="3">
        <v>234989</v>
      </c>
      <c r="G16" s="3">
        <v>0</v>
      </c>
      <c r="H16" s="3">
        <v>0</v>
      </c>
      <c r="I16" s="29">
        <v>0</v>
      </c>
      <c r="J16" s="18"/>
    </row>
    <row r="17" spans="1:21" s="10" customFormat="1" ht="48" customHeight="1" thickBot="1" x14ac:dyDescent="0.3">
      <c r="A17" s="198" t="s">
        <v>55</v>
      </c>
      <c r="B17" s="94" t="s">
        <v>83</v>
      </c>
      <c r="C17" s="83" t="s">
        <v>9</v>
      </c>
      <c r="D17" s="51" t="s">
        <v>37</v>
      </c>
      <c r="E17" s="61">
        <f>F17+I17</f>
        <v>976339</v>
      </c>
      <c r="F17" s="46">
        <v>945208</v>
      </c>
      <c r="G17" s="46">
        <v>0</v>
      </c>
      <c r="H17" s="46">
        <v>0</v>
      </c>
      <c r="I17" s="47">
        <v>31131</v>
      </c>
      <c r="J17" s="21"/>
    </row>
    <row r="18" spans="1:21" s="13" customFormat="1" ht="35.25" customHeight="1" thickBot="1" x14ac:dyDescent="0.3">
      <c r="A18" s="339" t="s">
        <v>10</v>
      </c>
      <c r="B18" s="340"/>
      <c r="C18" s="340"/>
      <c r="D18" s="341"/>
      <c r="E18" s="62">
        <f>F18+I18</f>
        <v>2925120</v>
      </c>
      <c r="F18" s="48">
        <f>SUM(F8:F17)</f>
        <v>2893989</v>
      </c>
      <c r="G18" s="48">
        <f>SUM(G8:G17)</f>
        <v>0</v>
      </c>
      <c r="H18" s="48">
        <f>SUM(H8:H17)</f>
        <v>0</v>
      </c>
      <c r="I18" s="49">
        <f>SUM(I8:I17)</f>
        <v>31131</v>
      </c>
      <c r="J18" s="22"/>
      <c r="K18" s="12"/>
    </row>
    <row r="19" spans="1:21" s="10" customFormat="1" ht="32.450000000000003" customHeight="1" x14ac:dyDescent="0.25">
      <c r="A19" s="87"/>
      <c r="B19" s="90" t="s">
        <v>46</v>
      </c>
      <c r="C19" s="89" t="s">
        <v>9</v>
      </c>
      <c r="D19" s="73"/>
      <c r="E19" s="57">
        <f>F19+G19+H19+I19</f>
        <v>2509539</v>
      </c>
      <c r="F19" s="58">
        <f>F8+F10+F13+F16+F17+F14+F11</f>
        <v>2478408</v>
      </c>
      <c r="G19" s="58">
        <f>G8+G10</f>
        <v>0</v>
      </c>
      <c r="H19" s="58">
        <f>H8+H10</f>
        <v>0</v>
      </c>
      <c r="I19" s="59">
        <f>I18</f>
        <v>31131</v>
      </c>
      <c r="J19" s="23"/>
      <c r="K19" s="14"/>
    </row>
    <row r="20" spans="1:21" s="10" customFormat="1" ht="32.450000000000003" customHeight="1" x14ac:dyDescent="0.25">
      <c r="A20" s="224"/>
      <c r="B20" s="232"/>
      <c r="C20" s="225" t="s">
        <v>138</v>
      </c>
      <c r="D20" s="226"/>
      <c r="E20" s="227">
        <f>F20+G20+H20+I20</f>
        <v>399266</v>
      </c>
      <c r="F20" s="228">
        <f>F12+F9</f>
        <v>399266</v>
      </c>
      <c r="G20" s="228">
        <v>0</v>
      </c>
      <c r="H20" s="228">
        <v>0</v>
      </c>
      <c r="I20" s="229">
        <v>0</v>
      </c>
      <c r="J20" s="230"/>
      <c r="K20" s="228"/>
      <c r="L20" s="228"/>
      <c r="M20" s="228"/>
      <c r="N20" s="231"/>
      <c r="O20" s="227"/>
      <c r="P20" s="228"/>
      <c r="Q20" s="228"/>
      <c r="R20" s="228"/>
      <c r="S20" s="229"/>
      <c r="T20" s="23"/>
      <c r="U20" s="14"/>
    </row>
    <row r="21" spans="1:21" s="10" customFormat="1" ht="51.6" customHeight="1" thickBot="1" x14ac:dyDescent="0.3">
      <c r="A21" s="88"/>
      <c r="B21" s="91"/>
      <c r="C21" s="42" t="s">
        <v>48</v>
      </c>
      <c r="D21" s="78"/>
      <c r="E21" s="64">
        <f>F21+G21+H21+I21</f>
        <v>16315</v>
      </c>
      <c r="F21" s="65">
        <f>F15</f>
        <v>16315</v>
      </c>
      <c r="G21" s="65">
        <f>G11</f>
        <v>0</v>
      </c>
      <c r="H21" s="65">
        <f>H11</f>
        <v>0</v>
      </c>
      <c r="I21" s="66">
        <f>I11</f>
        <v>0</v>
      </c>
      <c r="J21" s="23"/>
    </row>
    <row r="22" spans="1:21" s="10" customFormat="1" ht="30" customHeight="1" thickBot="1" x14ac:dyDescent="0.3">
      <c r="A22" s="284" t="s">
        <v>62</v>
      </c>
      <c r="B22" s="285"/>
      <c r="C22" s="285"/>
      <c r="D22" s="285"/>
      <c r="E22" s="285"/>
      <c r="F22" s="285"/>
      <c r="G22" s="285"/>
      <c r="H22" s="285"/>
      <c r="I22" s="300"/>
      <c r="J22" s="21"/>
    </row>
    <row r="23" spans="1:21" s="10" customFormat="1" ht="61.5" customHeight="1" x14ac:dyDescent="0.25">
      <c r="A23" s="257" t="s">
        <v>17</v>
      </c>
      <c r="B23" s="256" t="s">
        <v>133</v>
      </c>
      <c r="C23" s="81" t="s">
        <v>9</v>
      </c>
      <c r="D23" s="50" t="s">
        <v>37</v>
      </c>
      <c r="E23" s="153">
        <f>F23+G23</f>
        <v>689899</v>
      </c>
      <c r="F23" s="58">
        <v>389899</v>
      </c>
      <c r="G23" s="58">
        <v>300000</v>
      </c>
      <c r="H23" s="58">
        <v>0</v>
      </c>
      <c r="I23" s="59">
        <v>0</v>
      </c>
      <c r="J23" s="18"/>
    </row>
    <row r="24" spans="1:21" s="10" customFormat="1" ht="61.5" customHeight="1" x14ac:dyDescent="0.25">
      <c r="A24" s="253"/>
      <c r="B24" s="251"/>
      <c r="C24" s="81" t="s">
        <v>48</v>
      </c>
      <c r="D24" s="50">
        <v>2026</v>
      </c>
      <c r="E24" s="60">
        <f>F24</f>
        <v>10985</v>
      </c>
      <c r="F24" s="38">
        <v>10985</v>
      </c>
      <c r="G24" s="38">
        <v>0</v>
      </c>
      <c r="H24" s="38">
        <v>0</v>
      </c>
      <c r="I24" s="39">
        <v>0</v>
      </c>
      <c r="J24" s="18"/>
    </row>
    <row r="25" spans="1:21" s="10" customFormat="1" ht="34.9" customHeight="1" x14ac:dyDescent="0.25">
      <c r="A25" s="259" t="s">
        <v>69</v>
      </c>
      <c r="B25" s="260" t="s">
        <v>103</v>
      </c>
      <c r="C25" s="82" t="s">
        <v>9</v>
      </c>
      <c r="D25" s="179" t="s">
        <v>37</v>
      </c>
      <c r="E25" s="60">
        <f t="shared" ref="E25:E33" si="2">F25+G25+H25+I25</f>
        <v>28183</v>
      </c>
      <c r="F25" s="3">
        <v>28183</v>
      </c>
      <c r="G25" s="3">
        <v>0</v>
      </c>
      <c r="H25" s="3">
        <v>0</v>
      </c>
      <c r="I25" s="29">
        <v>0</v>
      </c>
      <c r="J25" s="18"/>
    </row>
    <row r="26" spans="1:21" s="10" customFormat="1" ht="40.9" customHeight="1" x14ac:dyDescent="0.25">
      <c r="A26" s="259"/>
      <c r="B26" s="260"/>
      <c r="C26" s="82" t="s">
        <v>48</v>
      </c>
      <c r="D26" s="179" t="s">
        <v>126</v>
      </c>
      <c r="E26" s="60">
        <f t="shared" si="2"/>
        <v>534</v>
      </c>
      <c r="F26" s="3">
        <v>534</v>
      </c>
      <c r="G26" s="3">
        <v>0</v>
      </c>
      <c r="H26" s="3">
        <v>0</v>
      </c>
      <c r="I26" s="29">
        <v>0</v>
      </c>
      <c r="J26" s="18"/>
    </row>
    <row r="27" spans="1:21" s="10" customFormat="1" ht="39.6" customHeight="1" x14ac:dyDescent="0.25">
      <c r="A27" s="259" t="s">
        <v>71</v>
      </c>
      <c r="B27" s="260" t="s">
        <v>70</v>
      </c>
      <c r="C27" s="82" t="s">
        <v>9</v>
      </c>
      <c r="D27" s="179" t="s">
        <v>37</v>
      </c>
      <c r="E27" s="60">
        <f t="shared" si="2"/>
        <v>82575</v>
      </c>
      <c r="F27" s="3">
        <v>82575</v>
      </c>
      <c r="G27" s="3">
        <v>0</v>
      </c>
      <c r="H27" s="3">
        <v>0</v>
      </c>
      <c r="I27" s="29">
        <v>0</v>
      </c>
      <c r="J27" s="24"/>
    </row>
    <row r="28" spans="1:21" s="10" customFormat="1" ht="45" customHeight="1" x14ac:dyDescent="0.25">
      <c r="A28" s="259"/>
      <c r="B28" s="260"/>
      <c r="C28" s="82" t="s">
        <v>49</v>
      </c>
      <c r="D28" s="179" t="s">
        <v>37</v>
      </c>
      <c r="E28" s="60">
        <f t="shared" si="2"/>
        <v>24936</v>
      </c>
      <c r="F28" s="3">
        <v>24936</v>
      </c>
      <c r="G28" s="3">
        <v>0</v>
      </c>
      <c r="H28" s="3">
        <v>0</v>
      </c>
      <c r="I28" s="29">
        <v>0</v>
      </c>
      <c r="J28" s="24"/>
    </row>
    <row r="29" spans="1:21" s="10" customFormat="1" ht="42.75" customHeight="1" x14ac:dyDescent="0.25">
      <c r="A29" s="259" t="s">
        <v>72</v>
      </c>
      <c r="B29" s="260" t="s">
        <v>104</v>
      </c>
      <c r="C29" s="82" t="s">
        <v>49</v>
      </c>
      <c r="D29" s="128" t="s">
        <v>37</v>
      </c>
      <c r="E29" s="60">
        <f t="shared" si="2"/>
        <v>131527</v>
      </c>
      <c r="F29" s="3">
        <v>131527</v>
      </c>
      <c r="G29" s="3">
        <v>0</v>
      </c>
      <c r="H29" s="3">
        <v>0</v>
      </c>
      <c r="I29" s="29">
        <v>0</v>
      </c>
      <c r="J29" s="24"/>
    </row>
    <row r="30" spans="1:21" s="10" customFormat="1" ht="41.25" customHeight="1" thickBot="1" x14ac:dyDescent="0.3">
      <c r="A30" s="288"/>
      <c r="B30" s="297"/>
      <c r="C30" s="83" t="s">
        <v>9</v>
      </c>
      <c r="D30" s="102" t="s">
        <v>38</v>
      </c>
      <c r="E30" s="61">
        <f>F30</f>
        <v>18565</v>
      </c>
      <c r="F30" s="46">
        <v>18565</v>
      </c>
      <c r="G30" s="46">
        <v>0</v>
      </c>
      <c r="H30" s="46">
        <v>0</v>
      </c>
      <c r="I30" s="47">
        <v>0</v>
      </c>
      <c r="J30" s="24"/>
    </row>
    <row r="31" spans="1:21" s="13" customFormat="1" ht="36" customHeight="1" thickBot="1" x14ac:dyDescent="0.3">
      <c r="A31" s="289" t="s">
        <v>47</v>
      </c>
      <c r="B31" s="290"/>
      <c r="C31" s="290"/>
      <c r="D31" s="290"/>
      <c r="E31" s="62">
        <f t="shared" si="2"/>
        <v>987204</v>
      </c>
      <c r="F31" s="48">
        <f>SUM(F23:F30)</f>
        <v>687204</v>
      </c>
      <c r="G31" s="48">
        <f>SUM(G23:G26)</f>
        <v>300000</v>
      </c>
      <c r="H31" s="48">
        <f>SUM(H23:H26)</f>
        <v>0</v>
      </c>
      <c r="I31" s="49">
        <f>SUM(I23:I26)</f>
        <v>0</v>
      </c>
      <c r="J31" s="25"/>
    </row>
    <row r="32" spans="1:21" s="10" customFormat="1" ht="32.450000000000003" customHeight="1" x14ac:dyDescent="0.25">
      <c r="A32" s="71"/>
      <c r="B32" s="72" t="s">
        <v>46</v>
      </c>
      <c r="C32" s="195" t="s">
        <v>9</v>
      </c>
      <c r="D32" s="73"/>
      <c r="E32" s="57">
        <f>F32+G32+H32+I32</f>
        <v>819222</v>
      </c>
      <c r="F32" s="58">
        <f>F23+F25+F27+F30</f>
        <v>519222</v>
      </c>
      <c r="G32" s="58">
        <f>G23+G25</f>
        <v>300000</v>
      </c>
      <c r="H32" s="58">
        <f>H23+H25</f>
        <v>0</v>
      </c>
      <c r="I32" s="59">
        <f>I23+I25</f>
        <v>0</v>
      </c>
      <c r="J32" s="23"/>
      <c r="K32" s="14"/>
    </row>
    <row r="33" spans="1:10" s="10" customFormat="1" ht="51.6" customHeight="1" thickBot="1" x14ac:dyDescent="0.3">
      <c r="A33" s="76"/>
      <c r="B33" s="77"/>
      <c r="C33" s="32" t="s">
        <v>48</v>
      </c>
      <c r="D33" s="78"/>
      <c r="E33" s="64">
        <f t="shared" si="2"/>
        <v>167982</v>
      </c>
      <c r="F33" s="65">
        <f>F26+F28+F29+F24</f>
        <v>167982</v>
      </c>
      <c r="G33" s="65">
        <f>G26</f>
        <v>0</v>
      </c>
      <c r="H33" s="65">
        <f>H26</f>
        <v>0</v>
      </c>
      <c r="I33" s="66">
        <f>I26</f>
        <v>0</v>
      </c>
      <c r="J33" s="23"/>
    </row>
    <row r="34" spans="1:10" s="10" customFormat="1" ht="38.450000000000003" customHeight="1" thickBot="1" x14ac:dyDescent="0.3">
      <c r="A34" s="284" t="s">
        <v>63</v>
      </c>
      <c r="B34" s="285"/>
      <c r="C34" s="285"/>
      <c r="D34" s="285"/>
      <c r="E34" s="285"/>
      <c r="F34" s="285"/>
      <c r="G34" s="285"/>
      <c r="H34" s="285"/>
      <c r="I34" s="300"/>
      <c r="J34" s="18"/>
    </row>
    <row r="35" spans="1:10" s="10" customFormat="1" ht="69" customHeight="1" x14ac:dyDescent="0.25">
      <c r="A35" s="257" t="s">
        <v>18</v>
      </c>
      <c r="B35" s="256" t="s">
        <v>60</v>
      </c>
      <c r="C35" s="194" t="s">
        <v>9</v>
      </c>
      <c r="D35" s="196"/>
      <c r="E35" s="74">
        <f>F35+G35+H35+I35</f>
        <v>0</v>
      </c>
      <c r="F35" s="58">
        <v>0</v>
      </c>
      <c r="G35" s="58">
        <v>0</v>
      </c>
      <c r="H35" s="58">
        <v>0</v>
      </c>
      <c r="I35" s="59">
        <v>0</v>
      </c>
      <c r="J35" s="18"/>
    </row>
    <row r="36" spans="1:10" s="10" customFormat="1" ht="69" customHeight="1" x14ac:dyDescent="0.25">
      <c r="A36" s="255"/>
      <c r="B36" s="254"/>
      <c r="C36" s="233" t="s">
        <v>138</v>
      </c>
      <c r="D36" s="234" t="s">
        <v>130</v>
      </c>
      <c r="E36" s="53">
        <f t="shared" ref="E36:E37" si="3">F36+G36+H36+I36</f>
        <v>3434</v>
      </c>
      <c r="F36" s="38">
        <v>3434</v>
      </c>
      <c r="G36" s="38">
        <v>0</v>
      </c>
      <c r="H36" s="38">
        <v>0</v>
      </c>
      <c r="I36" s="39">
        <v>0</v>
      </c>
      <c r="J36" s="18"/>
    </row>
    <row r="37" spans="1:10" s="10" customFormat="1" ht="69" customHeight="1" x14ac:dyDescent="0.25">
      <c r="A37" s="253"/>
      <c r="B37" s="251"/>
      <c r="C37" s="233" t="s">
        <v>98</v>
      </c>
      <c r="D37" s="234">
        <v>2026</v>
      </c>
      <c r="E37" s="53">
        <f t="shared" si="3"/>
        <v>1160</v>
      </c>
      <c r="F37" s="38">
        <v>1160</v>
      </c>
      <c r="G37" s="38">
        <v>0</v>
      </c>
      <c r="H37" s="38">
        <v>0</v>
      </c>
      <c r="I37" s="39">
        <v>0</v>
      </c>
      <c r="J37" s="18"/>
    </row>
    <row r="38" spans="1:10" s="10" customFormat="1" ht="71.25" customHeight="1" x14ac:dyDescent="0.25">
      <c r="A38" s="252" t="s">
        <v>19</v>
      </c>
      <c r="B38" s="250" t="s">
        <v>107</v>
      </c>
      <c r="C38" s="120" t="s">
        <v>9</v>
      </c>
      <c r="D38" s="121">
        <v>2025</v>
      </c>
      <c r="E38" s="54">
        <f>F38+G38+H38+I38</f>
        <v>4783</v>
      </c>
      <c r="F38" s="3">
        <v>4783</v>
      </c>
      <c r="G38" s="3">
        <v>0</v>
      </c>
      <c r="H38" s="3">
        <v>0</v>
      </c>
      <c r="I38" s="29">
        <v>0</v>
      </c>
      <c r="J38" s="18"/>
    </row>
    <row r="39" spans="1:10" s="10" customFormat="1" ht="71.25" customHeight="1" x14ac:dyDescent="0.25">
      <c r="A39" s="253"/>
      <c r="B39" s="251"/>
      <c r="C39" s="120" t="s">
        <v>138</v>
      </c>
      <c r="D39" s="121" t="s">
        <v>130</v>
      </c>
      <c r="E39" s="54">
        <f>F39+G39+H39+I39</f>
        <v>6930</v>
      </c>
      <c r="F39" s="3">
        <v>6930</v>
      </c>
      <c r="G39" s="3">
        <v>0</v>
      </c>
      <c r="H39" s="3">
        <v>0</v>
      </c>
      <c r="I39" s="29">
        <v>0</v>
      </c>
      <c r="J39" s="18"/>
    </row>
    <row r="40" spans="1:10" s="10" customFormat="1" ht="65.25" customHeight="1" x14ac:dyDescent="0.25">
      <c r="A40" s="252" t="s">
        <v>26</v>
      </c>
      <c r="B40" s="250" t="s">
        <v>30</v>
      </c>
      <c r="C40" s="120" t="s">
        <v>9</v>
      </c>
      <c r="D40" s="121" t="s">
        <v>144</v>
      </c>
      <c r="E40" s="54">
        <f>F40+G40+H40+I40</f>
        <v>225</v>
      </c>
      <c r="F40" s="3">
        <v>225</v>
      </c>
      <c r="G40" s="3">
        <v>0</v>
      </c>
      <c r="H40" s="3">
        <v>0</v>
      </c>
      <c r="I40" s="29">
        <v>0</v>
      </c>
      <c r="J40" s="18"/>
    </row>
    <row r="41" spans="1:10" s="10" customFormat="1" ht="65.25" customHeight="1" x14ac:dyDescent="0.25">
      <c r="A41" s="253"/>
      <c r="B41" s="251"/>
      <c r="C41" s="120" t="s">
        <v>138</v>
      </c>
      <c r="D41" s="121" t="s">
        <v>141</v>
      </c>
      <c r="E41" s="54">
        <f>F41+G41+H41+I41</f>
        <v>963</v>
      </c>
      <c r="F41" s="3">
        <v>963</v>
      </c>
      <c r="G41" s="3">
        <v>0</v>
      </c>
      <c r="H41" s="3">
        <v>0</v>
      </c>
      <c r="I41" s="29">
        <v>0</v>
      </c>
      <c r="J41" s="18"/>
    </row>
    <row r="42" spans="1:10" s="10" customFormat="1" ht="56.25" customHeight="1" x14ac:dyDescent="0.25">
      <c r="A42" s="252" t="s">
        <v>27</v>
      </c>
      <c r="B42" s="250" t="s">
        <v>21</v>
      </c>
      <c r="C42" s="120" t="s">
        <v>9</v>
      </c>
      <c r="D42" s="121">
        <v>2025</v>
      </c>
      <c r="E42" s="54">
        <f>F42</f>
        <v>2205</v>
      </c>
      <c r="F42" s="3">
        <v>2205</v>
      </c>
      <c r="G42" s="3">
        <v>0</v>
      </c>
      <c r="H42" s="3">
        <v>0</v>
      </c>
      <c r="I42" s="29">
        <v>0</v>
      </c>
      <c r="J42" s="18"/>
    </row>
    <row r="43" spans="1:10" s="10" customFormat="1" ht="56.25" customHeight="1" x14ac:dyDescent="0.25">
      <c r="A43" s="253"/>
      <c r="B43" s="251"/>
      <c r="C43" s="120" t="s">
        <v>138</v>
      </c>
      <c r="D43" s="121" t="s">
        <v>141</v>
      </c>
      <c r="E43" s="54">
        <f>F43</f>
        <v>14647</v>
      </c>
      <c r="F43" s="3">
        <v>14647</v>
      </c>
      <c r="G43" s="3">
        <v>0</v>
      </c>
      <c r="H43" s="3">
        <v>0</v>
      </c>
      <c r="I43" s="29">
        <v>0</v>
      </c>
      <c r="J43" s="18"/>
    </row>
    <row r="44" spans="1:10" s="10" customFormat="1" ht="49.5" customHeight="1" x14ac:dyDescent="0.25">
      <c r="A44" s="252" t="s">
        <v>28</v>
      </c>
      <c r="B44" s="250" t="s">
        <v>127</v>
      </c>
      <c r="C44" s="120" t="s">
        <v>9</v>
      </c>
      <c r="D44" s="121" t="s">
        <v>99</v>
      </c>
      <c r="E44" s="54">
        <f>F44+G44+H44+I44</f>
        <v>28112</v>
      </c>
      <c r="F44" s="3">
        <v>28112</v>
      </c>
      <c r="G44" s="3">
        <v>0</v>
      </c>
      <c r="H44" s="3">
        <v>0</v>
      </c>
      <c r="I44" s="29">
        <v>0</v>
      </c>
      <c r="J44" s="18"/>
    </row>
    <row r="45" spans="1:10" s="10" customFormat="1" ht="49.5" customHeight="1" x14ac:dyDescent="0.25">
      <c r="A45" s="255"/>
      <c r="B45" s="254"/>
      <c r="C45" s="127" t="s">
        <v>138</v>
      </c>
      <c r="D45" s="174">
        <v>2027</v>
      </c>
      <c r="E45" s="54">
        <f t="shared" ref="E45:E46" si="4">F45+G45+H45+I45</f>
        <v>21646</v>
      </c>
      <c r="F45" s="46">
        <v>21646</v>
      </c>
      <c r="G45" s="46">
        <v>0</v>
      </c>
      <c r="H45" s="46">
        <v>0</v>
      </c>
      <c r="I45" s="47">
        <v>0</v>
      </c>
      <c r="J45" s="18"/>
    </row>
    <row r="46" spans="1:10" s="10" customFormat="1" ht="49.5" customHeight="1" x14ac:dyDescent="0.25">
      <c r="A46" s="253"/>
      <c r="B46" s="251"/>
      <c r="C46" s="127" t="s">
        <v>98</v>
      </c>
      <c r="D46" s="174">
        <v>2026</v>
      </c>
      <c r="E46" s="54">
        <f t="shared" si="4"/>
        <v>8460</v>
      </c>
      <c r="F46" s="46">
        <v>8460</v>
      </c>
      <c r="G46" s="46">
        <v>0</v>
      </c>
      <c r="H46" s="46">
        <v>0</v>
      </c>
      <c r="I46" s="47">
        <v>0</v>
      </c>
      <c r="J46" s="18"/>
    </row>
    <row r="47" spans="1:10" s="10" customFormat="1" ht="39.75" customHeight="1" x14ac:dyDescent="0.25">
      <c r="A47" s="252" t="s">
        <v>73</v>
      </c>
      <c r="B47" s="250" t="s">
        <v>89</v>
      </c>
      <c r="C47" s="127" t="s">
        <v>9</v>
      </c>
      <c r="D47" s="174" t="s">
        <v>38</v>
      </c>
      <c r="E47" s="54">
        <f>F47+G47+H47+I47</f>
        <v>461108</v>
      </c>
      <c r="F47" s="46">
        <v>461108</v>
      </c>
      <c r="G47" s="46">
        <v>0</v>
      </c>
      <c r="H47" s="46">
        <v>0</v>
      </c>
      <c r="I47" s="47">
        <v>0</v>
      </c>
      <c r="J47" s="18"/>
    </row>
    <row r="48" spans="1:10" s="10" customFormat="1" ht="39.75" customHeight="1" x14ac:dyDescent="0.25">
      <c r="A48" s="255"/>
      <c r="B48" s="254"/>
      <c r="C48" s="127" t="s">
        <v>138</v>
      </c>
      <c r="D48" s="174" t="s">
        <v>130</v>
      </c>
      <c r="E48" s="54">
        <f>F48+G48+H48+I48</f>
        <v>937</v>
      </c>
      <c r="F48" s="46">
        <v>937</v>
      </c>
      <c r="G48" s="46">
        <v>0</v>
      </c>
      <c r="H48" s="46">
        <v>0</v>
      </c>
      <c r="I48" s="47">
        <v>0</v>
      </c>
      <c r="J48" s="18"/>
    </row>
    <row r="49" spans="1:10" s="10" customFormat="1" ht="44.45" customHeight="1" x14ac:dyDescent="0.25">
      <c r="A49" s="253"/>
      <c r="B49" s="251"/>
      <c r="C49" s="127" t="s">
        <v>49</v>
      </c>
      <c r="D49" s="128" t="s">
        <v>37</v>
      </c>
      <c r="E49" s="55">
        <f>F49+G49+H49+I49</f>
        <v>360337</v>
      </c>
      <c r="F49" s="46">
        <v>360337</v>
      </c>
      <c r="G49" s="46">
        <v>0</v>
      </c>
      <c r="H49" s="46">
        <v>0</v>
      </c>
      <c r="I49" s="47">
        <v>0</v>
      </c>
      <c r="J49" s="24"/>
    </row>
    <row r="50" spans="1:10" s="10" customFormat="1" ht="133.5" customHeight="1" thickBot="1" x14ac:dyDescent="0.3">
      <c r="A50" s="152" t="s">
        <v>100</v>
      </c>
      <c r="B50" s="86" t="s">
        <v>125</v>
      </c>
      <c r="C50" s="205" t="s">
        <v>98</v>
      </c>
      <c r="D50" s="102" t="s">
        <v>99</v>
      </c>
      <c r="E50" s="79">
        <f>F50+G50</f>
        <v>105263</v>
      </c>
      <c r="F50" s="65">
        <v>5263</v>
      </c>
      <c r="G50" s="65">
        <v>100000</v>
      </c>
      <c r="H50" s="65">
        <v>0</v>
      </c>
      <c r="I50" s="66">
        <v>0</v>
      </c>
      <c r="J50" s="24"/>
    </row>
    <row r="51" spans="1:10" s="13" customFormat="1" ht="43.15" customHeight="1" thickBot="1" x14ac:dyDescent="0.3">
      <c r="A51" s="270" t="s">
        <v>11</v>
      </c>
      <c r="B51" s="271"/>
      <c r="C51" s="271"/>
      <c r="D51" s="271"/>
      <c r="E51" s="62">
        <f>F51+G51+H51+I51</f>
        <v>1020210</v>
      </c>
      <c r="F51" s="48">
        <f>SUM(F35:F50)</f>
        <v>920210</v>
      </c>
      <c r="G51" s="48">
        <f>SUM(G35:G50)</f>
        <v>100000</v>
      </c>
      <c r="H51" s="48">
        <f>SUM(H35:H50)</f>
        <v>0</v>
      </c>
      <c r="I51" s="49">
        <f>SUM(I35:I50)</f>
        <v>0</v>
      </c>
      <c r="J51" s="25"/>
    </row>
    <row r="52" spans="1:10" s="10" customFormat="1" ht="40.9" customHeight="1" x14ac:dyDescent="0.25">
      <c r="A52" s="241"/>
      <c r="B52" s="242" t="s">
        <v>46</v>
      </c>
      <c r="C52" s="213" t="s">
        <v>9</v>
      </c>
      <c r="D52" s="133"/>
      <c r="E52" s="57">
        <f>F52+G52+H52+I52</f>
        <v>496433</v>
      </c>
      <c r="F52" s="58">
        <f>F47+F44+F42+F40+F38+F35</f>
        <v>496433</v>
      </c>
      <c r="G52" s="58">
        <f>SUM(G35:G49)</f>
        <v>0</v>
      </c>
      <c r="H52" s="58">
        <f>SUM(H35:H50)</f>
        <v>0</v>
      </c>
      <c r="I52" s="59">
        <f>SUM(I35:I50)</f>
        <v>0</v>
      </c>
      <c r="J52" s="23"/>
    </row>
    <row r="53" spans="1:10" s="10" customFormat="1" ht="40.9" customHeight="1" x14ac:dyDescent="0.25">
      <c r="A53" s="239"/>
      <c r="B53" s="240"/>
      <c r="C53" s="237" t="s">
        <v>138</v>
      </c>
      <c r="D53" s="238"/>
      <c r="E53" s="227">
        <f>F53+G53+H53+I53</f>
        <v>48557</v>
      </c>
      <c r="F53" s="228">
        <f>F48+F45+F43+F41+F39+F36</f>
        <v>48557</v>
      </c>
      <c r="G53" s="228">
        <v>0</v>
      </c>
      <c r="H53" s="228">
        <v>0</v>
      </c>
      <c r="I53" s="229">
        <v>0</v>
      </c>
      <c r="J53" s="23"/>
    </row>
    <row r="54" spans="1:10" s="10" customFormat="1" ht="40.9" customHeight="1" x14ac:dyDescent="0.25">
      <c r="A54" s="154"/>
      <c r="B54" s="155"/>
      <c r="C54" s="120" t="s">
        <v>49</v>
      </c>
      <c r="D54" s="148"/>
      <c r="E54" s="60">
        <f>F54+G54+H54+I54</f>
        <v>360337</v>
      </c>
      <c r="F54" s="3">
        <f>F49</f>
        <v>360337</v>
      </c>
      <c r="G54" s="3">
        <f>G49</f>
        <v>0</v>
      </c>
      <c r="H54" s="3">
        <f>H49</f>
        <v>0</v>
      </c>
      <c r="I54" s="29">
        <f>I49</f>
        <v>0</v>
      </c>
      <c r="J54" s="23"/>
    </row>
    <row r="55" spans="1:10" s="10" customFormat="1" ht="40.9" customHeight="1" thickBot="1" x14ac:dyDescent="0.3">
      <c r="A55" s="95"/>
      <c r="B55" s="156"/>
      <c r="C55" s="205" t="s">
        <v>98</v>
      </c>
      <c r="D55" s="135"/>
      <c r="E55" s="64">
        <f>F55+G55</f>
        <v>114883</v>
      </c>
      <c r="F55" s="65">
        <f>F50+F46+F37</f>
        <v>14883</v>
      </c>
      <c r="G55" s="65">
        <f>G50</f>
        <v>100000</v>
      </c>
      <c r="H55" s="65">
        <v>0</v>
      </c>
      <c r="I55" s="66">
        <v>0</v>
      </c>
      <c r="J55" s="23"/>
    </row>
    <row r="56" spans="1:10" s="10" customFormat="1" ht="37.9" customHeight="1" thickBot="1" x14ac:dyDescent="0.3">
      <c r="A56" s="320" t="s">
        <v>65</v>
      </c>
      <c r="B56" s="321"/>
      <c r="C56" s="321"/>
      <c r="D56" s="321"/>
      <c r="E56" s="321"/>
      <c r="F56" s="321"/>
      <c r="G56" s="321"/>
      <c r="H56" s="321"/>
      <c r="I56" s="322"/>
      <c r="J56" s="18"/>
    </row>
    <row r="57" spans="1:10" s="10" customFormat="1" ht="91.15" customHeight="1" x14ac:dyDescent="0.25">
      <c r="A57" s="97" t="s">
        <v>13</v>
      </c>
      <c r="B57" s="203" t="s">
        <v>101</v>
      </c>
      <c r="C57" s="81" t="s">
        <v>9</v>
      </c>
      <c r="D57" s="50"/>
      <c r="E57" s="57">
        <f>F57+G57+H57+I57</f>
        <v>195706</v>
      </c>
      <c r="F57" s="58">
        <v>52805</v>
      </c>
      <c r="G57" s="58">
        <v>142901</v>
      </c>
      <c r="H57" s="58">
        <v>0</v>
      </c>
      <c r="I57" s="59">
        <v>0</v>
      </c>
      <c r="J57" s="18"/>
    </row>
    <row r="58" spans="1:10" s="10" customFormat="1" ht="56.45" customHeight="1" thickBot="1" x14ac:dyDescent="0.3">
      <c r="A58" s="98" t="s">
        <v>25</v>
      </c>
      <c r="B58" s="199" t="s">
        <v>66</v>
      </c>
      <c r="C58" s="83" t="s">
        <v>9</v>
      </c>
      <c r="D58" s="51"/>
      <c r="E58" s="61">
        <f>F58+G58+H58+I58</f>
        <v>26451</v>
      </c>
      <c r="F58" s="46">
        <v>26451</v>
      </c>
      <c r="G58" s="46">
        <v>0</v>
      </c>
      <c r="H58" s="46">
        <v>0</v>
      </c>
      <c r="I58" s="47">
        <v>0</v>
      </c>
      <c r="J58" s="18"/>
    </row>
    <row r="59" spans="1:10" s="13" customFormat="1" ht="38.450000000000003" customHeight="1" thickBot="1" x14ac:dyDescent="0.3">
      <c r="A59" s="324" t="s">
        <v>12</v>
      </c>
      <c r="B59" s="325"/>
      <c r="C59" s="325"/>
      <c r="D59" s="327"/>
      <c r="E59" s="62">
        <f>E57+E58</f>
        <v>222157</v>
      </c>
      <c r="F59" s="48">
        <f>F57+F58</f>
        <v>79256</v>
      </c>
      <c r="G59" s="48">
        <f t="shared" ref="G59:I59" si="5">G57+G56</f>
        <v>142901</v>
      </c>
      <c r="H59" s="48">
        <f t="shared" si="5"/>
        <v>0</v>
      </c>
      <c r="I59" s="49">
        <f t="shared" si="5"/>
        <v>0</v>
      </c>
      <c r="J59" s="26"/>
    </row>
    <row r="60" spans="1:10" s="10" customFormat="1" ht="36" customHeight="1" thickBot="1" x14ac:dyDescent="0.3">
      <c r="A60" s="315" t="s">
        <v>67</v>
      </c>
      <c r="B60" s="316"/>
      <c r="C60" s="316"/>
      <c r="D60" s="316"/>
      <c r="E60" s="316"/>
      <c r="F60" s="316"/>
      <c r="G60" s="316"/>
      <c r="H60" s="316"/>
      <c r="I60" s="317"/>
      <c r="J60" s="24"/>
    </row>
    <row r="61" spans="1:10" s="10" customFormat="1" ht="45.6" customHeight="1" x14ac:dyDescent="0.25">
      <c r="A61" s="318" t="s">
        <v>57</v>
      </c>
      <c r="B61" s="319" t="s">
        <v>120</v>
      </c>
      <c r="C61" s="81" t="s">
        <v>9</v>
      </c>
      <c r="D61" s="99" t="s">
        <v>37</v>
      </c>
      <c r="E61" s="57">
        <f>F61+G61+H61+I61</f>
        <v>2387382</v>
      </c>
      <c r="F61" s="58">
        <v>2387382</v>
      </c>
      <c r="G61" s="58">
        <v>0</v>
      </c>
      <c r="H61" s="58">
        <v>0</v>
      </c>
      <c r="I61" s="59">
        <v>0</v>
      </c>
      <c r="J61" s="24"/>
    </row>
    <row r="62" spans="1:10" s="10" customFormat="1" ht="45.6" customHeight="1" x14ac:dyDescent="0.25">
      <c r="A62" s="259"/>
      <c r="B62" s="260"/>
      <c r="C62" s="82" t="s">
        <v>48</v>
      </c>
      <c r="D62" s="179" t="s">
        <v>37</v>
      </c>
      <c r="E62" s="60">
        <f t="shared" ref="E62:E80" si="6">F62+G62+H62+I62</f>
        <v>966437</v>
      </c>
      <c r="F62" s="3">
        <v>966437</v>
      </c>
      <c r="G62" s="3">
        <v>0</v>
      </c>
      <c r="H62" s="3">
        <v>0</v>
      </c>
      <c r="I62" s="29">
        <v>0</v>
      </c>
      <c r="J62" s="24"/>
    </row>
    <row r="63" spans="1:10" s="10" customFormat="1" ht="45.6" customHeight="1" x14ac:dyDescent="0.25">
      <c r="A63" s="191" t="s">
        <v>111</v>
      </c>
      <c r="B63" s="192" t="s">
        <v>122</v>
      </c>
      <c r="C63" s="82" t="s">
        <v>9</v>
      </c>
      <c r="D63" s="179" t="s">
        <v>109</v>
      </c>
      <c r="E63" s="60">
        <f t="shared" si="6"/>
        <v>5000</v>
      </c>
      <c r="F63" s="3">
        <v>5000</v>
      </c>
      <c r="G63" s="3">
        <v>0</v>
      </c>
      <c r="H63" s="3">
        <v>0</v>
      </c>
      <c r="I63" s="29">
        <v>0</v>
      </c>
      <c r="J63" s="24"/>
    </row>
    <row r="64" spans="1:10" s="10" customFormat="1" ht="45.6" customHeight="1" x14ac:dyDescent="0.25">
      <c r="A64" s="259" t="s">
        <v>112</v>
      </c>
      <c r="B64" s="260" t="s">
        <v>91</v>
      </c>
      <c r="C64" s="82" t="s">
        <v>9</v>
      </c>
      <c r="D64" s="179" t="s">
        <v>37</v>
      </c>
      <c r="E64" s="60">
        <f t="shared" si="6"/>
        <v>190836</v>
      </c>
      <c r="F64" s="3">
        <v>190836</v>
      </c>
      <c r="G64" s="3">
        <v>0</v>
      </c>
      <c r="H64" s="3">
        <v>0</v>
      </c>
      <c r="I64" s="29">
        <v>0</v>
      </c>
      <c r="J64" s="24"/>
    </row>
    <row r="65" spans="1:10" s="10" customFormat="1" ht="45.6" customHeight="1" x14ac:dyDescent="0.25">
      <c r="A65" s="259"/>
      <c r="B65" s="260"/>
      <c r="C65" s="82" t="s">
        <v>49</v>
      </c>
      <c r="D65" s="179" t="s">
        <v>37</v>
      </c>
      <c r="E65" s="60">
        <f t="shared" ref="E65:E70" si="7">F65+G65+H65+I65</f>
        <v>561332</v>
      </c>
      <c r="F65" s="3">
        <v>561332</v>
      </c>
      <c r="G65" s="3">
        <v>0</v>
      </c>
      <c r="H65" s="3">
        <v>0</v>
      </c>
      <c r="I65" s="29">
        <v>0</v>
      </c>
      <c r="J65" s="24"/>
    </row>
    <row r="66" spans="1:10" s="10" customFormat="1" ht="45.6" customHeight="1" x14ac:dyDescent="0.25">
      <c r="A66" s="259" t="s">
        <v>113</v>
      </c>
      <c r="B66" s="260" t="s">
        <v>102</v>
      </c>
      <c r="C66" s="82" t="s">
        <v>9</v>
      </c>
      <c r="D66" s="197" t="s">
        <v>145</v>
      </c>
      <c r="E66" s="60">
        <f t="shared" si="7"/>
        <v>15782</v>
      </c>
      <c r="F66" s="3">
        <v>15782</v>
      </c>
      <c r="G66" s="3">
        <v>0</v>
      </c>
      <c r="H66" s="3">
        <v>0</v>
      </c>
      <c r="I66" s="29">
        <v>0</v>
      </c>
      <c r="J66" s="18"/>
    </row>
    <row r="67" spans="1:10" s="10" customFormat="1" ht="45.6" customHeight="1" x14ac:dyDescent="0.25">
      <c r="A67" s="259"/>
      <c r="B67" s="260"/>
      <c r="C67" s="82" t="s">
        <v>138</v>
      </c>
      <c r="D67" s="215" t="s">
        <v>141</v>
      </c>
      <c r="E67" s="60">
        <f t="shared" si="7"/>
        <v>68561</v>
      </c>
      <c r="F67" s="3">
        <v>68561</v>
      </c>
      <c r="G67" s="3">
        <v>0</v>
      </c>
      <c r="H67" s="3">
        <v>0</v>
      </c>
      <c r="I67" s="29">
        <v>0</v>
      </c>
      <c r="J67" s="18"/>
    </row>
    <row r="68" spans="1:10" s="10" customFormat="1" ht="45.6" customHeight="1" x14ac:dyDescent="0.25">
      <c r="A68" s="259"/>
      <c r="B68" s="260"/>
      <c r="C68" s="82" t="s">
        <v>49</v>
      </c>
      <c r="D68" s="197" t="s">
        <v>37</v>
      </c>
      <c r="E68" s="60">
        <f t="shared" si="7"/>
        <v>7583</v>
      </c>
      <c r="F68" s="3">
        <v>7583</v>
      </c>
      <c r="G68" s="3">
        <v>0</v>
      </c>
      <c r="H68" s="3">
        <v>0</v>
      </c>
      <c r="I68" s="29">
        <v>0</v>
      </c>
      <c r="J68" s="18"/>
    </row>
    <row r="69" spans="1:10" s="10" customFormat="1" ht="45.6" customHeight="1" x14ac:dyDescent="0.25">
      <c r="A69" s="191" t="s">
        <v>114</v>
      </c>
      <c r="B69" s="193" t="s">
        <v>90</v>
      </c>
      <c r="C69" s="82" t="s">
        <v>9</v>
      </c>
      <c r="D69" s="179" t="s">
        <v>37</v>
      </c>
      <c r="E69" s="60">
        <f t="shared" si="7"/>
        <v>15815</v>
      </c>
      <c r="F69" s="3">
        <v>15815</v>
      </c>
      <c r="G69" s="3">
        <v>0</v>
      </c>
      <c r="H69" s="3">
        <v>0</v>
      </c>
      <c r="I69" s="29">
        <v>0</v>
      </c>
      <c r="J69" s="24"/>
    </row>
    <row r="70" spans="1:10" s="10" customFormat="1" ht="77.25" customHeight="1" x14ac:dyDescent="0.25">
      <c r="A70" s="259" t="s">
        <v>115</v>
      </c>
      <c r="B70" s="260" t="s">
        <v>97</v>
      </c>
      <c r="C70" s="82" t="s">
        <v>9</v>
      </c>
      <c r="D70" s="197">
        <v>2025</v>
      </c>
      <c r="E70" s="60">
        <f t="shared" si="7"/>
        <v>10076</v>
      </c>
      <c r="F70" s="175">
        <v>9538</v>
      </c>
      <c r="G70" s="3">
        <v>538</v>
      </c>
      <c r="H70" s="3">
        <v>0</v>
      </c>
      <c r="I70" s="29">
        <v>0</v>
      </c>
      <c r="J70" s="24"/>
    </row>
    <row r="71" spans="1:10" s="10" customFormat="1" ht="77.25" customHeight="1" x14ac:dyDescent="0.25">
      <c r="A71" s="259"/>
      <c r="B71" s="260"/>
      <c r="C71" s="82" t="s">
        <v>51</v>
      </c>
      <c r="D71" s="197">
        <v>2025</v>
      </c>
      <c r="E71" s="60">
        <f>F71+G71</f>
        <v>1894</v>
      </c>
      <c r="F71" s="3">
        <v>95</v>
      </c>
      <c r="G71" s="3">
        <v>1799</v>
      </c>
      <c r="H71" s="3">
        <v>0</v>
      </c>
      <c r="I71" s="29">
        <v>0</v>
      </c>
      <c r="J71" s="24"/>
    </row>
    <row r="72" spans="1:10" s="10" customFormat="1" ht="36" customHeight="1" x14ac:dyDescent="0.25">
      <c r="A72" s="259" t="s">
        <v>74</v>
      </c>
      <c r="B72" s="260" t="s">
        <v>39</v>
      </c>
      <c r="C72" s="82" t="s">
        <v>9</v>
      </c>
      <c r="D72" s="179" t="s">
        <v>37</v>
      </c>
      <c r="E72" s="60">
        <f t="shared" si="6"/>
        <v>219167</v>
      </c>
      <c r="F72" s="3">
        <v>219167</v>
      </c>
      <c r="G72" s="3">
        <v>0</v>
      </c>
      <c r="H72" s="3">
        <v>0</v>
      </c>
      <c r="I72" s="29">
        <v>0</v>
      </c>
      <c r="J72" s="24"/>
    </row>
    <row r="73" spans="1:10" s="10" customFormat="1" ht="39.75" customHeight="1" x14ac:dyDescent="0.25">
      <c r="A73" s="259"/>
      <c r="B73" s="260"/>
      <c r="C73" s="82" t="s">
        <v>49</v>
      </c>
      <c r="D73" s="179" t="s">
        <v>37</v>
      </c>
      <c r="E73" s="60">
        <f t="shared" si="6"/>
        <v>74884</v>
      </c>
      <c r="F73" s="3">
        <v>74884</v>
      </c>
      <c r="G73" s="3">
        <v>0</v>
      </c>
      <c r="H73" s="3">
        <v>0</v>
      </c>
      <c r="I73" s="29">
        <v>0</v>
      </c>
      <c r="J73" s="24"/>
    </row>
    <row r="74" spans="1:10" s="10" customFormat="1" ht="45.6" customHeight="1" x14ac:dyDescent="0.25">
      <c r="A74" s="191" t="s">
        <v>75</v>
      </c>
      <c r="B74" s="85" t="s">
        <v>40</v>
      </c>
      <c r="C74" s="82" t="s">
        <v>9</v>
      </c>
      <c r="D74" s="179" t="s">
        <v>37</v>
      </c>
      <c r="E74" s="60">
        <f t="shared" si="6"/>
        <v>8843</v>
      </c>
      <c r="F74" s="3">
        <v>8843</v>
      </c>
      <c r="G74" s="3">
        <v>0</v>
      </c>
      <c r="H74" s="3">
        <v>0</v>
      </c>
      <c r="I74" s="29">
        <v>0</v>
      </c>
      <c r="J74" s="24"/>
    </row>
    <row r="75" spans="1:10" s="10" customFormat="1" ht="45.6" customHeight="1" x14ac:dyDescent="0.25">
      <c r="A75" s="252" t="s">
        <v>116</v>
      </c>
      <c r="B75" s="250" t="s">
        <v>92</v>
      </c>
      <c r="C75" s="82" t="s">
        <v>9</v>
      </c>
      <c r="D75" s="179" t="s">
        <v>146</v>
      </c>
      <c r="E75" s="60">
        <f t="shared" si="6"/>
        <v>16741</v>
      </c>
      <c r="F75" s="3">
        <v>16741</v>
      </c>
      <c r="G75" s="3">
        <v>0</v>
      </c>
      <c r="H75" s="3">
        <v>0</v>
      </c>
      <c r="I75" s="29">
        <v>0</v>
      </c>
      <c r="J75" s="24"/>
    </row>
    <row r="76" spans="1:10" s="10" customFormat="1" ht="45.6" customHeight="1" x14ac:dyDescent="0.25">
      <c r="A76" s="253"/>
      <c r="B76" s="251"/>
      <c r="C76" s="82" t="s">
        <v>48</v>
      </c>
      <c r="D76" s="179" t="s">
        <v>37</v>
      </c>
      <c r="E76" s="60">
        <f t="shared" si="6"/>
        <v>63871</v>
      </c>
      <c r="F76" s="3">
        <v>63871</v>
      </c>
      <c r="G76" s="3">
        <v>0</v>
      </c>
      <c r="H76" s="3">
        <v>0</v>
      </c>
      <c r="I76" s="29">
        <v>0</v>
      </c>
      <c r="J76" s="24"/>
    </row>
    <row r="77" spans="1:10" s="10" customFormat="1" ht="45.6" customHeight="1" x14ac:dyDescent="0.25">
      <c r="A77" s="252" t="s">
        <v>117</v>
      </c>
      <c r="B77" s="250" t="s">
        <v>93</v>
      </c>
      <c r="C77" s="82" t="s">
        <v>49</v>
      </c>
      <c r="D77" s="197" t="s">
        <v>37</v>
      </c>
      <c r="E77" s="60">
        <f>F77</f>
        <v>101606</v>
      </c>
      <c r="F77" s="3">
        <v>101606</v>
      </c>
      <c r="G77" s="3">
        <v>0</v>
      </c>
      <c r="H77" s="3">
        <v>0</v>
      </c>
      <c r="I77" s="29">
        <v>0</v>
      </c>
      <c r="J77" s="18"/>
    </row>
    <row r="78" spans="1:10" s="10" customFormat="1" ht="35.25" customHeight="1" x14ac:dyDescent="0.25">
      <c r="A78" s="253"/>
      <c r="B78" s="251"/>
      <c r="C78" s="82" t="s">
        <v>9</v>
      </c>
      <c r="D78" s="197">
        <v>2026</v>
      </c>
      <c r="E78" s="60">
        <f>F78</f>
        <v>2490</v>
      </c>
      <c r="F78" s="3">
        <v>2490</v>
      </c>
      <c r="G78" s="3">
        <v>0</v>
      </c>
      <c r="H78" s="3">
        <v>0</v>
      </c>
      <c r="I78" s="29">
        <v>0</v>
      </c>
      <c r="J78" s="18"/>
    </row>
    <row r="79" spans="1:10" s="10" customFormat="1" ht="45.6" customHeight="1" x14ac:dyDescent="0.25">
      <c r="A79" s="191" t="s">
        <v>118</v>
      </c>
      <c r="B79" s="192" t="s">
        <v>76</v>
      </c>
      <c r="C79" s="82" t="s">
        <v>48</v>
      </c>
      <c r="D79" s="179" t="s">
        <v>64</v>
      </c>
      <c r="E79" s="60">
        <f t="shared" si="6"/>
        <v>360188</v>
      </c>
      <c r="F79" s="3">
        <v>360188</v>
      </c>
      <c r="G79" s="3">
        <v>0</v>
      </c>
      <c r="H79" s="3">
        <v>0</v>
      </c>
      <c r="I79" s="29">
        <v>0</v>
      </c>
      <c r="J79" s="24"/>
    </row>
    <row r="80" spans="1:10" s="10" customFormat="1" ht="45.6" customHeight="1" thickBot="1" x14ac:dyDescent="0.3">
      <c r="A80" s="198" t="s">
        <v>119</v>
      </c>
      <c r="B80" s="199" t="s">
        <v>85</v>
      </c>
      <c r="C80" s="83" t="s">
        <v>48</v>
      </c>
      <c r="D80" s="168" t="s">
        <v>38</v>
      </c>
      <c r="E80" s="61">
        <f t="shared" si="6"/>
        <v>68</v>
      </c>
      <c r="F80" s="46">
        <v>68</v>
      </c>
      <c r="G80" s="46">
        <v>0</v>
      </c>
      <c r="H80" s="46">
        <v>0</v>
      </c>
      <c r="I80" s="47">
        <v>0</v>
      </c>
      <c r="J80" s="24"/>
    </row>
    <row r="81" spans="1:13" s="13" customFormat="1" ht="41.25" customHeight="1" thickBot="1" x14ac:dyDescent="0.3">
      <c r="A81" s="270" t="s">
        <v>58</v>
      </c>
      <c r="B81" s="271"/>
      <c r="C81" s="271"/>
      <c r="D81" s="272"/>
      <c r="E81" s="62">
        <f>F81+G81+H81+I81</f>
        <v>5078556</v>
      </c>
      <c r="F81" s="48">
        <f>SUM(F61:F80)</f>
        <v>5076219</v>
      </c>
      <c r="G81" s="48">
        <f>SUM(G61:G80)</f>
        <v>2337</v>
      </c>
      <c r="H81" s="48">
        <f>SUM(H61:H80)</f>
        <v>0</v>
      </c>
      <c r="I81" s="49">
        <f>SUM(I61:I80)</f>
        <v>0</v>
      </c>
      <c r="J81" s="27"/>
    </row>
    <row r="82" spans="1:13" s="10" customFormat="1" ht="42" customHeight="1" x14ac:dyDescent="0.25">
      <c r="A82" s="103"/>
      <c r="B82" s="112" t="s">
        <v>46</v>
      </c>
      <c r="C82" s="89" t="s">
        <v>9</v>
      </c>
      <c r="D82" s="115"/>
      <c r="E82" s="57">
        <f>F82+G82+H82+I82</f>
        <v>2872132</v>
      </c>
      <c r="F82" s="58">
        <f>F61+F64+F66+F69+F70+F72+F74+F63+F75+F78</f>
        <v>2871594</v>
      </c>
      <c r="G82" s="58">
        <f>G70+G61+G64+G66+G69+G72+G74</f>
        <v>538</v>
      </c>
      <c r="H82" s="58">
        <f>H61+H72+H74+H69</f>
        <v>0</v>
      </c>
      <c r="I82" s="59">
        <f>SUM(I61:I80)</f>
        <v>0</v>
      </c>
      <c r="J82" s="25"/>
    </row>
    <row r="83" spans="1:13" s="10" customFormat="1" ht="42" customHeight="1" x14ac:dyDescent="0.25">
      <c r="A83" s="243"/>
      <c r="B83" s="245"/>
      <c r="C83" s="81" t="s">
        <v>138</v>
      </c>
      <c r="D83" s="99"/>
      <c r="E83" s="63">
        <f>F83+G83+H83+I83</f>
        <v>68561</v>
      </c>
      <c r="F83" s="38">
        <f>F67</f>
        <v>68561</v>
      </c>
      <c r="G83" s="38">
        <v>0</v>
      </c>
      <c r="H83" s="38">
        <v>0</v>
      </c>
      <c r="I83" s="39">
        <v>0</v>
      </c>
      <c r="J83" s="25"/>
    </row>
    <row r="84" spans="1:13" s="10" customFormat="1" ht="42.6" customHeight="1" x14ac:dyDescent="0.25">
      <c r="A84" s="104"/>
      <c r="B84" s="85"/>
      <c r="C84" s="82" t="s">
        <v>48</v>
      </c>
      <c r="D84" s="179"/>
      <c r="E84" s="60">
        <f>F84+G84+H84+I84</f>
        <v>2135969</v>
      </c>
      <c r="F84" s="3">
        <f>F62+F65+F68+F73+F76+F77+F79+F80</f>
        <v>2135969</v>
      </c>
      <c r="G84" s="3">
        <f>G62+G73+G65+G76+G79</f>
        <v>0</v>
      </c>
      <c r="H84" s="3">
        <f>H62+H73+H65+H76+H79</f>
        <v>0</v>
      </c>
      <c r="I84" s="29">
        <f>I62+I73+I65+I76+I79</f>
        <v>0</v>
      </c>
      <c r="J84" s="25"/>
    </row>
    <row r="85" spans="1:13" s="10" customFormat="1" ht="42" customHeight="1" thickBot="1" x14ac:dyDescent="0.3">
      <c r="A85" s="105"/>
      <c r="B85" s="114"/>
      <c r="C85" s="42" t="s">
        <v>51</v>
      </c>
      <c r="D85" s="113"/>
      <c r="E85" s="64">
        <f>E71</f>
        <v>1894</v>
      </c>
      <c r="F85" s="65">
        <f>F71</f>
        <v>95</v>
      </c>
      <c r="G85" s="65">
        <f t="shared" ref="G85:I85" si="8">G71</f>
        <v>1799</v>
      </c>
      <c r="H85" s="65">
        <f t="shared" si="8"/>
        <v>0</v>
      </c>
      <c r="I85" s="66">
        <f t="shared" si="8"/>
        <v>0</v>
      </c>
      <c r="J85" s="25"/>
    </row>
    <row r="86" spans="1:13" s="10" customFormat="1" ht="42.75" customHeight="1" thickBot="1" x14ac:dyDescent="0.3">
      <c r="A86" s="261" t="s">
        <v>128</v>
      </c>
      <c r="B86" s="262"/>
      <c r="C86" s="262"/>
      <c r="D86" s="262"/>
      <c r="E86" s="262"/>
      <c r="F86" s="262"/>
      <c r="G86" s="262"/>
      <c r="H86" s="262"/>
      <c r="I86" s="263"/>
      <c r="J86" s="24"/>
    </row>
    <row r="87" spans="1:13" s="10" customFormat="1" ht="43.15" customHeight="1" x14ac:dyDescent="0.25">
      <c r="A87" s="151" t="s">
        <v>77</v>
      </c>
      <c r="B87" s="84" t="s">
        <v>78</v>
      </c>
      <c r="C87" s="186" t="s">
        <v>50</v>
      </c>
      <c r="D87" s="100" t="s">
        <v>37</v>
      </c>
      <c r="E87" s="53">
        <f t="shared" ref="E87:E98" si="9">F87+G87+H87+I87</f>
        <v>318216</v>
      </c>
      <c r="F87" s="38">
        <v>318216</v>
      </c>
      <c r="G87" s="38">
        <v>0</v>
      </c>
      <c r="H87" s="38">
        <v>0</v>
      </c>
      <c r="I87" s="39">
        <v>0</v>
      </c>
      <c r="J87" s="24"/>
    </row>
    <row r="88" spans="1:13" s="10" customFormat="1" ht="63" customHeight="1" x14ac:dyDescent="0.25">
      <c r="A88" s="191" t="s">
        <v>79</v>
      </c>
      <c r="B88" s="192" t="s">
        <v>42</v>
      </c>
      <c r="C88" s="165" t="s">
        <v>50</v>
      </c>
      <c r="D88" s="101" t="s">
        <v>129</v>
      </c>
      <c r="E88" s="54">
        <f t="shared" si="9"/>
        <v>20237</v>
      </c>
      <c r="F88" s="3">
        <v>20237</v>
      </c>
      <c r="G88" s="3">
        <v>0</v>
      </c>
      <c r="H88" s="3">
        <v>0</v>
      </c>
      <c r="I88" s="29">
        <v>0</v>
      </c>
      <c r="J88" s="24"/>
    </row>
    <row r="89" spans="1:13" s="10" customFormat="1" ht="43.15" customHeight="1" x14ac:dyDescent="0.25">
      <c r="A89" s="191" t="s">
        <v>80</v>
      </c>
      <c r="B89" s="192" t="s">
        <v>43</v>
      </c>
      <c r="C89" s="165" t="s">
        <v>50</v>
      </c>
      <c r="D89" s="101" t="s">
        <v>41</v>
      </c>
      <c r="E89" s="54">
        <f t="shared" si="9"/>
        <v>74861</v>
      </c>
      <c r="F89" s="3">
        <v>74861</v>
      </c>
      <c r="G89" s="3">
        <v>0</v>
      </c>
      <c r="H89" s="3">
        <v>0</v>
      </c>
      <c r="I89" s="29">
        <v>0</v>
      </c>
      <c r="J89" s="24"/>
    </row>
    <row r="90" spans="1:13" s="10" customFormat="1" ht="43.15" customHeight="1" x14ac:dyDescent="0.25">
      <c r="A90" s="191" t="s">
        <v>81</v>
      </c>
      <c r="B90" s="192" t="s">
        <v>44</v>
      </c>
      <c r="C90" s="165" t="s">
        <v>51</v>
      </c>
      <c r="D90" s="101" t="s">
        <v>37</v>
      </c>
      <c r="E90" s="54">
        <f t="shared" si="9"/>
        <v>158044</v>
      </c>
      <c r="F90" s="3">
        <v>158044</v>
      </c>
      <c r="G90" s="3">
        <v>0</v>
      </c>
      <c r="H90" s="3">
        <v>0</v>
      </c>
      <c r="I90" s="29">
        <v>0</v>
      </c>
      <c r="J90" s="24"/>
    </row>
    <row r="91" spans="1:13" s="10" customFormat="1" ht="54" customHeight="1" x14ac:dyDescent="0.25">
      <c r="A91" s="198" t="s">
        <v>82</v>
      </c>
      <c r="B91" s="193" t="s">
        <v>45</v>
      </c>
      <c r="C91" s="187" t="s">
        <v>50</v>
      </c>
      <c r="D91" s="128" t="s">
        <v>37</v>
      </c>
      <c r="E91" s="55">
        <f t="shared" si="9"/>
        <v>35078</v>
      </c>
      <c r="F91" s="46">
        <v>35078</v>
      </c>
      <c r="G91" s="46">
        <v>0</v>
      </c>
      <c r="H91" s="46">
        <v>0</v>
      </c>
      <c r="I91" s="47">
        <v>0</v>
      </c>
      <c r="J91" s="24"/>
    </row>
    <row r="92" spans="1:13" s="10" customFormat="1" ht="54" customHeight="1" thickBot="1" x14ac:dyDescent="0.3">
      <c r="A92" s="152" t="s">
        <v>131</v>
      </c>
      <c r="B92" s="199" t="s">
        <v>132</v>
      </c>
      <c r="C92" s="167" t="s">
        <v>50</v>
      </c>
      <c r="D92" s="102" t="s">
        <v>130</v>
      </c>
      <c r="E92" s="79">
        <f t="shared" si="9"/>
        <v>10963</v>
      </c>
      <c r="F92" s="65">
        <v>10963</v>
      </c>
      <c r="G92" s="65">
        <v>0</v>
      </c>
      <c r="H92" s="65">
        <v>0</v>
      </c>
      <c r="I92" s="66">
        <v>0</v>
      </c>
      <c r="J92" s="24"/>
    </row>
    <row r="93" spans="1:13" s="13" customFormat="1" ht="37.15" customHeight="1" thickBot="1" x14ac:dyDescent="0.3">
      <c r="A93" s="267" t="s">
        <v>59</v>
      </c>
      <c r="B93" s="268"/>
      <c r="C93" s="268"/>
      <c r="D93" s="269"/>
      <c r="E93" s="62">
        <f t="shared" si="9"/>
        <v>617399</v>
      </c>
      <c r="F93" s="48">
        <f>SUM(F87:F92)</f>
        <v>617399</v>
      </c>
      <c r="G93" s="48">
        <f>SUM(G87:G92)</f>
        <v>0</v>
      </c>
      <c r="H93" s="48">
        <f>SUM(H87:H92)</f>
        <v>0</v>
      </c>
      <c r="I93" s="49">
        <f>SUM(I87:I92)</f>
        <v>0</v>
      </c>
      <c r="J93" s="23"/>
    </row>
    <row r="94" spans="1:13" s="10" customFormat="1" ht="41.25" customHeight="1" thickBot="1" x14ac:dyDescent="0.3">
      <c r="A94" s="289" t="s">
        <v>29</v>
      </c>
      <c r="B94" s="290"/>
      <c r="C94" s="290"/>
      <c r="D94" s="291"/>
      <c r="E94" s="62">
        <f t="shared" si="9"/>
        <v>10850646</v>
      </c>
      <c r="F94" s="48">
        <f>F18+F31+F51+F59+F81+F93</f>
        <v>10274277</v>
      </c>
      <c r="G94" s="48">
        <f>G18+G31+G51+G59+G81+G93</f>
        <v>545238</v>
      </c>
      <c r="H94" s="48">
        <f>H18+H31+H51+H59+H81+H93</f>
        <v>0</v>
      </c>
      <c r="I94" s="49">
        <f>I18+I31+I51+I59+I81+I93</f>
        <v>31131</v>
      </c>
      <c r="J94" s="28"/>
      <c r="K94" s="15"/>
      <c r="L94" s="15"/>
      <c r="M94" s="8"/>
    </row>
    <row r="95" spans="1:13" s="10" customFormat="1" ht="39.6" customHeight="1" x14ac:dyDescent="0.25">
      <c r="A95" s="159"/>
      <c r="B95" s="160" t="s">
        <v>46</v>
      </c>
      <c r="C95" s="194" t="s">
        <v>9</v>
      </c>
      <c r="D95" s="133"/>
      <c r="E95" s="57">
        <f t="shared" si="9"/>
        <v>6919483</v>
      </c>
      <c r="F95" s="58">
        <f>F19+F32+F52+F59+F82</f>
        <v>6444913</v>
      </c>
      <c r="G95" s="58">
        <f>G19+G32+G52+G59+G82</f>
        <v>443439</v>
      </c>
      <c r="H95" s="58">
        <f>H19+H32+H52+H59+H82</f>
        <v>0</v>
      </c>
      <c r="I95" s="59">
        <f>I19+I32+I52+I59+I82</f>
        <v>31131</v>
      </c>
      <c r="J95" s="24"/>
    </row>
    <row r="96" spans="1:13" s="10" customFormat="1" ht="39.6" customHeight="1" x14ac:dyDescent="0.25">
      <c r="A96" s="248"/>
      <c r="B96" s="249"/>
      <c r="C96" s="233" t="s">
        <v>138</v>
      </c>
      <c r="D96" s="247"/>
      <c r="E96" s="63">
        <f t="shared" si="9"/>
        <v>516384</v>
      </c>
      <c r="F96" s="38">
        <f>F83+F53+F20</f>
        <v>516384</v>
      </c>
      <c r="G96" s="38">
        <v>0</v>
      </c>
      <c r="H96" s="38">
        <v>0</v>
      </c>
      <c r="I96" s="39">
        <v>0</v>
      </c>
      <c r="J96" s="24"/>
    </row>
    <row r="97" spans="1:11" s="10" customFormat="1" ht="39.6" customHeight="1" x14ac:dyDescent="0.25">
      <c r="A97" s="161"/>
      <c r="B97" s="162"/>
      <c r="C97" s="120" t="s">
        <v>49</v>
      </c>
      <c r="D97" s="148"/>
      <c r="E97" s="60">
        <f t="shared" si="9"/>
        <v>2680603</v>
      </c>
      <c r="F97" s="3">
        <f>F21+F33+F54+F84</f>
        <v>2680603</v>
      </c>
      <c r="G97" s="3">
        <f>G21+G33+G54+G84</f>
        <v>0</v>
      </c>
      <c r="H97" s="3">
        <f>H21+H33+H54+H84</f>
        <v>0</v>
      </c>
      <c r="I97" s="29">
        <f>I21+I33+I54+I84</f>
        <v>0</v>
      </c>
      <c r="J97" s="24"/>
    </row>
    <row r="98" spans="1:11" s="17" customFormat="1" ht="39.6" customHeight="1" x14ac:dyDescent="0.25">
      <c r="A98" s="161"/>
      <c r="B98" s="162"/>
      <c r="C98" s="165" t="s">
        <v>50</v>
      </c>
      <c r="D98" s="166"/>
      <c r="E98" s="157">
        <f t="shared" si="9"/>
        <v>619293</v>
      </c>
      <c r="F98" s="8">
        <f>F93+F85</f>
        <v>617494</v>
      </c>
      <c r="G98" s="8">
        <f>G93+G85</f>
        <v>1799</v>
      </c>
      <c r="H98" s="8">
        <f t="shared" ref="H98:I98" si="10">H93</f>
        <v>0</v>
      </c>
      <c r="I98" s="158">
        <f t="shared" si="10"/>
        <v>0</v>
      </c>
      <c r="J98" s="27"/>
      <c r="K98" s="16"/>
    </row>
    <row r="99" spans="1:11" s="116" customFormat="1" ht="39.6" customHeight="1" thickBot="1" x14ac:dyDescent="0.3">
      <c r="A99" s="163"/>
      <c r="B99" s="164"/>
      <c r="C99" s="167" t="s">
        <v>98</v>
      </c>
      <c r="D99" s="150"/>
      <c r="E99" s="108">
        <f>F99+G99</f>
        <v>114883</v>
      </c>
      <c r="F99" s="30">
        <f>F55</f>
        <v>14883</v>
      </c>
      <c r="G99" s="30">
        <f>G55</f>
        <v>100000</v>
      </c>
      <c r="H99" s="30">
        <v>0</v>
      </c>
      <c r="I99" s="31">
        <v>0</v>
      </c>
      <c r="J99" s="137"/>
      <c r="K99" s="204"/>
    </row>
    <row r="100" spans="1:11" s="116" customFormat="1" ht="27" customHeight="1" x14ac:dyDescent="0.25">
      <c r="A100" s="169"/>
      <c r="B100" s="172" t="s">
        <v>106</v>
      </c>
      <c r="C100" s="170"/>
      <c r="E100" s="171"/>
      <c r="F100" s="171"/>
      <c r="G100" s="171"/>
      <c r="H100" s="171"/>
      <c r="I100" s="171"/>
      <c r="J100" s="137"/>
      <c r="K100" s="204"/>
    </row>
    <row r="101" spans="1:11" s="1" customFormat="1" ht="33" customHeight="1" x14ac:dyDescent="0.25">
      <c r="B101" s="326" t="s">
        <v>105</v>
      </c>
      <c r="C101" s="326"/>
      <c r="D101" s="326"/>
      <c r="E101" s="326"/>
      <c r="F101" s="326"/>
      <c r="G101" s="326"/>
      <c r="H101" s="326"/>
      <c r="I101" s="326"/>
      <c r="J101" s="7"/>
      <c r="K101" s="190"/>
    </row>
    <row r="102" spans="1:11" s="1" customFormat="1" ht="33" customHeight="1" x14ac:dyDescent="0.25">
      <c r="B102" s="190"/>
      <c r="C102" s="190"/>
      <c r="D102" s="190"/>
      <c r="J102" s="7"/>
      <c r="K102" s="190"/>
    </row>
    <row r="103" spans="1:11" ht="39.6" customHeight="1" x14ac:dyDescent="0.25">
      <c r="E103" s="4"/>
      <c r="F103" s="4"/>
      <c r="G103" s="4"/>
      <c r="H103" s="4"/>
      <c r="I103" s="4"/>
    </row>
    <row r="107" spans="1:11" ht="33" customHeight="1" x14ac:dyDescent="0.25"/>
  </sheetData>
  <mergeCells count="62">
    <mergeCell ref="B23:B24"/>
    <mergeCell ref="A23:A24"/>
    <mergeCell ref="B77:B78"/>
    <mergeCell ref="A77:A78"/>
    <mergeCell ref="A18:D18"/>
    <mergeCell ref="A60:I60"/>
    <mergeCell ref="A22:I22"/>
    <mergeCell ref="A25:A26"/>
    <mergeCell ref="B25:B26"/>
    <mergeCell ref="A27:A28"/>
    <mergeCell ref="B27:B28"/>
    <mergeCell ref="A29:A30"/>
    <mergeCell ref="B29:B30"/>
    <mergeCell ref="A31:D31"/>
    <mergeCell ref="A34:I34"/>
    <mergeCell ref="A51:D51"/>
    <mergeCell ref="F1:I1"/>
    <mergeCell ref="A3:A4"/>
    <mergeCell ref="B3:B4"/>
    <mergeCell ref="C3:C4"/>
    <mergeCell ref="D3:D4"/>
    <mergeCell ref="E3:I3"/>
    <mergeCell ref="A6:I6"/>
    <mergeCell ref="A7:I7"/>
    <mergeCell ref="A14:A15"/>
    <mergeCell ref="B14:B15"/>
    <mergeCell ref="D14:D15"/>
    <mergeCell ref="B8:B9"/>
    <mergeCell ref="A8:A9"/>
    <mergeCell ref="B11:B12"/>
    <mergeCell ref="A11:A12"/>
    <mergeCell ref="A56:I56"/>
    <mergeCell ref="A59:D59"/>
    <mergeCell ref="B47:B49"/>
    <mergeCell ref="A47:A49"/>
    <mergeCell ref="A61:A62"/>
    <mergeCell ref="B61:B62"/>
    <mergeCell ref="A64:A65"/>
    <mergeCell ref="B64:B65"/>
    <mergeCell ref="A66:A68"/>
    <mergeCell ref="B66:B68"/>
    <mergeCell ref="B101:I101"/>
    <mergeCell ref="A93:D93"/>
    <mergeCell ref="A94:D94"/>
    <mergeCell ref="A70:A71"/>
    <mergeCell ref="B70:B71"/>
    <mergeCell ref="A72:A73"/>
    <mergeCell ref="B72:B73"/>
    <mergeCell ref="A81:D81"/>
    <mergeCell ref="A86:I86"/>
    <mergeCell ref="B75:B76"/>
    <mergeCell ref="A75:A76"/>
    <mergeCell ref="B42:B43"/>
    <mergeCell ref="A42:A43"/>
    <mergeCell ref="B44:B46"/>
    <mergeCell ref="A44:A46"/>
    <mergeCell ref="B35:B37"/>
    <mergeCell ref="A35:A37"/>
    <mergeCell ref="B38:B39"/>
    <mergeCell ref="A38:A39"/>
    <mergeCell ref="B40:B41"/>
    <mergeCell ref="A40:A41"/>
  </mergeCells>
  <printOptions horizontalCentered="1"/>
  <pageMargins left="0.15748031496062992" right="0.15748031496062992" top="0.51181102362204722" bottom="0.35433070866141736" header="0.31496062992125984" footer="0.31496062992125984"/>
  <pageSetup paperSize="9" scale="69" firstPageNumber="22" orientation="portrait" useFirstPageNumber="1" r:id="rId1"/>
  <headerFooter>
    <oddHeader>&amp;C&amp;10&amp;P</oddHeader>
  </headerFooter>
  <rowBreaks count="5" manualBreakCount="5">
    <brk id="24" max="8" man="1"/>
    <brk id="43" max="8" man="1"/>
    <brk id="59" max="8" man="1"/>
    <brk id="78" max="8" man="1"/>
    <brk id="103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2025-2027</vt:lpstr>
      <vt:lpstr>2028-2030</vt:lpstr>
      <vt:lpstr>2025-2030</vt:lpstr>
      <vt:lpstr>'2025-2027'!Заголовки_для_печати</vt:lpstr>
      <vt:lpstr>'2025-2030'!Заголовки_для_печати</vt:lpstr>
      <vt:lpstr>'2028-2030'!Заголовки_для_печати</vt:lpstr>
      <vt:lpstr>'2025-2027'!Область_печати</vt:lpstr>
      <vt:lpstr>'2025-2030'!Область_печати</vt:lpstr>
      <vt:lpstr>'2028-2030'!Область_печати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2026-07-29T05:11:10Z</cp:lastPrinted>
  <dcterms:created xsi:type="dcterms:W3CDTF">2016-09-27T05:07:00Z</dcterms:created>
  <dcterms:modified xsi:type="dcterms:W3CDTF">2026-08-03T04:08:55Z</dcterms:modified>
</cp:coreProperties>
</file>