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30" yWindow="1485" windowWidth="13110" windowHeight="6585" tabRatio="468" activeTab="2"/>
  </bookViews>
  <sheets>
    <sheet name="2025-2027" sheetId="10" r:id="rId1"/>
    <sheet name="2028-2030" sheetId="22" r:id="rId2"/>
    <sheet name="2025-2030" sheetId="21" r:id="rId3"/>
  </sheets>
  <definedNames>
    <definedName name="_xlnm._FilterDatabase" localSheetId="0" hidden="1">'2025-2027'!$A$14:$W$95</definedName>
    <definedName name="_xlnm._FilterDatabase" localSheetId="2" hidden="1">'2025-2030'!$A$5:$M$86</definedName>
    <definedName name="_xlnm._FilterDatabase" localSheetId="1" hidden="1">'2028-2030'!$A$7:$W$88</definedName>
    <definedName name="_xlnm.Print_Titles" localSheetId="0">'2025-2027'!$14:$14</definedName>
    <definedName name="_xlnm.Print_Titles" localSheetId="2">'2025-2030'!$5:$5</definedName>
    <definedName name="_xlnm.Print_Titles" localSheetId="1">'2028-2030'!$7:$7</definedName>
    <definedName name="_xlnm.Print_Area" localSheetId="0">'2025-2027'!$A$1:$S$95</definedName>
    <definedName name="_xlnm.Print_Area" localSheetId="2">'2025-2030'!$A$1:$I$86</definedName>
    <definedName name="_xlnm.Print_Area" localSheetId="1">'2028-2030'!$A$1:$S$88</definedName>
  </definedNames>
  <calcPr calcId="145621"/>
</workbook>
</file>

<file path=xl/calcChain.xml><?xml version="1.0" encoding="utf-8"?>
<calcChain xmlns="http://schemas.openxmlformats.org/spreadsheetml/2006/main">
  <c r="F79" i="21" l="1"/>
  <c r="E78" i="21"/>
  <c r="I79" i="21"/>
  <c r="H79" i="21"/>
  <c r="G79" i="21"/>
  <c r="F69" i="21"/>
  <c r="E65" i="21"/>
  <c r="F30" i="21"/>
  <c r="E21" i="21"/>
  <c r="Q86" i="22"/>
  <c r="P86" i="22"/>
  <c r="O86" i="22"/>
  <c r="L86" i="22"/>
  <c r="K86" i="22"/>
  <c r="J86" i="22" s="1"/>
  <c r="G86" i="22"/>
  <c r="F86" i="22"/>
  <c r="E86" i="22" s="1"/>
  <c r="S81" i="22"/>
  <c r="S85" i="22" s="1"/>
  <c r="R81" i="22"/>
  <c r="R85" i="22" s="1"/>
  <c r="Q81" i="22"/>
  <c r="Q85" i="22" s="1"/>
  <c r="P81" i="22"/>
  <c r="P85" i="22" s="1"/>
  <c r="N81" i="22"/>
  <c r="N85" i="22" s="1"/>
  <c r="M81" i="22"/>
  <c r="M85" i="22" s="1"/>
  <c r="L81" i="22"/>
  <c r="L85" i="22" s="1"/>
  <c r="K81" i="22"/>
  <c r="K85" i="22" s="1"/>
  <c r="I81" i="22"/>
  <c r="H81" i="22"/>
  <c r="G81" i="22"/>
  <c r="F81" i="22"/>
  <c r="O80" i="22"/>
  <c r="J80" i="22"/>
  <c r="E80" i="22"/>
  <c r="O79" i="22"/>
  <c r="J79" i="22"/>
  <c r="E79" i="22"/>
  <c r="O78" i="22"/>
  <c r="J78" i="22"/>
  <c r="E78" i="22"/>
  <c r="O77" i="22"/>
  <c r="J77" i="22"/>
  <c r="E77" i="22"/>
  <c r="O76" i="22"/>
  <c r="J76" i="22"/>
  <c r="E76" i="22"/>
  <c r="O75" i="22"/>
  <c r="J75" i="22"/>
  <c r="E75" i="22"/>
  <c r="S73" i="22"/>
  <c r="R73" i="22"/>
  <c r="Q73" i="22"/>
  <c r="P73" i="22"/>
  <c r="O73" i="22"/>
  <c r="N73" i="22"/>
  <c r="M73" i="22"/>
  <c r="L73" i="22"/>
  <c r="K73" i="22"/>
  <c r="J73" i="22"/>
  <c r="I73" i="22"/>
  <c r="I85" i="22" s="1"/>
  <c r="H73" i="22"/>
  <c r="G73" i="22"/>
  <c r="G85" i="22" s="1"/>
  <c r="F73" i="22"/>
  <c r="S72" i="22"/>
  <c r="R72" i="22"/>
  <c r="Q72" i="22"/>
  <c r="P72" i="22"/>
  <c r="O72" i="22" s="1"/>
  <c r="N72" i="22"/>
  <c r="M72" i="22"/>
  <c r="L72" i="22"/>
  <c r="K72" i="22"/>
  <c r="J72" i="22" s="1"/>
  <c r="I72" i="22"/>
  <c r="H72" i="22"/>
  <c r="G72" i="22"/>
  <c r="F72" i="22"/>
  <c r="E72" i="22" s="1"/>
  <c r="S71" i="22"/>
  <c r="R71" i="22"/>
  <c r="Q71" i="22"/>
  <c r="P71" i="22"/>
  <c r="O71" i="22" s="1"/>
  <c r="N71" i="22"/>
  <c r="M71" i="22"/>
  <c r="L71" i="22"/>
  <c r="K71" i="22"/>
  <c r="J71" i="22" s="1"/>
  <c r="I71" i="22"/>
  <c r="H71" i="22"/>
  <c r="G71" i="22"/>
  <c r="F71" i="22"/>
  <c r="S70" i="22"/>
  <c r="R70" i="22"/>
  <c r="Q70" i="22"/>
  <c r="P70" i="22"/>
  <c r="O70" i="22" s="1"/>
  <c r="N70" i="22"/>
  <c r="M70" i="22"/>
  <c r="L70" i="22"/>
  <c r="K70" i="22"/>
  <c r="J70" i="22" s="1"/>
  <c r="I70" i="22"/>
  <c r="H70" i="22"/>
  <c r="F70" i="22"/>
  <c r="O69" i="22"/>
  <c r="J69" i="22"/>
  <c r="E69" i="22"/>
  <c r="O68" i="22"/>
  <c r="J68" i="22"/>
  <c r="E68" i="22"/>
  <c r="O67" i="22"/>
  <c r="J67" i="22"/>
  <c r="E67" i="22"/>
  <c r="O66" i="22"/>
  <c r="J66" i="22"/>
  <c r="E66" i="22"/>
  <c r="O65" i="22"/>
  <c r="J65" i="22"/>
  <c r="E65" i="22"/>
  <c r="O64" i="22"/>
  <c r="J64" i="22"/>
  <c r="E64" i="22"/>
  <c r="O63" i="22"/>
  <c r="J63" i="22"/>
  <c r="E63" i="22"/>
  <c r="O62" i="22"/>
  <c r="J62" i="22"/>
  <c r="E62" i="22"/>
  <c r="O61" i="22"/>
  <c r="J61" i="22"/>
  <c r="E61" i="22"/>
  <c r="E60" i="22"/>
  <c r="E73" i="22" s="1"/>
  <c r="O59" i="22"/>
  <c r="J59" i="22"/>
  <c r="G70" i="22"/>
  <c r="E59" i="22"/>
  <c r="O58" i="22"/>
  <c r="J58" i="22"/>
  <c r="E58" i="22"/>
  <c r="O57" i="22"/>
  <c r="J57" i="22"/>
  <c r="E57" i="22"/>
  <c r="O56" i="22"/>
  <c r="J56" i="22"/>
  <c r="E56" i="22"/>
  <c r="O55" i="22"/>
  <c r="J55" i="22"/>
  <c r="E55" i="22"/>
  <c r="O54" i="22"/>
  <c r="J54" i="22"/>
  <c r="E54" i="22"/>
  <c r="O53" i="22"/>
  <c r="J53" i="22"/>
  <c r="E53" i="22"/>
  <c r="O52" i="22"/>
  <c r="J52" i="22"/>
  <c r="E52" i="22"/>
  <c r="O51" i="22"/>
  <c r="J51" i="22"/>
  <c r="E51" i="22"/>
  <c r="S49" i="22"/>
  <c r="R49" i="22"/>
  <c r="Q49" i="22"/>
  <c r="P49" i="22"/>
  <c r="N49" i="22"/>
  <c r="M49" i="22"/>
  <c r="L49" i="22"/>
  <c r="K49" i="22"/>
  <c r="I49" i="22"/>
  <c r="H49" i="22"/>
  <c r="G49" i="22"/>
  <c r="F49" i="22"/>
  <c r="O48" i="22"/>
  <c r="O49" i="22" s="1"/>
  <c r="J48" i="22"/>
  <c r="E48" i="22"/>
  <c r="E49" i="22" s="1"/>
  <c r="O47" i="22"/>
  <c r="J47" i="22"/>
  <c r="J49" i="22" s="1"/>
  <c r="E47" i="22"/>
  <c r="O45" i="22"/>
  <c r="L45" i="22"/>
  <c r="K45" i="22"/>
  <c r="J45" i="22" s="1"/>
  <c r="G45" i="22"/>
  <c r="F45" i="22"/>
  <c r="E45" i="22" s="1"/>
  <c r="S44" i="22"/>
  <c r="R44" i="22"/>
  <c r="Q44" i="22"/>
  <c r="P44" i="22"/>
  <c r="N44" i="22"/>
  <c r="M44" i="22"/>
  <c r="L44" i="22"/>
  <c r="K44" i="22"/>
  <c r="I44" i="22"/>
  <c r="H44" i="22"/>
  <c r="G44" i="22"/>
  <c r="F44" i="22"/>
  <c r="S43" i="22"/>
  <c r="R43" i="22"/>
  <c r="Q43" i="22"/>
  <c r="P43" i="22"/>
  <c r="N43" i="22"/>
  <c r="M43" i="22"/>
  <c r="L43" i="22"/>
  <c r="K43" i="22"/>
  <c r="I43" i="22"/>
  <c r="H43" i="22"/>
  <c r="G43" i="22"/>
  <c r="F43" i="22"/>
  <c r="S42" i="22"/>
  <c r="R42" i="22"/>
  <c r="Q42" i="22"/>
  <c r="P42" i="22"/>
  <c r="N42" i="22"/>
  <c r="M42" i="22"/>
  <c r="L42" i="22"/>
  <c r="K42" i="22"/>
  <c r="I42" i="22"/>
  <c r="H42" i="22"/>
  <c r="G42" i="22"/>
  <c r="F42" i="22"/>
  <c r="O41" i="22"/>
  <c r="J41" i="22"/>
  <c r="E41" i="22"/>
  <c r="O40" i="22"/>
  <c r="J40" i="22"/>
  <c r="E40" i="22"/>
  <c r="O39" i="22"/>
  <c r="J39" i="22"/>
  <c r="E39" i="22"/>
  <c r="O38" i="22"/>
  <c r="J38" i="22"/>
  <c r="E38" i="22"/>
  <c r="O37" i="22"/>
  <c r="J37" i="22"/>
  <c r="E37" i="22"/>
  <c r="O36" i="22"/>
  <c r="J36" i="22"/>
  <c r="E36" i="22"/>
  <c r="O35" i="22"/>
  <c r="J35" i="22"/>
  <c r="E35" i="22"/>
  <c r="O34" i="22"/>
  <c r="J34" i="22"/>
  <c r="E34" i="22"/>
  <c r="S32" i="22"/>
  <c r="S84" i="22" s="1"/>
  <c r="R32" i="22"/>
  <c r="Q32" i="22"/>
  <c r="Q84" i="22" s="1"/>
  <c r="P32" i="22"/>
  <c r="O32" i="22"/>
  <c r="N32" i="22"/>
  <c r="M32" i="22"/>
  <c r="L32" i="22"/>
  <c r="K32" i="22"/>
  <c r="I32" i="22"/>
  <c r="H32" i="22"/>
  <c r="G32" i="22"/>
  <c r="F32" i="22"/>
  <c r="E32" i="22" s="1"/>
  <c r="S31" i="22"/>
  <c r="R31" i="22"/>
  <c r="Q31" i="22"/>
  <c r="P31" i="22"/>
  <c r="N31" i="22"/>
  <c r="M31" i="22"/>
  <c r="L31" i="22"/>
  <c r="J31" i="22" s="1"/>
  <c r="K31" i="22"/>
  <c r="I31" i="22"/>
  <c r="H31" i="22"/>
  <c r="G31" i="22"/>
  <c r="F31" i="22"/>
  <c r="S30" i="22"/>
  <c r="R30" i="22"/>
  <c r="Q30" i="22"/>
  <c r="P30" i="22"/>
  <c r="O30" i="22"/>
  <c r="N30" i="22"/>
  <c r="M30" i="22"/>
  <c r="L30" i="22"/>
  <c r="K30" i="22"/>
  <c r="J30" i="22" s="1"/>
  <c r="I30" i="22"/>
  <c r="H30" i="22"/>
  <c r="G30" i="22"/>
  <c r="F30" i="22"/>
  <c r="O29" i="22"/>
  <c r="J29" i="22"/>
  <c r="E29" i="22"/>
  <c r="O28" i="22"/>
  <c r="J28" i="22"/>
  <c r="E28" i="22"/>
  <c r="O27" i="22"/>
  <c r="J27" i="22"/>
  <c r="E27" i="22"/>
  <c r="O26" i="22"/>
  <c r="J26" i="22"/>
  <c r="E26" i="22"/>
  <c r="O25" i="22"/>
  <c r="J25" i="22"/>
  <c r="E25" i="22"/>
  <c r="O24" i="22"/>
  <c r="J24" i="22"/>
  <c r="E24" i="22"/>
  <c r="O23" i="22"/>
  <c r="J23" i="22"/>
  <c r="E23" i="22"/>
  <c r="O22" i="22"/>
  <c r="J22" i="22"/>
  <c r="E22" i="22"/>
  <c r="S20" i="22"/>
  <c r="R20" i="22"/>
  <c r="Q20" i="22"/>
  <c r="P20" i="22"/>
  <c r="O20" i="22" s="1"/>
  <c r="N20" i="22"/>
  <c r="M20" i="22"/>
  <c r="L20" i="22"/>
  <c r="K20" i="22"/>
  <c r="J20" i="22" s="1"/>
  <c r="I20" i="22"/>
  <c r="I84" i="22" s="1"/>
  <c r="H20" i="22"/>
  <c r="H84" i="22" s="1"/>
  <c r="G20" i="22"/>
  <c r="G84" i="22" s="1"/>
  <c r="F20" i="22"/>
  <c r="R19" i="22"/>
  <c r="R83" i="22" s="1"/>
  <c r="Q19" i="22"/>
  <c r="Q83" i="22" s="1"/>
  <c r="P19" i="22"/>
  <c r="M19" i="22"/>
  <c r="M83" i="22" s="1"/>
  <c r="L19" i="22"/>
  <c r="K19" i="22"/>
  <c r="H19" i="22"/>
  <c r="H83" i="22" s="1"/>
  <c r="G19" i="22"/>
  <c r="F19" i="22"/>
  <c r="S18" i="22"/>
  <c r="S82" i="22" s="1"/>
  <c r="R18" i="22"/>
  <c r="R82" i="22" s="1"/>
  <c r="Q18" i="22"/>
  <c r="Q82" i="22" s="1"/>
  <c r="P18" i="22"/>
  <c r="N18" i="22"/>
  <c r="N82" i="22" s="1"/>
  <c r="M18" i="22"/>
  <c r="L18" i="22"/>
  <c r="L82" i="22" s="1"/>
  <c r="K18" i="22"/>
  <c r="I18" i="22"/>
  <c r="I82" i="22" s="1"/>
  <c r="H18" i="22"/>
  <c r="G18" i="22"/>
  <c r="F18" i="22"/>
  <c r="O17" i="22"/>
  <c r="J17" i="22"/>
  <c r="E17" i="22"/>
  <c r="O16" i="22"/>
  <c r="J16" i="22"/>
  <c r="E16" i="22"/>
  <c r="O15" i="22"/>
  <c r="J15" i="22"/>
  <c r="E15" i="22"/>
  <c r="O14" i="22"/>
  <c r="J14" i="22"/>
  <c r="E14" i="22"/>
  <c r="O13" i="22"/>
  <c r="J13" i="22"/>
  <c r="E13" i="22"/>
  <c r="O12" i="22"/>
  <c r="J12" i="22"/>
  <c r="E12" i="22"/>
  <c r="O11" i="22"/>
  <c r="J11" i="22"/>
  <c r="E11" i="22"/>
  <c r="O10" i="22"/>
  <c r="J10" i="22"/>
  <c r="E10" i="22"/>
  <c r="K92" i="10"/>
  <c r="K88" i="10"/>
  <c r="K89" i="10" s="1"/>
  <c r="S88" i="10"/>
  <c r="O87" i="10"/>
  <c r="R88" i="10"/>
  <c r="Q88" i="10"/>
  <c r="P88" i="10"/>
  <c r="N88" i="10"/>
  <c r="J87" i="10"/>
  <c r="M88" i="10"/>
  <c r="L88" i="10"/>
  <c r="I88" i="10"/>
  <c r="E87" i="10"/>
  <c r="H88" i="10"/>
  <c r="G88" i="10"/>
  <c r="F88" i="10"/>
  <c r="K79" i="10"/>
  <c r="P79" i="10"/>
  <c r="P78" i="10"/>
  <c r="K78" i="10"/>
  <c r="O74" i="10"/>
  <c r="J74" i="10"/>
  <c r="E74" i="10"/>
  <c r="P39" i="10"/>
  <c r="K37" i="10"/>
  <c r="K39" i="10"/>
  <c r="J30" i="10"/>
  <c r="O30" i="10"/>
  <c r="E30" i="10"/>
  <c r="P26" i="10"/>
  <c r="M84" i="22" l="1"/>
  <c r="H85" i="22"/>
  <c r="F82" i="22"/>
  <c r="H82" i="22"/>
  <c r="M82" i="22"/>
  <c r="L83" i="22"/>
  <c r="E30" i="22"/>
  <c r="E31" i="22"/>
  <c r="O31" i="22"/>
  <c r="L84" i="22"/>
  <c r="N84" i="22"/>
  <c r="R84" i="22"/>
  <c r="J42" i="22"/>
  <c r="O42" i="22"/>
  <c r="E43" i="22"/>
  <c r="J43" i="22"/>
  <c r="O43" i="22"/>
  <c r="E44" i="22"/>
  <c r="J44" i="22"/>
  <c r="O44" i="22"/>
  <c r="P82" i="22"/>
  <c r="J81" i="22"/>
  <c r="P83" i="22"/>
  <c r="K83" i="22"/>
  <c r="K82" i="22"/>
  <c r="J82" i="22" s="1"/>
  <c r="S19" i="22"/>
  <c r="S83" i="22" s="1"/>
  <c r="O19" i="22"/>
  <c r="P84" i="22"/>
  <c r="O84" i="22" s="1"/>
  <c r="K84" i="22"/>
  <c r="J84" i="22" s="1"/>
  <c r="J18" i="22"/>
  <c r="F84" i="22"/>
  <c r="E84" i="22" s="1"/>
  <c r="F85" i="22"/>
  <c r="E85" i="22" s="1"/>
  <c r="G83" i="22"/>
  <c r="E71" i="22"/>
  <c r="G82" i="22"/>
  <c r="E82" i="22" s="1"/>
  <c r="E42" i="22"/>
  <c r="F83" i="22"/>
  <c r="I19" i="22"/>
  <c r="I83" i="22" s="1"/>
  <c r="O82" i="22"/>
  <c r="E70" i="22"/>
  <c r="J85" i="22"/>
  <c r="O85" i="22"/>
  <c r="E18" i="22"/>
  <c r="O18" i="22"/>
  <c r="N19" i="22"/>
  <c r="N83" i="22" s="1"/>
  <c r="E20" i="22"/>
  <c r="J32" i="22"/>
  <c r="E81" i="22"/>
  <c r="O81" i="22"/>
  <c r="O83" i="22" l="1"/>
  <c r="J83" i="22"/>
  <c r="E83" i="22"/>
  <c r="E19" i="22"/>
  <c r="J19" i="22"/>
  <c r="F79" i="10" l="1"/>
  <c r="F39" i="10"/>
  <c r="F25" i="10"/>
  <c r="F77" i="10" l="1"/>
  <c r="E51" i="21" l="1"/>
  <c r="F78" i="10"/>
  <c r="O60" i="10" l="1"/>
  <c r="J60" i="10"/>
  <c r="E60" i="10"/>
  <c r="K49" i="10" l="1"/>
  <c r="E62" i="21" l="1"/>
  <c r="F41" i="21"/>
  <c r="E37" i="21"/>
  <c r="O71" i="10" l="1"/>
  <c r="J71" i="10"/>
  <c r="E71" i="10"/>
  <c r="P50" i="10"/>
  <c r="K50" i="10"/>
  <c r="F50" i="10"/>
  <c r="O46" i="10"/>
  <c r="J46" i="10"/>
  <c r="E46" i="10"/>
  <c r="E57" i="21" l="1"/>
  <c r="F47" i="21"/>
  <c r="E46" i="21"/>
  <c r="G40" i="21"/>
  <c r="F40" i="21"/>
  <c r="G43" i="21"/>
  <c r="G84" i="21" s="1"/>
  <c r="F43" i="21"/>
  <c r="E43" i="21" s="1"/>
  <c r="E39" i="21"/>
  <c r="I40" i="21"/>
  <c r="I41" i="21"/>
  <c r="H40" i="21"/>
  <c r="H41" i="21"/>
  <c r="L52" i="10"/>
  <c r="K52" i="10"/>
  <c r="G52" i="10"/>
  <c r="F52" i="10"/>
  <c r="G49" i="10"/>
  <c r="F49" i="10"/>
  <c r="I49" i="10"/>
  <c r="H49" i="10"/>
  <c r="E48" i="10"/>
  <c r="J48" i="10"/>
  <c r="P93" i="10"/>
  <c r="Q93" i="10"/>
  <c r="L93" i="10"/>
  <c r="K93" i="10"/>
  <c r="G93" i="10"/>
  <c r="F93" i="10"/>
  <c r="O52" i="10"/>
  <c r="N49" i="10"/>
  <c r="M49" i="10"/>
  <c r="L49" i="10"/>
  <c r="P49" i="10"/>
  <c r="O48" i="10"/>
  <c r="S49" i="10"/>
  <c r="R49" i="10"/>
  <c r="Q49" i="10"/>
  <c r="F84" i="21" l="1"/>
  <c r="E84" i="21" s="1"/>
  <c r="E40" i="21"/>
  <c r="E52" i="10"/>
  <c r="J52" i="10"/>
  <c r="O49" i="10"/>
  <c r="E93" i="10"/>
  <c r="O93" i="10"/>
  <c r="J93" i="10"/>
  <c r="F70" i="21"/>
  <c r="F68" i="21"/>
  <c r="G69" i="21"/>
  <c r="G68" i="21"/>
  <c r="E58" i="21"/>
  <c r="F16" i="21"/>
  <c r="I83" i="21" l="1"/>
  <c r="H83" i="21"/>
  <c r="E77" i="21"/>
  <c r="E76" i="21"/>
  <c r="E75" i="21"/>
  <c r="E74" i="21"/>
  <c r="E73" i="21"/>
  <c r="I71" i="21"/>
  <c r="H71" i="21"/>
  <c r="G71" i="21"/>
  <c r="F71" i="21"/>
  <c r="E71" i="21"/>
  <c r="I70" i="21"/>
  <c r="H70" i="21"/>
  <c r="G70" i="21"/>
  <c r="I69" i="21"/>
  <c r="H69" i="21"/>
  <c r="I68" i="21"/>
  <c r="H68" i="21"/>
  <c r="E67" i="21"/>
  <c r="E66" i="21"/>
  <c r="E64" i="21"/>
  <c r="E63" i="21"/>
  <c r="E61" i="21"/>
  <c r="E60" i="21"/>
  <c r="E59" i="21"/>
  <c r="E56" i="21"/>
  <c r="E55" i="21"/>
  <c r="E54" i="21"/>
  <c r="E53" i="21"/>
  <c r="E52" i="21"/>
  <c r="E50" i="21"/>
  <c r="I47" i="21"/>
  <c r="H47" i="21"/>
  <c r="G47" i="21"/>
  <c r="E45" i="21"/>
  <c r="E47" i="21" s="1"/>
  <c r="I42" i="21"/>
  <c r="H42" i="21"/>
  <c r="G42" i="21"/>
  <c r="G41" i="21"/>
  <c r="F42" i="21"/>
  <c r="E36" i="21"/>
  <c r="E35" i="21"/>
  <c r="E34" i="21"/>
  <c r="E33" i="21"/>
  <c r="E32" i="21"/>
  <c r="I30" i="21"/>
  <c r="H30" i="21"/>
  <c r="G30" i="21"/>
  <c r="I29" i="21"/>
  <c r="H29" i="21"/>
  <c r="G29" i="21"/>
  <c r="F29" i="21"/>
  <c r="I28" i="21"/>
  <c r="H28" i="21"/>
  <c r="G28" i="21"/>
  <c r="E27" i="21"/>
  <c r="E25" i="21"/>
  <c r="E24" i="21"/>
  <c r="E23" i="21"/>
  <c r="E22" i="21"/>
  <c r="E20" i="21"/>
  <c r="I18" i="21"/>
  <c r="H18" i="21"/>
  <c r="G18" i="21"/>
  <c r="F18" i="21"/>
  <c r="H17" i="21"/>
  <c r="G17" i="21"/>
  <c r="I16" i="21"/>
  <c r="E16" i="21" s="1"/>
  <c r="H16" i="21"/>
  <c r="G16" i="21"/>
  <c r="E15" i="21"/>
  <c r="E14" i="21"/>
  <c r="E13" i="21"/>
  <c r="E12" i="21"/>
  <c r="E11" i="21"/>
  <c r="E10" i="21"/>
  <c r="E8" i="21"/>
  <c r="E69" i="21" l="1"/>
  <c r="H82" i="21"/>
  <c r="E29" i="21"/>
  <c r="G83" i="21"/>
  <c r="E68" i="21"/>
  <c r="G80" i="21"/>
  <c r="I80" i="21"/>
  <c r="H81" i="21"/>
  <c r="E30" i="21"/>
  <c r="E38" i="21"/>
  <c r="F28" i="21"/>
  <c r="E28" i="21" s="1"/>
  <c r="F17" i="21"/>
  <c r="F81" i="21" s="1"/>
  <c r="H80" i="21"/>
  <c r="G81" i="21"/>
  <c r="I17" i="21"/>
  <c r="I81" i="21" s="1"/>
  <c r="G82" i="21"/>
  <c r="I82" i="21"/>
  <c r="E26" i="21"/>
  <c r="E42" i="21"/>
  <c r="E41" i="21"/>
  <c r="E70" i="21"/>
  <c r="F83" i="21"/>
  <c r="E9" i="21"/>
  <c r="E18" i="21"/>
  <c r="E49" i="21"/>
  <c r="E81" i="21" l="1"/>
  <c r="E17" i="21"/>
  <c r="F80" i="21"/>
  <c r="E80" i="21" s="1"/>
  <c r="F82" i="21"/>
  <c r="E82" i="21" s="1"/>
  <c r="E79" i="21"/>
  <c r="E83" i="21"/>
  <c r="H78" i="10" l="1"/>
  <c r="I78" i="10"/>
  <c r="G66" i="10" l="1"/>
  <c r="G78" i="10" s="1"/>
  <c r="S80" i="10"/>
  <c r="R80" i="10"/>
  <c r="Q80" i="10"/>
  <c r="P80" i="10"/>
  <c r="O80" i="10"/>
  <c r="N80" i="10"/>
  <c r="M80" i="10"/>
  <c r="L80" i="10"/>
  <c r="K80" i="10"/>
  <c r="J80" i="10"/>
  <c r="L79" i="10"/>
  <c r="M79" i="10"/>
  <c r="N79" i="10"/>
  <c r="G79" i="10"/>
  <c r="H79" i="10"/>
  <c r="I79" i="10"/>
  <c r="Q77" i="10"/>
  <c r="R77" i="10"/>
  <c r="S77" i="10"/>
  <c r="L77" i="10"/>
  <c r="M77" i="10"/>
  <c r="N77" i="10"/>
  <c r="G77" i="10"/>
  <c r="H77" i="10"/>
  <c r="I77" i="10"/>
  <c r="O76" i="10"/>
  <c r="J76" i="10"/>
  <c r="E76" i="10"/>
  <c r="P75" i="10"/>
  <c r="P77" i="10" l="1"/>
  <c r="G80" i="10" l="1"/>
  <c r="H80" i="10"/>
  <c r="I80" i="10"/>
  <c r="F80" i="10"/>
  <c r="E67" i="10"/>
  <c r="E80" i="10" s="1"/>
  <c r="K77" i="10" l="1"/>
  <c r="O36" i="10" l="1"/>
  <c r="J36" i="10"/>
  <c r="E36" i="10"/>
  <c r="K38" i="10"/>
  <c r="F38" i="10"/>
  <c r="P38" i="10" l="1"/>
  <c r="F26" i="10" l="1"/>
  <c r="J29" i="10" l="1"/>
  <c r="E29" i="10"/>
  <c r="E24" i="10" l="1"/>
  <c r="S50" i="10" l="1"/>
  <c r="R50" i="10"/>
  <c r="Q50" i="10"/>
  <c r="N50" i="10"/>
  <c r="M50" i="10"/>
  <c r="L50" i="10"/>
  <c r="I50" i="10"/>
  <c r="H50" i="10"/>
  <c r="G50" i="10"/>
  <c r="O61" i="10" l="1"/>
  <c r="J61" i="10"/>
  <c r="E61" i="10"/>
  <c r="S92" i="10" l="1"/>
  <c r="R92" i="10"/>
  <c r="Q92" i="10"/>
  <c r="N92" i="10"/>
  <c r="M92" i="10"/>
  <c r="L92" i="10"/>
  <c r="I92" i="10"/>
  <c r="H92" i="10"/>
  <c r="G92" i="10"/>
  <c r="O86" i="10"/>
  <c r="J86" i="10"/>
  <c r="E86" i="10"/>
  <c r="O85" i="10"/>
  <c r="J85" i="10"/>
  <c r="E85" i="10"/>
  <c r="O84" i="10"/>
  <c r="J84" i="10"/>
  <c r="E84" i="10"/>
  <c r="O83" i="10"/>
  <c r="J83" i="10"/>
  <c r="E83" i="10"/>
  <c r="E82" i="10"/>
  <c r="S79" i="10"/>
  <c r="R79" i="10"/>
  <c r="Q79" i="10"/>
  <c r="S78" i="10"/>
  <c r="R78" i="10"/>
  <c r="Q78" i="10"/>
  <c r="N78" i="10"/>
  <c r="M78" i="10"/>
  <c r="L78" i="10"/>
  <c r="O75" i="10"/>
  <c r="J75" i="10"/>
  <c r="E75" i="10"/>
  <c r="O70" i="10"/>
  <c r="J70" i="10"/>
  <c r="E70" i="10"/>
  <c r="O62" i="10"/>
  <c r="J62" i="10"/>
  <c r="E62" i="10"/>
  <c r="O69" i="10"/>
  <c r="J69" i="10"/>
  <c r="E69" i="10"/>
  <c r="O68" i="10"/>
  <c r="J68" i="10"/>
  <c r="E68" i="10"/>
  <c r="O64" i="10"/>
  <c r="J64" i="10"/>
  <c r="E64" i="10"/>
  <c r="O63" i="10"/>
  <c r="J63" i="10"/>
  <c r="E63" i="10"/>
  <c r="O66" i="10"/>
  <c r="J66" i="10"/>
  <c r="E66" i="10"/>
  <c r="S56" i="10"/>
  <c r="R56" i="10"/>
  <c r="Q56" i="10"/>
  <c r="P56" i="10"/>
  <c r="N56" i="10"/>
  <c r="M56" i="10"/>
  <c r="L56" i="10"/>
  <c r="K56" i="10"/>
  <c r="I56" i="10"/>
  <c r="H56" i="10"/>
  <c r="G56" i="10"/>
  <c r="F56" i="10"/>
  <c r="F90" i="10" s="1"/>
  <c r="O55" i="10"/>
  <c r="J55" i="10"/>
  <c r="E55" i="10"/>
  <c r="O54" i="10"/>
  <c r="J54" i="10"/>
  <c r="E54" i="10"/>
  <c r="S51" i="10"/>
  <c r="R51" i="10"/>
  <c r="Q51" i="10"/>
  <c r="N51" i="10"/>
  <c r="M51" i="10"/>
  <c r="L51" i="10"/>
  <c r="I51" i="10"/>
  <c r="H51" i="10"/>
  <c r="G51" i="10"/>
  <c r="P51" i="10"/>
  <c r="K51" i="10"/>
  <c r="F51" i="10"/>
  <c r="J45" i="10"/>
  <c r="E45" i="10"/>
  <c r="O44" i="10"/>
  <c r="J44" i="10"/>
  <c r="E44" i="10"/>
  <c r="O43" i="10"/>
  <c r="J43" i="10"/>
  <c r="O42" i="10"/>
  <c r="J42" i="10"/>
  <c r="E42" i="10"/>
  <c r="O41" i="10"/>
  <c r="J41" i="10"/>
  <c r="E41" i="10"/>
  <c r="S39" i="10"/>
  <c r="R39" i="10"/>
  <c r="Q39" i="10"/>
  <c r="N39" i="10"/>
  <c r="M39" i="10"/>
  <c r="L39" i="10"/>
  <c r="I39" i="10"/>
  <c r="H39" i="10"/>
  <c r="G39" i="10"/>
  <c r="S38" i="10"/>
  <c r="R38" i="10"/>
  <c r="Q38" i="10"/>
  <c r="N38" i="10"/>
  <c r="M38" i="10"/>
  <c r="L38" i="10"/>
  <c r="I38" i="10"/>
  <c r="H38" i="10"/>
  <c r="G38" i="10"/>
  <c r="S37" i="10"/>
  <c r="R37" i="10"/>
  <c r="Q37" i="10"/>
  <c r="N37" i="10"/>
  <c r="M37" i="10"/>
  <c r="L37" i="10"/>
  <c r="I37" i="10"/>
  <c r="H37" i="10"/>
  <c r="G37" i="10"/>
  <c r="P37" i="10"/>
  <c r="J73" i="10"/>
  <c r="O34" i="10"/>
  <c r="J34" i="10"/>
  <c r="E34" i="10"/>
  <c r="O33" i="10"/>
  <c r="J33" i="10"/>
  <c r="E33" i="10"/>
  <c r="O32" i="10"/>
  <c r="J32" i="10"/>
  <c r="E32" i="10"/>
  <c r="O31" i="10"/>
  <c r="J31" i="10"/>
  <c r="E31" i="10"/>
  <c r="O29" i="10"/>
  <c r="S27" i="10"/>
  <c r="R27" i="10"/>
  <c r="Q27" i="10"/>
  <c r="N27" i="10"/>
  <c r="M27" i="10"/>
  <c r="L27" i="10"/>
  <c r="K27" i="10"/>
  <c r="I27" i="10"/>
  <c r="H27" i="10"/>
  <c r="G27" i="10"/>
  <c r="R26" i="10"/>
  <c r="Q26" i="10"/>
  <c r="M26" i="10"/>
  <c r="L26" i="10"/>
  <c r="H26" i="10"/>
  <c r="G26" i="10"/>
  <c r="S25" i="10"/>
  <c r="R25" i="10"/>
  <c r="Q25" i="10"/>
  <c r="N25" i="10"/>
  <c r="M25" i="10"/>
  <c r="L25" i="10"/>
  <c r="I25" i="10"/>
  <c r="H25" i="10"/>
  <c r="G25" i="10"/>
  <c r="O24" i="10"/>
  <c r="J24" i="10"/>
  <c r="O23" i="10"/>
  <c r="J23" i="10"/>
  <c r="E23" i="10"/>
  <c r="J22" i="10"/>
  <c r="O21" i="10"/>
  <c r="J21" i="10"/>
  <c r="E21" i="10"/>
  <c r="O20" i="10"/>
  <c r="J20" i="10"/>
  <c r="E20" i="10"/>
  <c r="O19" i="10"/>
  <c r="J19" i="10"/>
  <c r="E19" i="10"/>
  <c r="O18" i="10"/>
  <c r="J18" i="10"/>
  <c r="E18" i="10"/>
  <c r="K26" i="10"/>
  <c r="G89" i="10" l="1"/>
  <c r="M89" i="10"/>
  <c r="Q89" i="10"/>
  <c r="S89" i="10"/>
  <c r="H90" i="10"/>
  <c r="R90" i="10"/>
  <c r="H91" i="10"/>
  <c r="G90" i="10"/>
  <c r="L90" i="10"/>
  <c r="Q90" i="10"/>
  <c r="G91" i="10"/>
  <c r="I91" i="10"/>
  <c r="H89" i="10"/>
  <c r="L89" i="10"/>
  <c r="N89" i="10"/>
  <c r="R89" i="10"/>
  <c r="M90" i="10"/>
  <c r="F37" i="10"/>
  <c r="I89" i="10"/>
  <c r="E25" i="10"/>
  <c r="E72" i="10"/>
  <c r="E79" i="10"/>
  <c r="O72" i="10"/>
  <c r="O79" i="10"/>
  <c r="E35" i="10"/>
  <c r="E39" i="10"/>
  <c r="O35" i="10"/>
  <c r="J72" i="10"/>
  <c r="K91" i="10"/>
  <c r="J50" i="10"/>
  <c r="K90" i="10"/>
  <c r="L91" i="10"/>
  <c r="N91" i="10"/>
  <c r="R91" i="10"/>
  <c r="M91" i="10"/>
  <c r="Q91" i="10"/>
  <c r="S91" i="10"/>
  <c r="J27" i="10"/>
  <c r="E73" i="10"/>
  <c r="J35" i="10"/>
  <c r="J38" i="10"/>
  <c r="J82" i="10"/>
  <c r="O82" i="10"/>
  <c r="O38" i="10"/>
  <c r="E47" i="10"/>
  <c r="J47" i="10"/>
  <c r="O47" i="10"/>
  <c r="F27" i="10"/>
  <c r="F91" i="10" s="1"/>
  <c r="E22" i="10"/>
  <c r="J56" i="10"/>
  <c r="O50" i="10"/>
  <c r="O45" i="10"/>
  <c r="P90" i="10"/>
  <c r="O37" i="10"/>
  <c r="E38" i="10"/>
  <c r="E50" i="10"/>
  <c r="E51" i="10"/>
  <c r="J51" i="10"/>
  <c r="O51" i="10"/>
  <c r="E56" i="10"/>
  <c r="O56" i="10"/>
  <c r="E65" i="10"/>
  <c r="J65" i="10"/>
  <c r="O65" i="10"/>
  <c r="E58" i="10"/>
  <c r="J58" i="10"/>
  <c r="O58" i="10"/>
  <c r="J39" i="10"/>
  <c r="E17" i="10"/>
  <c r="J17" i="10"/>
  <c r="O17" i="10"/>
  <c r="O22" i="10"/>
  <c r="P25" i="10"/>
  <c r="N26" i="10"/>
  <c r="N90" i="10" s="1"/>
  <c r="P27" i="10"/>
  <c r="O27" i="10" s="1"/>
  <c r="O73" i="10"/>
  <c r="J37" i="10"/>
  <c r="E78" i="10"/>
  <c r="J78" i="10"/>
  <c r="O78" i="10"/>
  <c r="K25" i="10"/>
  <c r="I26" i="10"/>
  <c r="I90" i="10" s="1"/>
  <c r="S26" i="10"/>
  <c r="S90" i="10" s="1"/>
  <c r="E43" i="10"/>
  <c r="J49" i="10"/>
  <c r="E59" i="10"/>
  <c r="J59" i="10"/>
  <c r="O59" i="10"/>
  <c r="J77" i="10"/>
  <c r="E49" i="10"/>
  <c r="E77" i="10"/>
  <c r="O77" i="10"/>
  <c r="J88" i="10"/>
  <c r="J92" i="10"/>
  <c r="P92" i="10"/>
  <c r="O92" i="10" s="1"/>
  <c r="O88" i="10"/>
  <c r="E37" i="10" l="1"/>
  <c r="F89" i="10"/>
  <c r="E90" i="10"/>
  <c r="E88" i="10"/>
  <c r="F92" i="10"/>
  <c r="E92" i="10" s="1"/>
  <c r="P91" i="10"/>
  <c r="O91" i="10" s="1"/>
  <c r="J79" i="10"/>
  <c r="E27" i="10"/>
  <c r="E91" i="10"/>
  <c r="P89" i="10"/>
  <c r="O39" i="10"/>
  <c r="J91" i="10"/>
  <c r="O26" i="10"/>
  <c r="E26" i="10"/>
  <c r="J26" i="10"/>
  <c r="J25" i="10"/>
  <c r="O25" i="10"/>
  <c r="O90" i="10"/>
  <c r="J90" i="10"/>
  <c r="J89" i="10" l="1"/>
  <c r="O89" i="10"/>
  <c r="E89" i="10"/>
</calcChain>
</file>

<file path=xl/sharedStrings.xml><?xml version="1.0" encoding="utf-8"?>
<sst xmlns="http://schemas.openxmlformats.org/spreadsheetml/2006/main" count="683" uniqueCount="141">
  <si>
    <t>Наименование целей, задач и мероприятий муниципальной программы</t>
  </si>
  <si>
    <t>Ответственный исполнитель</t>
  </si>
  <si>
    <t>Сроки реализации</t>
  </si>
  <si>
    <t>Финансовое обеспечение реализации муниципальной программы, тыс. руб.</t>
  </si>
  <si>
    <t>Всего</t>
  </si>
  <si>
    <t>Местный бюджет</t>
  </si>
  <si>
    <t>Областной бюджет</t>
  </si>
  <si>
    <t>Федеральный бюджет</t>
  </si>
  <si>
    <t>Внебюджетные средства</t>
  </si>
  <si>
    <t>ДГХ</t>
  </si>
  <si>
    <t>Итого по задаче 1:</t>
  </si>
  <si>
    <t>Итого по задаче 3:</t>
  </si>
  <si>
    <t>Итого по задаче 4:</t>
  </si>
  <si>
    <t>4.1</t>
  </si>
  <si>
    <t>1.1</t>
  </si>
  <si>
    <t>1.3</t>
  </si>
  <si>
    <t>1.4</t>
  </si>
  <si>
    <t>2.1</t>
  </si>
  <si>
    <t>3.1</t>
  </si>
  <si>
    <t>3.2</t>
  </si>
  <si>
    <t>Задача 1: Обеспечение комплексного благоустройства внутриквартальных территорий</t>
  </si>
  <si>
    <t xml:space="preserve">Содержание системы поверхностного водоотвода объектов гидротехнических сооружений </t>
  </si>
  <si>
    <t>План на 2025 год</t>
  </si>
  <si>
    <t>План на 2026 год</t>
  </si>
  <si>
    <t>План на 2027 год</t>
  </si>
  <si>
    <t>4.2</t>
  </si>
  <si>
    <t>3.3</t>
  </si>
  <si>
    <t>3.4</t>
  </si>
  <si>
    <t>3.5</t>
  </si>
  <si>
    <t xml:space="preserve">Итого по Программе </t>
  </si>
  <si>
    <t>Обязательное или обязательное и добровольное страхование гражданской ответственности владельца опасного объекта гидротехнических сооружений</t>
  </si>
  <si>
    <t>к Муниципальной программе</t>
  </si>
  <si>
    <t>"Благоустройство территории</t>
  </si>
  <si>
    <t>городского округа Тольятти</t>
  </si>
  <si>
    <t>на 2025 - 2030 годы"</t>
  </si>
  <si>
    <t>Цель: Обеспечение соответствия городских общественных пространств высоким стандартам качества городской среды и качества досуга жителей</t>
  </si>
  <si>
    <t>2027-2030</t>
  </si>
  <si>
    <t>2025-2030</t>
  </si>
  <si>
    <t>2025-2028</t>
  </si>
  <si>
    <t>Валка и обрезка аварийно опасных и сухостойных деревьев</t>
  </si>
  <si>
    <t>Акарицидная обработка и дератизация территорий общего пользования</t>
  </si>
  <si>
    <t>2025-2029</t>
  </si>
  <si>
    <t xml:space="preserve">Ремонт покрытий проездов и пешеходных дорожек, ремонт автомобильных дорог </t>
  </si>
  <si>
    <t>Инвентаризация захоронений</t>
  </si>
  <si>
    <t>Содержание МКУ "Ритуал"</t>
  </si>
  <si>
    <t xml:space="preserve">Перевозка трупов и трупного материала автомобильным транспортом с экипажем в морг </t>
  </si>
  <si>
    <t>в том числе:</t>
  </si>
  <si>
    <t>Итого по задаче 2:</t>
  </si>
  <si>
    <t xml:space="preserve">МБУ "Зеленстрой" </t>
  </si>
  <si>
    <t>МБУ "Зеленстрой"</t>
  </si>
  <si>
    <t xml:space="preserve">МКУ "Ритуал" </t>
  </si>
  <si>
    <t>МКУ "Ритуал"</t>
  </si>
  <si>
    <t>2025, 2027-2030</t>
  </si>
  <si>
    <t xml:space="preserve">ПЕРЕЧЕНЬ МЕРОПРИЯТИЙ МУНИЦИПАЛЬНОЙ ПРОГРАММЫ "БЛАГОУСТРОЙСТВО ТЕРРИТОРИИ ГОРОДСКОГО ОКРУГА ТОЛЬЯТТИ НА 2025 - 2030 ГОДЫ" </t>
  </si>
  <si>
    <t>Ремонт и установка МАФ &lt;1&gt;</t>
  </si>
  <si>
    <t>1.6</t>
  </si>
  <si>
    <t>1.7</t>
  </si>
  <si>
    <t xml:space="preserve">1.2 </t>
  </si>
  <si>
    <t xml:space="preserve">5.1 </t>
  </si>
  <si>
    <t xml:space="preserve">Итого по задаче 5:                    </t>
  </si>
  <si>
    <t>Итого по задаче 6:</t>
  </si>
  <si>
    <t>Подготовка проектной документации, проведение государственной экспертизы такой документации, в том числе предпроектные работы и изыскания</t>
  </si>
  <si>
    <t>Восстановление и устройство детских и спортивных площадок  &lt;1&gt;</t>
  </si>
  <si>
    <t xml:space="preserve">Восстановление и устройство хоккейных кортов и катков </t>
  </si>
  <si>
    <t>Благоустройство территорий общего пользования</t>
  </si>
  <si>
    <t>Задача 2: Сохранение и улучшение эксплуатационных характеристик общественных пространств</t>
  </si>
  <si>
    <t>Задача 3: Создание условий для массового отдыха на береговых зонах водных объектов</t>
  </si>
  <si>
    <t>2025-2027</t>
  </si>
  <si>
    <t>Задача 4: Вовлечение населения в благоустройство городской среды</t>
  </si>
  <si>
    <t xml:space="preserve">Реализация инициативных проектов, направленных на благоустройство городских территорий </t>
  </si>
  <si>
    <t xml:space="preserve">Задача 5: Эксплуатация объектов благоустройства городских территорий </t>
  </si>
  <si>
    <t xml:space="preserve">1.5 </t>
  </si>
  <si>
    <r>
      <t>2.2</t>
    </r>
    <r>
      <rPr>
        <i/>
        <sz val="12"/>
        <rFont val="Times New Roman"/>
        <family val="1"/>
        <charset val="204"/>
      </rPr>
      <t xml:space="preserve"> </t>
    </r>
  </si>
  <si>
    <t xml:space="preserve">Праздничное оформление городских территорий </t>
  </si>
  <si>
    <t xml:space="preserve">2.3 </t>
  </si>
  <si>
    <t xml:space="preserve">2.4 </t>
  </si>
  <si>
    <t xml:space="preserve">3.6 </t>
  </si>
  <si>
    <t xml:space="preserve">5.7 </t>
  </si>
  <si>
    <t xml:space="preserve">5.8 </t>
  </si>
  <si>
    <t xml:space="preserve">Материально-техническое обеспечение эксплуатации объектов благоустройства </t>
  </si>
  <si>
    <r>
      <t>6.1</t>
    </r>
    <r>
      <rPr>
        <sz val="10"/>
        <rFont val="Times New Roman"/>
        <family val="1"/>
        <charset val="204"/>
      </rPr>
      <t xml:space="preserve"> </t>
    </r>
  </si>
  <si>
    <t xml:space="preserve">Содержание муниципальных кладбищ                        </t>
  </si>
  <si>
    <t xml:space="preserve">6.2 </t>
  </si>
  <si>
    <t xml:space="preserve">6.3 </t>
  </si>
  <si>
    <t xml:space="preserve">6.4 </t>
  </si>
  <si>
    <t xml:space="preserve">6.5 </t>
  </si>
  <si>
    <t>Благоустройство придомовых территорий многоквартирных домов &lt;1&gt;</t>
  </si>
  <si>
    <t>2025 - 2030</t>
  </si>
  <si>
    <t>№ п/п</t>
  </si>
  <si>
    <t>Доплаты и компенсационные выплаты матерям</t>
  </si>
  <si>
    <t>Таблица № 1 (2025 - 2027 гг.)</t>
  </si>
  <si>
    <t>Подготовка проектной документации, проведение государственной экспертизы такой документации, в том числе предпроектные работы и изыскания, разработка заявки на участие концепции развития общественной территории в границах исторического поселения г.о. Тольятти во Всероссийском конкурсе лучших проектов создания комфортной городской среды</t>
  </si>
  <si>
    <t>Ремонт, восстановление и устройство покрытий тротуаров, проездов, площадок для временной парковки автомашин, лестничных спусков &lt;1&gt;</t>
  </si>
  <si>
    <t xml:space="preserve">Содержание территорий объектов гидротехнических сооружений, пляжей и прибрежных территорий </t>
  </si>
  <si>
    <t xml:space="preserve">Транспортные услуги по вывозу смета, отходов </t>
  </si>
  <si>
    <r>
      <t>Содержание мест отдыха</t>
    </r>
    <r>
      <rPr>
        <i/>
        <sz val="12"/>
        <rFont val="Times New Roman"/>
        <family val="1"/>
        <charset val="204"/>
      </rPr>
      <t xml:space="preserve">                       </t>
    </r>
  </si>
  <si>
    <t xml:space="preserve">Освобождение земельных участков и благоустройство после сноса (демонтаж сооружений), в том числе от незаконно размещенных нестационарных сооружений </t>
  </si>
  <si>
    <t xml:space="preserve">Приобретение, установка, ремонт и содержание туалетов </t>
  </si>
  <si>
    <t>Финансовое обеспечение реализации муниципальной программына 2025 - 2030, тыс. руб.</t>
  </si>
  <si>
    <t>Таблица № 3 (2025 - 2030 гг.)</t>
  </si>
  <si>
    <r>
      <t>Устройство и ремонт контейнерных площадок, приобретение мусоросборников, предназначенных для складирования ТКО</t>
    </r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(государственная программа Самарской области «Совершенствование системы обращения с отходами, в том числе с твердыми коммунальными отходами, на территории Самарской области»)</t>
    </r>
  </si>
  <si>
    <t>Устройство и ремонт контейнерных площадок, приобретение мусоросборников, предназначенных для складирования ТКО (государственная программа Самарской области «Совершенствование системы обращения с отходами, в том числе с твердыми коммунальными отходами, на территории Самарской области»)</t>
  </si>
  <si>
    <t>ДГД</t>
  </si>
  <si>
    <t>2025, 2026</t>
  </si>
  <si>
    <t>3.7</t>
  </si>
  <si>
    <t>Реализация общественных проектов, направленных на благоустройство городских территорий (государственная программа Самарской области «Народный бюджет Самарской области»)</t>
  </si>
  <si>
    <t>Обращение с твердыми коммунальными отходами, содержание контейнерных площадок</t>
  </si>
  <si>
    <t xml:space="preserve">Ремонт, восстановление и содержание памятных мест, объектов, направленных на сохранение исторической памяти </t>
  </si>
  <si>
    <t xml:space="preserve">Озеленение, цветочное оформление территорий </t>
  </si>
  <si>
    <t>&lt;1&gt; - За исключением объектов, включенных в иные муниципальные программы с аналогичным видом работ.</t>
  </si>
  <si>
    <t>----------------------------------------</t>
  </si>
  <si>
    <t>Преддекларационные обследования, разработка деклараций безопасности гидротехнических сооружений с государственной экспертизой, обследование и мониторинг технического состояния, комплексные обследования объектов гидротехнических сооружений</t>
  </si>
  <si>
    <t>Обеспечение внутриквартальным освещением &lt;1&gt;</t>
  </si>
  <si>
    <t>2025</t>
  </si>
  <si>
    <t>5.2</t>
  </si>
  <si>
    <t>5.2.</t>
  </si>
  <si>
    <t xml:space="preserve">5.3 </t>
  </si>
  <si>
    <t>5.4</t>
  </si>
  <si>
    <r>
      <t>5.5</t>
    </r>
    <r>
      <rPr>
        <i/>
        <sz val="10"/>
        <rFont val="Times New Roman"/>
        <family val="1"/>
        <charset val="204"/>
      </rPr>
      <t xml:space="preserve"> </t>
    </r>
  </si>
  <si>
    <t>5.6</t>
  </si>
  <si>
    <t>5.9</t>
  </si>
  <si>
    <r>
      <t>5.10</t>
    </r>
    <r>
      <rPr>
        <i/>
        <sz val="10"/>
        <rFont val="Times New Roman"/>
        <family val="1"/>
        <charset val="204"/>
      </rPr>
      <t xml:space="preserve"> </t>
    </r>
  </si>
  <si>
    <t xml:space="preserve">5.11 </t>
  </si>
  <si>
    <t>5.12</t>
  </si>
  <si>
    <t xml:space="preserve"> Комплексное содержание территорий жилых кварталов</t>
  </si>
  <si>
    <t xml:space="preserve">5.9 </t>
  </si>
  <si>
    <t>Иное содержание территорий общего пользования и жилых кварталов</t>
  </si>
  <si>
    <t xml:space="preserve">Приложение №1 </t>
  </si>
  <si>
    <t>Проектирование и реконструкция объектов гидротехнических сооружений (государственная программа Самарской области "Содействие развитию благоустройства территорий муниципальных образований в Самарской области")</t>
  </si>
  <si>
    <t>Проектирование и реконструкция объектов гидротехнических сооружений (государственная программа Самарской области "Содействие развитию благоустройства территорий муниципальных образований в Самарской области" )</t>
  </si>
  <si>
    <t>2029, 2030</t>
  </si>
  <si>
    <t xml:space="preserve">Ремонт и обустройство объектов гидротехнических сооружений, пляжей и прибрежных территорий </t>
  </si>
  <si>
    <t xml:space="preserve">Задача 6: Содержание мест погребения (мест захоронения) и оказание ритуальных услуг на территории городского округа Тольятти </t>
  </si>
  <si>
    <t>2025, 2026,2029</t>
  </si>
  <si>
    <t>2026-2028</t>
  </si>
  <si>
    <t>6.6</t>
  </si>
  <si>
    <t>Оказание гарантированных услуг по погребению</t>
  </si>
  <si>
    <t>Таблица № 2 (2028 - 2030 гг.)</t>
  </si>
  <si>
    <t>План на 2028 год</t>
  </si>
  <si>
    <t>План на 2029 год</t>
  </si>
  <si>
    <t>План на 2030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</si>
</sst>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р_._-;\-* #,##0_р_._-;_-* &quot;-&quot;_р_._-;_-@_-"/>
    <numFmt numFmtId="165" formatCode="_-* #,##0.00_р_._-;\-* #,##0.00_р_._-;_-* &quot;-&quot;??_р_._-;_-@_-"/>
    <numFmt numFmtId="166" formatCode="&quot;Да&quot;;&quot;Да&quot;;&quot;Нет&quot;"/>
  </numFmts>
  <fonts count="33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rgb="FF000000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1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13" applyNumberFormat="0" applyAlignment="0" applyProtection="0"/>
    <xf numFmtId="0" fontId="6" fillId="21" borderId="14" applyNumberFormat="0" applyAlignment="0" applyProtection="0"/>
    <xf numFmtId="0" fontId="7" fillId="21" borderId="13" applyNumberFormat="0" applyAlignment="0" applyProtection="0"/>
    <xf numFmtId="0" fontId="8" fillId="0" borderId="15" applyNumberFormat="0" applyFill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18" applyNumberFormat="0" applyFill="0" applyAlignment="0" applyProtection="0"/>
    <xf numFmtId="0" fontId="12" fillId="22" borderId="19" applyNumberFormat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3" fillId="0" borderId="0"/>
    <xf numFmtId="0" fontId="15" fillId="0" borderId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3" fillId="24" borderId="20" applyNumberFormat="0" applyFont="0" applyAlignment="0" applyProtection="0"/>
    <xf numFmtId="0" fontId="18" fillId="0" borderId="21" applyNumberFormat="0" applyFill="0" applyAlignment="0" applyProtection="0"/>
    <xf numFmtId="0" fontId="19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ill="0" applyBorder="0" applyAlignment="0" applyProtection="0"/>
    <xf numFmtId="0" fontId="20" fillId="5" borderId="0" applyNumberFormat="0" applyBorder="0" applyAlignment="0" applyProtection="0"/>
    <xf numFmtId="0" fontId="15" fillId="0" borderId="0"/>
    <xf numFmtId="0" fontId="21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21" fillId="0" borderId="0"/>
    <xf numFmtId="0" fontId="31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32">
    <xf numFmtId="0" fontId="0" fillId="0" borderId="0" xfId="0"/>
    <xf numFmtId="0" fontId="22" fillId="2" borderId="0" xfId="0" applyFont="1" applyFill="1" applyAlignment="1">
      <alignment horizontal="center" vertical="center"/>
    </xf>
    <xf numFmtId="0" fontId="22" fillId="2" borderId="0" xfId="0" applyFont="1" applyFill="1"/>
    <xf numFmtId="3" fontId="22" fillId="2" borderId="1" xfId="0" applyNumberFormat="1" applyFont="1" applyFill="1" applyBorder="1" applyAlignment="1">
      <alignment horizontal="center" vertical="center" wrapText="1"/>
    </xf>
    <xf numFmtId="3" fontId="22" fillId="2" borderId="0" xfId="0" applyNumberFormat="1" applyFont="1" applyFill="1"/>
    <xf numFmtId="3" fontId="22" fillId="2" borderId="0" xfId="0" applyNumberFormat="1" applyFont="1" applyFill="1" applyAlignment="1">
      <alignment horizontal="center" vertical="center"/>
    </xf>
    <xf numFmtId="0" fontId="24" fillId="2" borderId="0" xfId="0" applyFont="1" applyFill="1"/>
    <xf numFmtId="3" fontId="24" fillId="2" borderId="0" xfId="0" applyNumberFormat="1" applyFont="1" applyFill="1" applyAlignment="1">
      <alignment horizontal="right" vertical="center"/>
    </xf>
    <xf numFmtId="3" fontId="22" fillId="2" borderId="1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22" fillId="2" borderId="1" xfId="0" applyFont="1" applyFill="1" applyBorder="1"/>
    <xf numFmtId="3" fontId="22" fillId="2" borderId="1" xfId="0" applyNumberFormat="1" applyFont="1" applyFill="1" applyBorder="1"/>
    <xf numFmtId="0" fontId="27" fillId="2" borderId="1" xfId="0" applyFont="1" applyFill="1" applyBorder="1" applyAlignment="1">
      <alignment vertical="center"/>
    </xf>
    <xf numFmtId="0" fontId="27" fillId="2" borderId="1" xfId="0" applyFont="1" applyFill="1" applyBorder="1"/>
    <xf numFmtId="3" fontId="26" fillId="2" borderId="1" xfId="0" applyNumberFormat="1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vertical="center"/>
    </xf>
    <xf numFmtId="0" fontId="22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center" vertical="center"/>
    </xf>
    <xf numFmtId="0" fontId="24" fillId="2" borderId="12" xfId="0" applyFont="1" applyFill="1" applyBorder="1"/>
    <xf numFmtId="3" fontId="24" fillId="2" borderId="12" xfId="0" applyNumberFormat="1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right" vertical="center"/>
    </xf>
    <xf numFmtId="3" fontId="29" fillId="2" borderId="12" xfId="0" applyNumberFormat="1" applyFont="1" applyFill="1" applyBorder="1" applyAlignment="1">
      <alignment vertical="center"/>
    </xf>
    <xf numFmtId="3" fontId="26" fillId="2" borderId="12" xfId="0" applyNumberFormat="1" applyFont="1" applyFill="1" applyBorder="1" applyAlignment="1">
      <alignment vertical="center"/>
    </xf>
    <xf numFmtId="3" fontId="24" fillId="2" borderId="12" xfId="0" applyNumberFormat="1" applyFont="1" applyFill="1" applyBorder="1"/>
    <xf numFmtId="3" fontId="26" fillId="2" borderId="12" xfId="0" applyNumberFormat="1" applyFont="1" applyFill="1" applyBorder="1" applyAlignment="1">
      <alignment horizontal="right" vertical="center"/>
    </xf>
    <xf numFmtId="3" fontId="29" fillId="2" borderId="12" xfId="0" applyNumberFormat="1" applyFont="1" applyFill="1" applyBorder="1"/>
    <xf numFmtId="3" fontId="24" fillId="2" borderId="12" xfId="0" applyNumberFormat="1" applyFont="1" applyFill="1" applyBorder="1" applyAlignment="1">
      <alignment horizontal="right" vertical="center"/>
    </xf>
    <xf numFmtId="3" fontId="28" fillId="2" borderId="12" xfId="0" applyNumberFormat="1" applyFont="1" applyFill="1" applyBorder="1" applyAlignment="1">
      <alignment horizontal="right" vertical="center"/>
    </xf>
    <xf numFmtId="3" fontId="22" fillId="2" borderId="29" xfId="0" applyNumberFormat="1" applyFont="1" applyFill="1" applyBorder="1" applyAlignment="1">
      <alignment horizontal="center" vertical="center" wrapText="1"/>
    </xf>
    <xf numFmtId="3" fontId="22" fillId="2" borderId="31" xfId="0" applyNumberFormat="1" applyFont="1" applyFill="1" applyBorder="1" applyAlignment="1">
      <alignment horizontal="center" vertical="center"/>
    </xf>
    <xf numFmtId="3" fontId="22" fillId="2" borderId="32" xfId="0" applyNumberFormat="1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textRotation="90" wrapText="1"/>
    </xf>
    <xf numFmtId="0" fontId="22" fillId="2" borderId="32" xfId="0" applyFont="1" applyFill="1" applyBorder="1" applyAlignment="1">
      <alignment horizontal="center" vertical="center" textRotation="90" wrapText="1"/>
    </xf>
    <xf numFmtId="0" fontId="22" fillId="2" borderId="34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  <xf numFmtId="3" fontId="22" fillId="2" borderId="22" xfId="0" applyNumberFormat="1" applyFont="1" applyFill="1" applyBorder="1" applyAlignment="1">
      <alignment horizontal="center" vertical="center" wrapText="1"/>
    </xf>
    <xf numFmtId="3" fontId="22" fillId="2" borderId="33" xfId="0" applyNumberFormat="1" applyFont="1" applyFill="1" applyBorder="1" applyAlignment="1">
      <alignment horizontal="center" vertical="center" wrapText="1"/>
    </xf>
    <xf numFmtId="0" fontId="22" fillId="2" borderId="43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42" xfId="0" applyFont="1" applyFill="1" applyBorder="1" applyAlignment="1">
      <alignment horizontal="center" vertical="center" wrapText="1"/>
    </xf>
    <xf numFmtId="0" fontId="22" fillId="2" borderId="52" xfId="0" applyFont="1" applyFill="1" applyBorder="1" applyAlignment="1">
      <alignment horizontal="center" vertical="center" textRotation="90" wrapText="1"/>
    </xf>
    <xf numFmtId="0" fontId="22" fillId="2" borderId="53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textRotation="90" wrapText="1"/>
    </xf>
    <xf numFmtId="3" fontId="22" fillId="2" borderId="2" xfId="0" applyNumberFormat="1" applyFont="1" applyFill="1" applyBorder="1" applyAlignment="1">
      <alignment horizontal="center" vertical="center" wrapText="1"/>
    </xf>
    <xf numFmtId="3" fontId="22" fillId="2" borderId="56" xfId="0" applyNumberFormat="1" applyFont="1" applyFill="1" applyBorder="1" applyAlignment="1">
      <alignment horizontal="center" vertical="center" wrapText="1"/>
    </xf>
    <xf numFmtId="3" fontId="27" fillId="2" borderId="35" xfId="0" applyNumberFormat="1" applyFont="1" applyFill="1" applyBorder="1" applyAlignment="1">
      <alignment horizontal="center" vertical="center" wrapText="1"/>
    </xf>
    <xf numFmtId="3" fontId="27" fillId="2" borderId="36" xfId="0" applyNumberFormat="1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vertical="center" wrapText="1"/>
    </xf>
    <xf numFmtId="3" fontId="22" fillId="2" borderId="23" xfId="0" applyNumberFormat="1" applyFont="1" applyFill="1" applyBorder="1" applyAlignment="1">
      <alignment horizontal="center" vertical="center" wrapText="1"/>
    </xf>
    <xf numFmtId="3" fontId="22" fillId="2" borderId="12" xfId="0" applyNumberFormat="1" applyFont="1" applyFill="1" applyBorder="1" applyAlignment="1">
      <alignment horizontal="center" vertical="center" wrapText="1"/>
    </xf>
    <xf numFmtId="3" fontId="22" fillId="2" borderId="6" xfId="0" applyNumberFormat="1" applyFont="1" applyFill="1" applyBorder="1" applyAlignment="1">
      <alignment horizontal="center" vertical="center" wrapText="1"/>
    </xf>
    <xf numFmtId="3" fontId="27" fillId="2" borderId="43" xfId="0" applyNumberFormat="1" applyFont="1" applyFill="1" applyBorder="1" applyAlignment="1">
      <alignment horizontal="center" vertical="center" wrapText="1"/>
    </xf>
    <xf numFmtId="3" fontId="22" fillId="2" borderId="26" xfId="0" applyNumberFormat="1" applyFont="1" applyFill="1" applyBorder="1" applyAlignment="1">
      <alignment horizontal="center" vertical="center" wrapText="1"/>
    </xf>
    <xf numFmtId="3" fontId="22" fillId="2" borderId="27" xfId="0" applyNumberFormat="1" applyFont="1" applyFill="1" applyBorder="1" applyAlignment="1">
      <alignment horizontal="center" vertical="center" wrapText="1"/>
    </xf>
    <xf numFmtId="3" fontId="22" fillId="2" borderId="28" xfId="0" applyNumberFormat="1" applyFont="1" applyFill="1" applyBorder="1" applyAlignment="1">
      <alignment horizontal="center" vertical="center" wrapText="1"/>
    </xf>
    <xf numFmtId="3" fontId="22" fillId="2" borderId="3" xfId="0" applyNumberFormat="1" applyFont="1" applyFill="1" applyBorder="1" applyAlignment="1">
      <alignment horizontal="center" vertical="center" wrapText="1"/>
    </xf>
    <xf numFmtId="3" fontId="22" fillId="2" borderId="4" xfId="0" applyNumberFormat="1" applyFont="1" applyFill="1" applyBorder="1" applyAlignment="1">
      <alignment horizontal="center" vertical="center" wrapText="1"/>
    </xf>
    <xf numFmtId="3" fontId="27" fillId="2" borderId="34" xfId="0" applyNumberFormat="1" applyFont="1" applyFill="1" applyBorder="1" applyAlignment="1">
      <alignment horizontal="center" vertical="center" wrapText="1"/>
    </xf>
    <xf numFmtId="3" fontId="22" fillId="2" borderId="5" xfId="0" applyNumberFormat="1" applyFont="1" applyFill="1" applyBorder="1" applyAlignment="1">
      <alignment horizontal="center" vertical="center" wrapText="1"/>
    </xf>
    <xf numFmtId="3" fontId="22" fillId="2" borderId="30" xfId="0" applyNumberFormat="1" applyFont="1" applyFill="1" applyBorder="1" applyAlignment="1">
      <alignment horizontal="center" vertical="center" wrapText="1"/>
    </xf>
    <xf numFmtId="3" fontId="22" fillId="2" borderId="31" xfId="0" applyNumberFormat="1" applyFont="1" applyFill="1" applyBorder="1" applyAlignment="1">
      <alignment horizontal="center" vertical="center" wrapText="1"/>
    </xf>
    <xf numFmtId="3" fontId="22" fillId="2" borderId="32" xfId="0" applyNumberFormat="1" applyFont="1" applyFill="1" applyBorder="1" applyAlignment="1">
      <alignment horizontal="center" vertical="center" wrapText="1"/>
    </xf>
    <xf numFmtId="3" fontId="22" fillId="2" borderId="24" xfId="0" applyNumberFormat="1" applyFont="1" applyFill="1" applyBorder="1" applyAlignment="1">
      <alignment horizontal="center" vertical="center" wrapText="1"/>
    </xf>
    <xf numFmtId="3" fontId="22" fillId="2" borderId="11" xfId="0" applyNumberFormat="1" applyFont="1" applyFill="1" applyBorder="1" applyAlignment="1">
      <alignment horizontal="center" vertical="center" wrapText="1"/>
    </xf>
    <xf numFmtId="3" fontId="22" fillId="2" borderId="9" xfId="0" applyNumberFormat="1" applyFont="1" applyFill="1" applyBorder="1" applyAlignment="1">
      <alignment horizontal="center" vertical="center" wrapText="1"/>
    </xf>
    <xf numFmtId="3" fontId="27" fillId="2" borderId="53" xfId="0" applyNumberFormat="1" applyFont="1" applyFill="1" applyBorder="1" applyAlignment="1">
      <alignment horizontal="center" vertical="center" wrapText="1"/>
    </xf>
    <xf numFmtId="0" fontId="22" fillId="2" borderId="26" xfId="1" applyFont="1" applyFill="1" applyBorder="1" applyAlignment="1">
      <alignment vertical="center" wrapText="1"/>
    </xf>
    <xf numFmtId="0" fontId="22" fillId="2" borderId="27" xfId="1" applyFont="1" applyFill="1" applyBorder="1" applyAlignment="1">
      <alignment horizontal="right" vertical="center" wrapText="1"/>
    </xf>
    <xf numFmtId="0" fontId="22" fillId="2" borderId="55" xfId="0" applyFont="1" applyFill="1" applyBorder="1" applyAlignment="1">
      <alignment vertical="center" wrapText="1"/>
    </xf>
    <xf numFmtId="3" fontId="22" fillId="2" borderId="41" xfId="0" applyNumberFormat="1" applyFont="1" applyFill="1" applyBorder="1" applyAlignment="1">
      <alignment horizontal="center" vertical="center" wrapText="1"/>
    </xf>
    <xf numFmtId="3" fontId="22" fillId="2" borderId="55" xfId="0" applyNumberFormat="1" applyFont="1" applyFill="1" applyBorder="1" applyAlignment="1">
      <alignment horizontal="center" vertical="center" wrapText="1"/>
    </xf>
    <xf numFmtId="0" fontId="22" fillId="2" borderId="30" xfId="1" applyFont="1" applyFill="1" applyBorder="1" applyAlignment="1">
      <alignment vertical="center" wrapText="1"/>
    </xf>
    <xf numFmtId="0" fontId="22" fillId="2" borderId="31" xfId="1" applyFont="1" applyFill="1" applyBorder="1" applyAlignment="1">
      <alignment vertical="center" wrapText="1"/>
    </xf>
    <xf numFmtId="0" fontId="22" fillId="2" borderId="52" xfId="0" applyFont="1" applyFill="1" applyBorder="1" applyAlignment="1">
      <alignment vertical="center" wrapText="1"/>
    </xf>
    <xf numFmtId="3" fontId="22" fillId="2" borderId="42" xfId="0" applyNumberFormat="1" applyFont="1" applyFill="1" applyBorder="1" applyAlignment="1">
      <alignment horizontal="center" vertical="center" wrapText="1"/>
    </xf>
    <xf numFmtId="3" fontId="22" fillId="2" borderId="52" xfId="0" applyNumberFormat="1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44" xfId="0" applyFont="1" applyFill="1" applyBorder="1" applyAlignment="1">
      <alignment vertical="center" wrapText="1"/>
    </xf>
    <xf numFmtId="0" fontId="22" fillId="2" borderId="45" xfId="0" applyFont="1" applyFill="1" applyBorder="1" applyAlignment="1">
      <alignment vertical="center" wrapText="1"/>
    </xf>
    <xf numFmtId="0" fontId="22" fillId="2" borderId="46" xfId="0" applyFont="1" applyFill="1" applyBorder="1" applyAlignment="1">
      <alignment vertical="center" wrapText="1"/>
    </xf>
    <xf numFmtId="0" fontId="22" fillId="2" borderId="37" xfId="1" applyFont="1" applyFill="1" applyBorder="1" applyAlignment="1">
      <alignment vertical="center" wrapText="1"/>
    </xf>
    <xf numFmtId="0" fontId="22" fillId="2" borderId="39" xfId="1" applyFont="1" applyFill="1" applyBorder="1" applyAlignment="1">
      <alignment vertical="center" wrapText="1"/>
    </xf>
    <xf numFmtId="0" fontId="22" fillId="2" borderId="41" xfId="0" applyFont="1" applyFill="1" applyBorder="1" applyAlignment="1">
      <alignment horizontal="center" vertical="center" wrapText="1"/>
    </xf>
    <xf numFmtId="0" fontId="22" fillId="2" borderId="44" xfId="1" applyFont="1" applyFill="1" applyBorder="1" applyAlignment="1">
      <alignment horizontal="right" vertical="center" wrapText="1"/>
    </xf>
    <xf numFmtId="0" fontId="22" fillId="2" borderId="46" xfId="1" applyFont="1" applyFill="1" applyBorder="1" applyAlignment="1">
      <alignment vertical="center" wrapText="1"/>
    </xf>
    <xf numFmtId="49" fontId="27" fillId="2" borderId="53" xfId="0" applyNumberFormat="1" applyFont="1" applyFill="1" applyBorder="1" applyAlignment="1">
      <alignment horizontal="center" vertical="center" wrapText="1"/>
    </xf>
    <xf numFmtId="0" fontId="22" fillId="2" borderId="57" xfId="1" applyFont="1" applyFill="1" applyBorder="1" applyAlignment="1">
      <alignment vertical="center" wrapText="1"/>
    </xf>
    <xf numFmtId="0" fontId="22" fillId="2" borderId="60" xfId="0" applyFont="1" applyFill="1" applyBorder="1" applyAlignment="1">
      <alignment vertical="center" wrapText="1"/>
    </xf>
    <xf numFmtId="0" fontId="22" fillId="2" borderId="30" xfId="0" applyFont="1" applyFill="1" applyBorder="1" applyAlignment="1">
      <alignment vertical="center"/>
    </xf>
    <xf numFmtId="0" fontId="22" fillId="2" borderId="46" xfId="0" applyFont="1" applyFill="1" applyBorder="1" applyAlignment="1">
      <alignment vertical="center"/>
    </xf>
    <xf numFmtId="49" fontId="22" fillId="2" borderId="57" xfId="0" applyNumberFormat="1" applyFont="1" applyFill="1" applyBorder="1" applyAlignment="1">
      <alignment horizontal="center" vertical="center"/>
    </xf>
    <xf numFmtId="49" fontId="22" fillId="2" borderId="58" xfId="0" applyNumberFormat="1" applyFont="1" applyFill="1" applyBorder="1" applyAlignment="1">
      <alignment horizontal="center" vertical="center"/>
    </xf>
    <xf numFmtId="0" fontId="22" fillId="2" borderId="60" xfId="0" applyFont="1" applyFill="1" applyBorder="1" applyAlignment="1">
      <alignment horizontal="left" vertical="center" wrapText="1"/>
    </xf>
    <xf numFmtId="49" fontId="22" fillId="2" borderId="24" xfId="0" applyNumberFormat="1" applyFont="1" applyFill="1" applyBorder="1" applyAlignment="1">
      <alignment horizontal="center" vertical="center" wrapText="1"/>
    </xf>
    <xf numFmtId="49" fontId="22" fillId="2" borderId="28" xfId="0" applyNumberFormat="1" applyFont="1" applyFill="1" applyBorder="1" applyAlignment="1">
      <alignment horizontal="center" vertical="center" wrapText="1"/>
    </xf>
    <xf numFmtId="49" fontId="22" fillId="2" borderId="29" xfId="0" applyNumberFormat="1" applyFont="1" applyFill="1" applyBorder="1" applyAlignment="1">
      <alignment horizontal="center" vertical="center" wrapText="1"/>
    </xf>
    <xf numFmtId="49" fontId="22" fillId="2" borderId="32" xfId="0" applyNumberFormat="1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vertical="center" wrapText="1"/>
    </xf>
    <xf numFmtId="0" fontId="22" fillId="2" borderId="38" xfId="0" applyFont="1" applyFill="1" applyBorder="1" applyAlignment="1">
      <alignment vertical="center" wrapText="1"/>
    </xf>
    <xf numFmtId="0" fontId="22" fillId="2" borderId="39" xfId="0" applyFont="1" applyFill="1" applyBorder="1" applyAlignment="1">
      <alignment vertical="center" wrapText="1"/>
    </xf>
    <xf numFmtId="4" fontId="22" fillId="2" borderId="6" xfId="0" applyNumberFormat="1" applyFont="1" applyFill="1" applyBorder="1" applyAlignment="1">
      <alignment horizontal="center" vertical="center" wrapText="1"/>
    </xf>
    <xf numFmtId="3" fontId="22" fillId="2" borderId="42" xfId="0" applyNumberFormat="1" applyFont="1" applyFill="1" applyBorder="1" applyAlignment="1">
      <alignment horizontal="center" vertical="center"/>
    </xf>
    <xf numFmtId="3" fontId="22" fillId="2" borderId="30" xfId="0" applyNumberFormat="1" applyFont="1" applyFill="1" applyBorder="1" applyAlignment="1">
      <alignment horizontal="center" vertical="center"/>
    </xf>
    <xf numFmtId="0" fontId="22" fillId="2" borderId="38" xfId="0" applyFont="1" applyFill="1" applyBorder="1" applyAlignment="1">
      <alignment vertical="top" wrapText="1"/>
    </xf>
    <xf numFmtId="0" fontId="22" fillId="2" borderId="39" xfId="0" applyFont="1" applyFill="1" applyBorder="1" applyAlignment="1">
      <alignment vertical="top" wrapText="1"/>
    </xf>
    <xf numFmtId="4" fontId="22" fillId="2" borderId="42" xfId="0" applyNumberFormat="1" applyFont="1" applyFill="1" applyBorder="1" applyAlignment="1">
      <alignment horizontal="center" vertical="center" wrapText="1"/>
    </xf>
    <xf numFmtId="0" fontId="22" fillId="2" borderId="44" xfId="0" applyFont="1" applyFill="1" applyBorder="1" applyAlignment="1">
      <alignment horizontal="right" vertical="center" wrapText="1"/>
    </xf>
    <xf numFmtId="49" fontId="22" fillId="2" borderId="52" xfId="0" applyNumberFormat="1" applyFont="1" applyFill="1" applyBorder="1" applyAlignment="1">
      <alignment horizontal="center" vertical="center" wrapText="1"/>
    </xf>
    <xf numFmtId="0" fontId="22" fillId="2" borderId="46" xfId="0" applyFont="1" applyFill="1" applyBorder="1" applyAlignment="1">
      <alignment horizontal="right" vertical="center" wrapText="1"/>
    </xf>
    <xf numFmtId="49" fontId="22" fillId="2" borderId="55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3" fontId="22" fillId="2" borderId="0" xfId="0" applyNumberFormat="1" applyFont="1" applyFill="1" applyBorder="1"/>
    <xf numFmtId="0" fontId="24" fillId="2" borderId="0" xfId="0" applyFont="1" applyFill="1" applyBorder="1"/>
    <xf numFmtId="0" fontId="22" fillId="2" borderId="0" xfId="0" applyFont="1" applyFill="1" applyBorder="1"/>
    <xf numFmtId="0" fontId="22" fillId="2" borderId="3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49" fontId="22" fillId="2" borderId="44" xfId="0" applyNumberFormat="1" applyFont="1" applyFill="1" applyBorder="1" applyAlignment="1">
      <alignment horizontal="center" vertical="center" wrapText="1"/>
    </xf>
    <xf numFmtId="49" fontId="22" fillId="2" borderId="45" xfId="0" applyNumberFormat="1" applyFont="1" applyFill="1" applyBorder="1" applyAlignment="1">
      <alignment horizontal="center" vertical="center" wrapText="1"/>
    </xf>
    <xf numFmtId="49" fontId="22" fillId="2" borderId="46" xfId="0" applyNumberFormat="1" applyFont="1" applyFill="1" applyBorder="1" applyAlignment="1">
      <alignment horizontal="center" vertical="center" wrapText="1"/>
    </xf>
    <xf numFmtId="0" fontId="22" fillId="2" borderId="47" xfId="0" applyFont="1" applyFill="1" applyBorder="1" applyAlignment="1">
      <alignment vertical="center" wrapText="1"/>
    </xf>
    <xf numFmtId="0" fontId="22" fillId="2" borderId="8" xfId="0" applyFont="1" applyFill="1" applyBorder="1" applyAlignment="1">
      <alignment vertical="center" wrapText="1"/>
    </xf>
    <xf numFmtId="0" fontId="22" fillId="2" borderId="70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horizontal="center" vertical="center" wrapText="1"/>
    </xf>
    <xf numFmtId="49" fontId="22" fillId="2" borderId="56" xfId="0" applyNumberFormat="1" applyFont="1" applyFill="1" applyBorder="1" applyAlignment="1">
      <alignment horizontal="center" vertical="center" wrapText="1"/>
    </xf>
    <xf numFmtId="0" fontId="22" fillId="2" borderId="60" xfId="0" applyFont="1" applyFill="1" applyBorder="1" applyAlignment="1">
      <alignment vertical="center"/>
    </xf>
    <xf numFmtId="0" fontId="22" fillId="2" borderId="44" xfId="0" applyFont="1" applyFill="1" applyBorder="1" applyAlignment="1">
      <alignment vertical="center"/>
    </xf>
    <xf numFmtId="0" fontId="22" fillId="2" borderId="47" xfId="0" applyFont="1" applyFill="1" applyBorder="1" applyAlignment="1">
      <alignment horizontal="right" vertical="center"/>
    </xf>
    <xf numFmtId="0" fontId="22" fillId="2" borderId="70" xfId="0" applyFont="1" applyFill="1" applyBorder="1" applyAlignment="1">
      <alignment vertical="center"/>
    </xf>
    <xf numFmtId="0" fontId="22" fillId="2" borderId="28" xfId="0" applyFont="1" applyFill="1" applyBorder="1" applyAlignment="1">
      <alignment vertical="center" wrapText="1"/>
    </xf>
    <xf numFmtId="0" fontId="22" fillId="2" borderId="56" xfId="0" applyFont="1" applyFill="1" applyBorder="1" applyAlignment="1">
      <alignment vertical="center" wrapText="1"/>
    </xf>
    <xf numFmtId="0" fontId="22" fillId="2" borderId="32" xfId="0" applyFont="1" applyFill="1" applyBorder="1" applyAlignment="1">
      <alignment vertical="center" wrapText="1"/>
    </xf>
    <xf numFmtId="0" fontId="22" fillId="2" borderId="48" xfId="0" applyFont="1" applyFill="1" applyBorder="1" applyAlignment="1">
      <alignment vertical="center"/>
    </xf>
    <xf numFmtId="3" fontId="24" fillId="2" borderId="0" xfId="0" applyNumberFormat="1" applyFont="1" applyFill="1" applyBorder="1" applyAlignment="1">
      <alignment horizontal="right" vertical="center"/>
    </xf>
    <xf numFmtId="0" fontId="22" fillId="2" borderId="58" xfId="0" applyFont="1" applyFill="1" applyBorder="1" applyAlignment="1">
      <alignment vertical="top" wrapText="1"/>
    </xf>
    <xf numFmtId="3" fontId="22" fillId="2" borderId="4" xfId="0" applyNumberFormat="1" applyFont="1" applyFill="1" applyBorder="1" applyAlignment="1">
      <alignment horizontal="center" vertical="center"/>
    </xf>
    <xf numFmtId="3" fontId="22" fillId="2" borderId="2" xfId="0" applyNumberFormat="1" applyFont="1" applyFill="1" applyBorder="1" applyAlignment="1">
      <alignment horizontal="center" vertical="center"/>
    </xf>
    <xf numFmtId="3" fontId="22" fillId="2" borderId="56" xfId="0" applyNumberFormat="1" applyFont="1" applyFill="1" applyBorder="1" applyAlignment="1">
      <alignment horizontal="center" vertical="center"/>
    </xf>
    <xf numFmtId="3" fontId="22" fillId="2" borderId="6" xfId="0" applyNumberFormat="1" applyFont="1" applyFill="1" applyBorder="1" applyAlignment="1">
      <alignment horizontal="center" vertical="center"/>
    </xf>
    <xf numFmtId="3" fontId="27" fillId="2" borderId="73" xfId="0" applyNumberFormat="1" applyFont="1" applyFill="1" applyBorder="1" applyAlignment="1">
      <alignment horizontal="center" vertical="center" wrapText="1"/>
    </xf>
    <xf numFmtId="3" fontId="27" fillId="2" borderId="51" xfId="0" applyNumberFormat="1" applyFont="1" applyFill="1" applyBorder="1" applyAlignment="1">
      <alignment horizontal="center" vertical="center" wrapText="1"/>
    </xf>
    <xf numFmtId="3" fontId="27" fillId="2" borderId="54" xfId="0" applyNumberFormat="1" applyFont="1" applyFill="1" applyBorder="1" applyAlignment="1">
      <alignment horizontal="center" vertical="center" wrapText="1"/>
    </xf>
    <xf numFmtId="3" fontId="27" fillId="2" borderId="50" xfId="0" applyNumberFormat="1" applyFont="1" applyFill="1" applyBorder="1" applyAlignment="1">
      <alignment horizontal="center" vertical="center" wrapText="1"/>
    </xf>
    <xf numFmtId="3" fontId="27" fillId="2" borderId="74" xfId="0" applyNumberFormat="1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vertical="top" wrapText="1"/>
    </xf>
    <xf numFmtId="0" fontId="22" fillId="2" borderId="29" xfId="0" applyFont="1" applyFill="1" applyBorder="1" applyAlignment="1">
      <alignment vertical="center" wrapText="1"/>
    </xf>
    <xf numFmtId="0" fontId="22" fillId="2" borderId="56" xfId="0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/>
    </xf>
    <xf numFmtId="49" fontId="22" fillId="2" borderId="37" xfId="0" applyNumberFormat="1" applyFont="1" applyFill="1" applyBorder="1" applyAlignment="1">
      <alignment horizontal="center" vertical="center" wrapText="1"/>
    </xf>
    <xf numFmtId="49" fontId="22" fillId="2" borderId="39" xfId="0" applyNumberFormat="1" applyFont="1" applyFill="1" applyBorder="1" applyAlignment="1">
      <alignment horizontal="center" vertical="center" wrapText="1"/>
    </xf>
    <xf numFmtId="0" fontId="22" fillId="2" borderId="73" xfId="0" applyFont="1" applyFill="1" applyBorder="1" applyAlignment="1">
      <alignment vertical="center"/>
    </xf>
    <xf numFmtId="3" fontId="22" fillId="2" borderId="73" xfId="0" applyNumberFormat="1" applyFont="1" applyFill="1" applyBorder="1" applyAlignment="1">
      <alignment horizontal="center" vertical="center" wrapText="1"/>
    </xf>
    <xf numFmtId="3" fontId="22" fillId="2" borderId="51" xfId="0" applyNumberFormat="1" applyFont="1" applyFill="1" applyBorder="1" applyAlignment="1">
      <alignment horizontal="center" vertical="center" wrapText="1"/>
    </xf>
    <xf numFmtId="3" fontId="22" fillId="2" borderId="54" xfId="0" applyNumberFormat="1" applyFont="1" applyFill="1" applyBorder="1" applyAlignment="1">
      <alignment horizontal="center" vertical="center" wrapText="1"/>
    </xf>
    <xf numFmtId="0" fontId="22" fillId="2" borderId="73" xfId="0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vertical="center" wrapText="1"/>
    </xf>
    <xf numFmtId="0" fontId="22" fillId="2" borderId="54" xfId="0" applyFont="1" applyFill="1" applyBorder="1" applyAlignment="1">
      <alignment horizontal="right" vertical="center"/>
    </xf>
    <xf numFmtId="0" fontId="22" fillId="2" borderId="3" xfId="0" applyFont="1" applyFill="1" applyBorder="1" applyAlignment="1">
      <alignment vertical="center"/>
    </xf>
    <xf numFmtId="0" fontId="22" fillId="2" borderId="29" xfId="0" applyFont="1" applyFill="1" applyBorder="1" applyAlignment="1">
      <alignment vertical="center"/>
    </xf>
    <xf numFmtId="0" fontId="22" fillId="2" borderId="32" xfId="0" applyFont="1" applyFill="1" applyBorder="1" applyAlignment="1">
      <alignment vertical="center"/>
    </xf>
    <xf numFmtId="3" fontId="22" fillId="2" borderId="3" xfId="0" applyNumberFormat="1" applyFont="1" applyFill="1" applyBorder="1" applyAlignment="1">
      <alignment horizontal="center" vertical="center"/>
    </xf>
    <xf numFmtId="3" fontId="22" fillId="2" borderId="29" xfId="0" applyNumberFormat="1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vertical="top" wrapText="1"/>
    </xf>
    <xf numFmtId="0" fontId="22" fillId="2" borderId="28" xfId="0" applyFont="1" applyFill="1" applyBorder="1" applyAlignment="1">
      <alignment horizontal="right" vertical="center" wrapText="1"/>
    </xf>
    <xf numFmtId="0" fontId="22" fillId="2" borderId="3" xfId="0" applyFont="1" applyFill="1" applyBorder="1" applyAlignment="1">
      <alignment vertical="top" wrapText="1"/>
    </xf>
    <xf numFmtId="0" fontId="22" fillId="2" borderId="29" xfId="0" applyFont="1" applyFill="1" applyBorder="1" applyAlignment="1">
      <alignment vertical="top" wrapText="1"/>
    </xf>
    <xf numFmtId="0" fontId="22" fillId="2" borderId="30" xfId="0" applyFont="1" applyFill="1" applyBorder="1" applyAlignment="1">
      <alignment vertical="top" wrapText="1"/>
    </xf>
    <xf numFmtId="0" fontId="22" fillId="2" borderId="32" xfId="0" applyFont="1" applyFill="1" applyBorder="1" applyAlignment="1">
      <alignment vertical="top" wrapText="1"/>
    </xf>
    <xf numFmtId="4" fontId="22" fillId="2" borderId="3" xfId="0" applyNumberFormat="1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/>
    </xf>
    <xf numFmtId="4" fontId="22" fillId="2" borderId="30" xfId="0" applyNumberFormat="1" applyFont="1" applyFill="1" applyBorder="1" applyAlignment="1">
      <alignment horizontal="center" vertical="center" wrapText="1"/>
    </xf>
    <xf numFmtId="49" fontId="22" fillId="2" borderId="57" xfId="0" applyNumberFormat="1" applyFont="1" applyFill="1" applyBorder="1" applyAlignment="1">
      <alignment horizontal="center" vertical="center" wrapText="1"/>
    </xf>
    <xf numFmtId="49" fontId="22" fillId="2" borderId="38" xfId="0" applyNumberFormat="1" applyFont="1" applyFill="1" applyBorder="1" applyAlignment="1">
      <alignment horizontal="center" vertical="center" wrapText="1"/>
    </xf>
    <xf numFmtId="0" fontId="22" fillId="2" borderId="44" xfId="0" applyFont="1" applyFill="1" applyBorder="1" applyAlignment="1">
      <alignment horizontal="left" vertical="center" wrapText="1"/>
    </xf>
    <xf numFmtId="0" fontId="22" fillId="2" borderId="45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/>
    </xf>
    <xf numFmtId="0" fontId="22" fillId="2" borderId="26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49" fontId="22" fillId="2" borderId="11" xfId="0" applyNumberFormat="1" applyFont="1" applyFill="1" applyBorder="1" applyAlignment="1">
      <alignment horizontal="center" vertical="center" wrapText="1"/>
    </xf>
    <xf numFmtId="49" fontId="22" fillId="2" borderId="9" xfId="0" applyNumberFormat="1" applyFont="1" applyFill="1" applyBorder="1" applyAlignment="1">
      <alignment horizontal="center" vertical="center" wrapText="1"/>
    </xf>
    <xf numFmtId="49" fontId="22" fillId="2" borderId="58" xfId="0" applyNumberFormat="1" applyFont="1" applyFill="1" applyBorder="1" applyAlignment="1">
      <alignment horizontal="center" vertical="center" wrapText="1"/>
    </xf>
    <xf numFmtId="0" fontId="22" fillId="2" borderId="46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horizontal="center" vertical="center" wrapText="1"/>
    </xf>
    <xf numFmtId="0" fontId="22" fillId="2" borderId="0" xfId="0" applyFont="1" applyFill="1" applyBorder="1" applyAlignment="1">
      <alignment horizontal="left" vertical="center"/>
    </xf>
    <xf numFmtId="0" fontId="22" fillId="2" borderId="30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49" fontId="22" fillId="2" borderId="11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top" wrapText="1"/>
    </xf>
    <xf numFmtId="4" fontId="22" fillId="2" borderId="0" xfId="0" applyNumberFormat="1" applyFont="1" applyFill="1" applyBorder="1" applyAlignment="1">
      <alignment horizontal="center" vertical="center" wrapText="1"/>
    </xf>
    <xf numFmtId="3" fontId="22" fillId="2" borderId="0" xfId="0" applyNumberFormat="1" applyFont="1" applyFill="1" applyBorder="1" applyAlignment="1">
      <alignment horizontal="center" vertical="center"/>
    </xf>
    <xf numFmtId="0" fontId="22" fillId="2" borderId="0" xfId="0" quotePrefix="1" applyFont="1" applyFill="1" applyBorder="1" applyAlignment="1">
      <alignment wrapText="1"/>
    </xf>
    <xf numFmtId="0" fontId="22" fillId="2" borderId="0" xfId="0" quotePrefix="1" applyFont="1" applyFill="1" applyBorder="1" applyAlignment="1">
      <alignment horizontal="left" wrapText="1"/>
    </xf>
    <xf numFmtId="0" fontId="22" fillId="2" borderId="56" xfId="0" applyFont="1" applyFill="1" applyBorder="1" applyAlignment="1">
      <alignment horizontal="center" vertical="center" wrapText="1"/>
    </xf>
    <xf numFmtId="3" fontId="22" fillId="25" borderId="1" xfId="0" applyNumberFormat="1" applyFont="1" applyFill="1" applyBorder="1" applyAlignment="1">
      <alignment horizontal="center" vertical="center"/>
    </xf>
    <xf numFmtId="49" fontId="22" fillId="2" borderId="38" xfId="0" applyNumberFormat="1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left" vertical="center" wrapText="1"/>
    </xf>
    <xf numFmtId="49" fontId="22" fillId="2" borderId="11" xfId="0" applyNumberFormat="1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right" vertical="center"/>
    </xf>
    <xf numFmtId="0" fontId="22" fillId="2" borderId="30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9" fontId="22" fillId="2" borderId="11" xfId="0" applyNumberFormat="1" applyFont="1" applyFill="1" applyBorder="1" applyAlignment="1">
      <alignment horizontal="center" vertical="center" wrapText="1"/>
    </xf>
    <xf numFmtId="0" fontId="22" fillId="2" borderId="60" xfId="0" applyFont="1" applyFill="1" applyBorder="1" applyAlignment="1">
      <alignment horizontal="left" vertical="center" wrapText="1"/>
    </xf>
    <xf numFmtId="49" fontId="22" fillId="2" borderId="60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49" fontId="22" fillId="2" borderId="38" xfId="0" applyNumberFormat="1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left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49" fontId="22" fillId="2" borderId="11" xfId="0" applyNumberFormat="1" applyFont="1" applyFill="1" applyBorder="1" applyAlignment="1">
      <alignment horizontal="center" vertical="center" wrapText="1"/>
    </xf>
    <xf numFmtId="49" fontId="22" fillId="2" borderId="9" xfId="0" applyNumberFormat="1" applyFont="1" applyFill="1" applyBorder="1" applyAlignment="1">
      <alignment horizontal="center" vertical="center" wrapText="1"/>
    </xf>
    <xf numFmtId="49" fontId="22" fillId="2" borderId="58" xfId="0" applyNumberFormat="1" applyFont="1" applyFill="1" applyBorder="1" applyAlignment="1">
      <alignment horizontal="center" vertical="center" wrapText="1"/>
    </xf>
    <xf numFmtId="0" fontId="22" fillId="2" borderId="46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/>
    </xf>
    <xf numFmtId="49" fontId="22" fillId="2" borderId="57" xfId="0" applyNumberFormat="1" applyFont="1" applyFill="1" applyBorder="1" applyAlignment="1">
      <alignment horizontal="center" vertical="center" wrapText="1"/>
    </xf>
    <xf numFmtId="0" fontId="22" fillId="2" borderId="44" xfId="0" applyFont="1" applyFill="1" applyBorder="1" applyAlignment="1">
      <alignment horizontal="left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left" vertical="center"/>
    </xf>
    <xf numFmtId="0" fontId="22" fillId="2" borderId="48" xfId="0" applyFont="1" applyFill="1" applyBorder="1" applyAlignment="1">
      <alignment horizontal="left" vertical="center" wrapText="1"/>
    </xf>
    <xf numFmtId="3" fontId="27" fillId="2" borderId="67" xfId="0" applyNumberFormat="1" applyFont="1" applyFill="1" applyBorder="1" applyAlignment="1">
      <alignment horizontal="center" vertical="center" wrapText="1"/>
    </xf>
    <xf numFmtId="3" fontId="27" fillId="2" borderId="68" xfId="0" applyNumberFormat="1" applyFont="1" applyFill="1" applyBorder="1" applyAlignment="1">
      <alignment horizontal="center" vertical="center" wrapText="1"/>
    </xf>
    <xf numFmtId="3" fontId="27" fillId="2" borderId="69" xfId="0" applyNumberFormat="1" applyFont="1" applyFill="1" applyBorder="1" applyAlignment="1">
      <alignment horizontal="center" vertical="center" wrapText="1"/>
    </xf>
    <xf numFmtId="3" fontId="27" fillId="2" borderId="78" xfId="0" applyNumberFormat="1" applyFont="1" applyFill="1" applyBorder="1" applyAlignment="1">
      <alignment horizontal="center" vertical="center" wrapText="1"/>
    </xf>
    <xf numFmtId="3" fontId="27" fillId="2" borderId="79" xfId="0" applyNumberFormat="1" applyFont="1" applyFill="1" applyBorder="1" applyAlignment="1">
      <alignment horizontal="center" vertical="center" wrapText="1"/>
    </xf>
    <xf numFmtId="4" fontId="22" fillId="2" borderId="26" xfId="0" applyNumberFormat="1" applyFont="1" applyFill="1" applyBorder="1" applyAlignment="1">
      <alignment horizontal="center" vertical="center" wrapText="1"/>
    </xf>
    <xf numFmtId="4" fontId="22" fillId="2" borderId="4" xfId="0" applyNumberFormat="1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left" vertical="center" wrapText="1"/>
    </xf>
    <xf numFmtId="0" fontId="22" fillId="2" borderId="70" xfId="0" applyFont="1" applyFill="1" applyBorder="1" applyAlignment="1">
      <alignment horizontal="left" vertical="center" wrapText="1"/>
    </xf>
    <xf numFmtId="49" fontId="22" fillId="2" borderId="60" xfId="0" applyNumberFormat="1" applyFont="1" applyFill="1" applyBorder="1" applyAlignment="1">
      <alignment horizontal="center" vertical="center" wrapText="1"/>
    </xf>
    <xf numFmtId="49" fontId="22" fillId="2" borderId="75" xfId="0" applyNumberFormat="1" applyFont="1" applyFill="1" applyBorder="1" applyAlignment="1">
      <alignment horizontal="center" vertical="center" wrapText="1"/>
    </xf>
    <xf numFmtId="0" fontId="22" fillId="2" borderId="60" xfId="0" applyFont="1" applyFill="1" applyBorder="1" applyAlignment="1">
      <alignment horizontal="left" vertical="center" wrapText="1"/>
    </xf>
    <xf numFmtId="0" fontId="22" fillId="2" borderId="75" xfId="0" applyFont="1" applyFill="1" applyBorder="1" applyAlignment="1">
      <alignment horizontal="left" vertical="center" wrapText="1"/>
    </xf>
    <xf numFmtId="0" fontId="22" fillId="2" borderId="34" xfId="0" applyFont="1" applyFill="1" applyBorder="1" applyAlignment="1">
      <alignment horizontal="left" vertical="center"/>
    </xf>
    <xf numFmtId="0" fontId="22" fillId="2" borderId="35" xfId="0" applyFont="1" applyFill="1" applyBorder="1" applyAlignment="1">
      <alignment horizontal="left" vertical="center"/>
    </xf>
    <xf numFmtId="0" fontId="22" fillId="2" borderId="36" xfId="0" applyFont="1" applyFill="1" applyBorder="1" applyAlignment="1">
      <alignment horizontal="left" vertical="center"/>
    </xf>
    <xf numFmtId="49" fontId="22" fillId="2" borderId="57" xfId="0" applyNumberFormat="1" applyFont="1" applyFill="1" applyBorder="1" applyAlignment="1">
      <alignment horizontal="center" vertical="center" wrapText="1"/>
    </xf>
    <xf numFmtId="49" fontId="22" fillId="2" borderId="38" xfId="0" applyNumberFormat="1" applyFont="1" applyFill="1" applyBorder="1" applyAlignment="1">
      <alignment horizontal="center" vertical="center" wrapText="1"/>
    </xf>
    <xf numFmtId="0" fontId="22" fillId="2" borderId="44" xfId="0" applyFont="1" applyFill="1" applyBorder="1" applyAlignment="1">
      <alignment horizontal="left" vertical="center" wrapText="1"/>
    </xf>
    <xf numFmtId="0" fontId="22" fillId="2" borderId="45" xfId="0" applyFont="1" applyFill="1" applyBorder="1" applyAlignment="1">
      <alignment horizontal="left" vertical="center" wrapText="1"/>
    </xf>
    <xf numFmtId="0" fontId="22" fillId="2" borderId="67" xfId="0" applyFont="1" applyFill="1" applyBorder="1" applyAlignment="1">
      <alignment horizontal="left" vertical="center" wrapText="1"/>
    </xf>
    <xf numFmtId="0" fontId="22" fillId="2" borderId="68" xfId="0" applyFont="1" applyFill="1" applyBorder="1" applyAlignment="1">
      <alignment horizontal="left" vertical="center" wrapText="1"/>
    </xf>
    <xf numFmtId="0" fontId="22" fillId="2" borderId="69" xfId="0" applyFont="1" applyFill="1" applyBorder="1" applyAlignment="1">
      <alignment horizontal="left" vertical="center" wrapText="1"/>
    </xf>
    <xf numFmtId="49" fontId="27" fillId="2" borderId="40" xfId="0" applyNumberFormat="1" applyFont="1" applyFill="1" applyBorder="1" applyAlignment="1">
      <alignment horizontal="left" vertical="center" wrapText="1"/>
    </xf>
    <xf numFmtId="49" fontId="27" fillId="2" borderId="49" xfId="0" applyNumberFormat="1" applyFont="1" applyFill="1" applyBorder="1" applyAlignment="1">
      <alignment horizontal="left" vertical="center" wrapText="1"/>
    </xf>
    <xf numFmtId="49" fontId="27" fillId="2" borderId="43" xfId="0" applyNumberFormat="1" applyFont="1" applyFill="1" applyBorder="1" applyAlignment="1">
      <alignment horizontal="left" vertical="center" wrapText="1"/>
    </xf>
    <xf numFmtId="0" fontId="27" fillId="2" borderId="40" xfId="0" applyFont="1" applyFill="1" applyBorder="1" applyAlignment="1">
      <alignment horizontal="left" vertical="center"/>
    </xf>
    <xf numFmtId="0" fontId="27" fillId="2" borderId="49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22" fillId="2" borderId="34" xfId="0" applyFont="1" applyFill="1" applyBorder="1" applyAlignment="1">
      <alignment horizontal="left" vertical="center" wrapText="1"/>
    </xf>
    <xf numFmtId="0" fontId="22" fillId="2" borderId="35" xfId="0" applyFont="1" applyFill="1" applyBorder="1" applyAlignment="1">
      <alignment horizontal="left" vertical="center" wrapText="1"/>
    </xf>
    <xf numFmtId="0" fontId="22" fillId="2" borderId="36" xfId="0" applyFont="1" applyFill="1" applyBorder="1" applyAlignment="1">
      <alignment horizontal="left" vertical="center" wrapText="1"/>
    </xf>
    <xf numFmtId="0" fontId="22" fillId="2" borderId="37" xfId="0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2" fillId="2" borderId="44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22" fillId="2" borderId="46" xfId="0" applyFont="1" applyFill="1" applyBorder="1" applyAlignment="1">
      <alignment horizontal="center" vertical="center" wrapText="1"/>
    </xf>
    <xf numFmtId="0" fontId="22" fillId="2" borderId="47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center" vertical="center" wrapText="1"/>
    </xf>
    <xf numFmtId="0" fontId="22" fillId="2" borderId="50" xfId="0" applyFont="1" applyFill="1" applyBorder="1" applyAlignment="1">
      <alignment horizontal="center" vertical="center" wrapText="1"/>
    </xf>
    <xf numFmtId="0" fontId="22" fillId="2" borderId="51" xfId="0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 wrapText="1"/>
    </xf>
    <xf numFmtId="0" fontId="22" fillId="2" borderId="62" xfId="1" applyFont="1" applyFill="1" applyBorder="1" applyAlignment="1">
      <alignment horizontal="right" vertical="top" wrapText="1"/>
    </xf>
    <xf numFmtId="0" fontId="22" fillId="2" borderId="64" xfId="1" applyFont="1" applyFill="1" applyBorder="1" applyAlignment="1">
      <alignment horizontal="right" vertical="top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55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right" vertical="center"/>
    </xf>
    <xf numFmtId="0" fontId="22" fillId="2" borderId="28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51" xfId="0" applyFont="1" applyFill="1" applyBorder="1" applyAlignment="1">
      <alignment horizontal="left" vertical="center" wrapText="1"/>
    </xf>
    <xf numFmtId="0" fontId="22" fillId="2" borderId="54" xfId="0" applyFont="1" applyFill="1" applyBorder="1" applyAlignment="1">
      <alignment horizontal="left" vertical="center" wrapText="1"/>
    </xf>
    <xf numFmtId="49" fontId="22" fillId="2" borderId="58" xfId="0" applyNumberFormat="1" applyFont="1" applyFill="1" applyBorder="1" applyAlignment="1">
      <alignment horizontal="center" vertical="center" wrapText="1"/>
    </xf>
    <xf numFmtId="0" fontId="27" fillId="2" borderId="40" xfId="0" applyFont="1" applyFill="1" applyBorder="1" applyAlignment="1">
      <alignment horizontal="left" vertical="center" wrapText="1"/>
    </xf>
    <xf numFmtId="0" fontId="27" fillId="2" borderId="49" xfId="0" applyFont="1" applyFill="1" applyBorder="1" applyAlignment="1">
      <alignment horizontal="left" vertical="center" wrapText="1"/>
    </xf>
    <xf numFmtId="0" fontId="27" fillId="2" borderId="59" xfId="0" applyFont="1" applyFill="1" applyBorder="1" applyAlignment="1">
      <alignment horizontal="left" vertical="center" wrapText="1"/>
    </xf>
    <xf numFmtId="0" fontId="27" fillId="2" borderId="40" xfId="1" applyFont="1" applyFill="1" applyBorder="1" applyAlignment="1">
      <alignment horizontal="left" vertical="center" wrapText="1"/>
    </xf>
    <xf numFmtId="0" fontId="27" fillId="2" borderId="49" xfId="1" applyFont="1" applyFill="1" applyBorder="1" applyAlignment="1">
      <alignment horizontal="left" vertical="center" wrapText="1"/>
    </xf>
    <xf numFmtId="0" fontId="27" fillId="2" borderId="59" xfId="1" applyFont="1" applyFill="1" applyBorder="1" applyAlignment="1">
      <alignment horizontal="left" vertical="center" wrapText="1"/>
    </xf>
    <xf numFmtId="0" fontId="22" fillId="2" borderId="46" xfId="0" applyFont="1" applyFill="1" applyBorder="1" applyAlignment="1">
      <alignment horizontal="left" vertical="center" wrapText="1"/>
    </xf>
    <xf numFmtId="0" fontId="22" fillId="2" borderId="62" xfId="0" applyFont="1" applyFill="1" applyBorder="1" applyAlignment="1">
      <alignment horizontal="left" vertical="center" wrapText="1"/>
    </xf>
    <xf numFmtId="49" fontId="22" fillId="2" borderId="62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/>
    </xf>
    <xf numFmtId="49" fontId="22" fillId="2" borderId="34" xfId="0" applyNumberFormat="1" applyFont="1" applyFill="1" applyBorder="1" applyAlignment="1">
      <alignment horizontal="left" vertical="center" wrapText="1"/>
    </xf>
    <xf numFmtId="49" fontId="22" fillId="2" borderId="35" xfId="0" applyNumberFormat="1" applyFont="1" applyFill="1" applyBorder="1" applyAlignment="1">
      <alignment horizontal="left" vertical="center" wrapText="1"/>
    </xf>
    <xf numFmtId="49" fontId="22" fillId="2" borderId="36" xfId="0" applyNumberFormat="1" applyFont="1" applyFill="1" applyBorder="1" applyAlignment="1">
      <alignment horizontal="left" vertical="center" wrapText="1"/>
    </xf>
    <xf numFmtId="0" fontId="27" fillId="2" borderId="65" xfId="0" applyFont="1" applyFill="1" applyBorder="1" applyAlignment="1">
      <alignment horizontal="left" vertical="center" wrapText="1"/>
    </xf>
    <xf numFmtId="0" fontId="27" fillId="2" borderId="71" xfId="0" applyFont="1" applyFill="1" applyBorder="1" applyAlignment="1">
      <alignment horizontal="left" vertical="center" wrapText="1"/>
    </xf>
    <xf numFmtId="0" fontId="27" fillId="2" borderId="72" xfId="0" applyFont="1" applyFill="1" applyBorder="1" applyAlignment="1">
      <alignment horizontal="left" vertical="center" wrapText="1"/>
    </xf>
    <xf numFmtId="0" fontId="27" fillId="2" borderId="66" xfId="0" applyFont="1" applyFill="1" applyBorder="1" applyAlignment="1">
      <alignment horizontal="left" vertical="center" wrapText="1"/>
    </xf>
    <xf numFmtId="0" fontId="27" fillId="2" borderId="76" xfId="0" applyFont="1" applyFill="1" applyBorder="1" applyAlignment="1">
      <alignment horizontal="left" vertical="center" wrapText="1"/>
    </xf>
    <xf numFmtId="0" fontId="27" fillId="2" borderId="77" xfId="0" applyFont="1" applyFill="1" applyBorder="1" applyAlignment="1">
      <alignment horizontal="left" vertical="center" wrapText="1"/>
    </xf>
    <xf numFmtId="49" fontId="27" fillId="2" borderId="59" xfId="0" applyNumberFormat="1" applyFont="1" applyFill="1" applyBorder="1" applyAlignment="1">
      <alignment horizontal="left" vertical="center" wrapText="1"/>
    </xf>
    <xf numFmtId="0" fontId="22" fillId="2" borderId="62" xfId="0" applyFont="1" applyFill="1" applyBorder="1" applyAlignment="1">
      <alignment horizontal="right" vertical="top" wrapText="1"/>
    </xf>
    <xf numFmtId="0" fontId="22" fillId="2" borderId="63" xfId="0" applyFont="1" applyFill="1" applyBorder="1" applyAlignment="1">
      <alignment horizontal="right" vertical="top" wrapText="1"/>
    </xf>
    <xf numFmtId="0" fontId="22" fillId="2" borderId="64" xfId="0" applyFont="1" applyFill="1" applyBorder="1" applyAlignment="1">
      <alignment horizontal="right" vertical="top" wrapText="1"/>
    </xf>
    <xf numFmtId="0" fontId="22" fillId="2" borderId="27" xfId="0" applyFont="1" applyFill="1" applyBorder="1" applyAlignment="1">
      <alignment horizontal="right" vertical="top" wrapText="1"/>
    </xf>
    <xf numFmtId="0" fontId="22" fillId="2" borderId="1" xfId="0" applyFont="1" applyFill="1" applyBorder="1" applyAlignment="1">
      <alignment horizontal="right" vertical="top" wrapText="1"/>
    </xf>
    <xf numFmtId="0" fontId="22" fillId="2" borderId="31" xfId="0" applyFont="1" applyFill="1" applyBorder="1" applyAlignment="1">
      <alignment horizontal="right" vertical="top" wrapText="1"/>
    </xf>
    <xf numFmtId="0" fontId="23" fillId="2" borderId="40" xfId="0" applyFont="1" applyFill="1" applyBorder="1" applyAlignment="1">
      <alignment horizontal="left" vertical="center"/>
    </xf>
    <xf numFmtId="0" fontId="23" fillId="2" borderId="49" xfId="0" applyFont="1" applyFill="1" applyBorder="1" applyAlignment="1">
      <alignment horizontal="left" vertical="center"/>
    </xf>
    <xf numFmtId="0" fontId="23" fillId="2" borderId="59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right"/>
    </xf>
    <xf numFmtId="0" fontId="22" fillId="2" borderId="65" xfId="0" applyFont="1" applyFill="1" applyBorder="1" applyAlignment="1">
      <alignment horizontal="center" vertical="center" wrapText="1"/>
    </xf>
    <xf numFmtId="0" fontId="22" fillId="2" borderId="66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0" fontId="22" fillId="2" borderId="59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2" borderId="10" xfId="0" applyFont="1" applyFill="1" applyBorder="1" applyAlignment="1">
      <alignment horizontal="left" vertical="center" wrapText="1"/>
    </xf>
    <xf numFmtId="0" fontId="22" fillId="2" borderId="61" xfId="0" applyFont="1" applyFill="1" applyBorder="1" applyAlignment="1">
      <alignment horizontal="left" vertical="center" wrapText="1"/>
    </xf>
    <xf numFmtId="0" fontId="27" fillId="2" borderId="59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left" vertical="center"/>
    </xf>
  </cellXfs>
  <cellStyles count="6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" xfId="1" builtinId="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2 2" xfId="38"/>
    <cellStyle name="Обычный 2 3" xfId="51"/>
    <cellStyle name="Обычный 2 4" xfId="56"/>
    <cellStyle name="Обычный 2 7" xfId="57"/>
    <cellStyle name="Обычный 3" xfId="39"/>
    <cellStyle name="Обычный 3 2" xfId="40"/>
    <cellStyle name="Обычный 3 3" xfId="58"/>
    <cellStyle name="Обычный 4" xfId="41"/>
    <cellStyle name="Обычный 8" xfId="52"/>
    <cellStyle name="Плохой 2" xfId="42"/>
    <cellStyle name="Пояснение 2" xfId="43"/>
    <cellStyle name="Примечание 2" xfId="44"/>
    <cellStyle name="Процентный 2" xfId="53"/>
    <cellStyle name="Связанная ячейка 2" xfId="45"/>
    <cellStyle name="Текст предупреждения 2" xfId="46"/>
    <cellStyle name="Финансовый [0] 2" xfId="55"/>
    <cellStyle name="Финансовый [0] 3" xfId="54"/>
    <cellStyle name="Финансовый 2" xfId="47"/>
    <cellStyle name="Финансовый 2 2" xfId="48"/>
    <cellStyle name="Финансовый 2 3" xfId="49"/>
    <cellStyle name="Финансовый 3" xfId="59"/>
    <cellStyle name="Финансовый 3 2" xfId="60"/>
    <cellStyle name="Хороший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3"/>
  <sheetViews>
    <sheetView zoomScale="60" zoomScaleNormal="60" zoomScaleSheetLayoutView="40" workbookViewId="0">
      <selection activeCell="U37" sqref="U37"/>
    </sheetView>
  </sheetViews>
  <sheetFormatPr defaultColWidth="9.140625" defaultRowHeight="15.75" x14ac:dyDescent="0.25"/>
  <cols>
    <col min="1" max="1" width="6.28515625" style="2" customWidth="1"/>
    <col min="2" max="2" width="42" style="2" customWidth="1"/>
    <col min="3" max="3" width="14.85546875" style="2" customWidth="1"/>
    <col min="4" max="4" width="7.7109375" style="2" customWidth="1"/>
    <col min="5" max="5" width="15" style="2" customWidth="1"/>
    <col min="6" max="6" width="12.7109375" style="2" customWidth="1"/>
    <col min="7" max="7" width="10.42578125" style="2" customWidth="1"/>
    <col min="8" max="8" width="6.85546875" style="2" customWidth="1"/>
    <col min="9" max="9" width="8.28515625" style="2" customWidth="1"/>
    <col min="10" max="10" width="12.5703125" style="2" customWidth="1"/>
    <col min="11" max="11" width="11.42578125" style="2" customWidth="1"/>
    <col min="12" max="12" width="9.7109375" style="2" customWidth="1"/>
    <col min="13" max="13" width="7.140625" style="2" customWidth="1"/>
    <col min="14" max="14" width="7.85546875" style="2" customWidth="1"/>
    <col min="15" max="15" width="11.7109375" style="2" customWidth="1"/>
    <col min="16" max="16" width="11.5703125" style="2" customWidth="1"/>
    <col min="17" max="17" width="7.140625" style="2" customWidth="1"/>
    <col min="18" max="18" width="7.7109375" style="2" customWidth="1"/>
    <col min="19" max="19" width="8.28515625" style="2" customWidth="1"/>
    <col min="20" max="20" width="12.28515625" style="6" bestFit="1" customWidth="1"/>
    <col min="21" max="23" width="14" style="2" bestFit="1" customWidth="1"/>
    <col min="24" max="16384" width="9.140625" style="2"/>
  </cols>
  <sheetData>
    <row r="1" spans="1:20" x14ac:dyDescent="0.25">
      <c r="A1" s="190"/>
      <c r="H1" s="284" t="s">
        <v>127</v>
      </c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</row>
    <row r="2" spans="1:20" x14ac:dyDescent="0.25">
      <c r="A2" s="190"/>
      <c r="H2" s="284" t="s">
        <v>31</v>
      </c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</row>
    <row r="3" spans="1:20" x14ac:dyDescent="0.25">
      <c r="A3" s="190"/>
      <c r="H3" s="284" t="s">
        <v>32</v>
      </c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</row>
    <row r="4" spans="1:20" x14ac:dyDescent="0.25">
      <c r="A4" s="190"/>
      <c r="H4" s="284" t="s">
        <v>33</v>
      </c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</row>
    <row r="5" spans="1:20" x14ac:dyDescent="0.25">
      <c r="A5" s="190"/>
      <c r="H5" s="284" t="s">
        <v>34</v>
      </c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</row>
    <row r="6" spans="1:20" ht="15.6" x14ac:dyDescent="0.3">
      <c r="A6" s="190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</row>
    <row r="7" spans="1:20" x14ac:dyDescent="0.25">
      <c r="B7" s="263" t="s">
        <v>53</v>
      </c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</row>
    <row r="8" spans="1:20" ht="15.6" x14ac:dyDescent="0.3">
      <c r="B8" s="191"/>
      <c r="C8" s="191"/>
      <c r="D8" s="191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</row>
    <row r="9" spans="1:20" x14ac:dyDescent="0.25">
      <c r="B9" s="191"/>
      <c r="C9" s="191"/>
      <c r="D9" s="191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63" t="s">
        <v>90</v>
      </c>
      <c r="Q9" s="263"/>
      <c r="R9" s="263"/>
      <c r="S9" s="263"/>
    </row>
    <row r="10" spans="1:20" ht="12.75" customHeight="1" thickBot="1" x14ac:dyDescent="0.35"/>
    <row r="11" spans="1:20" s="10" customFormat="1" ht="22.5" customHeight="1" thickBot="1" x14ac:dyDescent="0.3">
      <c r="A11" s="267" t="s">
        <v>88</v>
      </c>
      <c r="B11" s="270" t="s">
        <v>0</v>
      </c>
      <c r="C11" s="273" t="s">
        <v>1</v>
      </c>
      <c r="D11" s="270" t="s">
        <v>2</v>
      </c>
      <c r="E11" s="276" t="s">
        <v>3</v>
      </c>
      <c r="F11" s="277"/>
      <c r="G11" s="277"/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8"/>
      <c r="T11" s="18"/>
    </row>
    <row r="12" spans="1:20" s="10" customFormat="1" ht="23.25" customHeight="1" x14ac:dyDescent="0.25">
      <c r="A12" s="268"/>
      <c r="B12" s="271"/>
      <c r="C12" s="274"/>
      <c r="D12" s="271"/>
      <c r="E12" s="281" t="s">
        <v>22</v>
      </c>
      <c r="F12" s="282"/>
      <c r="G12" s="282"/>
      <c r="H12" s="282"/>
      <c r="I12" s="283"/>
      <c r="J12" s="281" t="s">
        <v>23</v>
      </c>
      <c r="K12" s="282"/>
      <c r="L12" s="282"/>
      <c r="M12" s="282"/>
      <c r="N12" s="285"/>
      <c r="O12" s="281" t="s">
        <v>24</v>
      </c>
      <c r="P12" s="282"/>
      <c r="Q12" s="282"/>
      <c r="R12" s="282"/>
      <c r="S12" s="285"/>
      <c r="T12" s="18"/>
    </row>
    <row r="13" spans="1:20" s="10" customFormat="1" ht="90" customHeight="1" thickBot="1" x14ac:dyDescent="0.3">
      <c r="A13" s="269"/>
      <c r="B13" s="272"/>
      <c r="C13" s="275"/>
      <c r="D13" s="272"/>
      <c r="E13" s="212" t="s">
        <v>4</v>
      </c>
      <c r="F13" s="33" t="s">
        <v>5</v>
      </c>
      <c r="G13" s="33" t="s">
        <v>6</v>
      </c>
      <c r="H13" s="33" t="s">
        <v>7</v>
      </c>
      <c r="I13" s="43" t="s">
        <v>8</v>
      </c>
      <c r="J13" s="45" t="s">
        <v>4</v>
      </c>
      <c r="K13" s="33" t="s">
        <v>5</v>
      </c>
      <c r="L13" s="33" t="s">
        <v>6</v>
      </c>
      <c r="M13" s="33" t="s">
        <v>7</v>
      </c>
      <c r="N13" s="34" t="s">
        <v>8</v>
      </c>
      <c r="O13" s="45" t="s">
        <v>4</v>
      </c>
      <c r="P13" s="33" t="s">
        <v>5</v>
      </c>
      <c r="Q13" s="33" t="s">
        <v>6</v>
      </c>
      <c r="R13" s="33" t="s">
        <v>7</v>
      </c>
      <c r="S13" s="34" t="s">
        <v>8</v>
      </c>
      <c r="T13" s="18"/>
    </row>
    <row r="14" spans="1:20" s="209" customFormat="1" ht="15.75" customHeight="1" thickBot="1" x14ac:dyDescent="0.35">
      <c r="A14" s="206">
        <v>1</v>
      </c>
      <c r="B14" s="41">
        <v>2</v>
      </c>
      <c r="C14" s="207">
        <v>3</v>
      </c>
      <c r="D14" s="41">
        <v>4</v>
      </c>
      <c r="E14" s="40">
        <v>5</v>
      </c>
      <c r="F14" s="36">
        <v>6</v>
      </c>
      <c r="G14" s="36">
        <v>7</v>
      </c>
      <c r="H14" s="36">
        <v>8</v>
      </c>
      <c r="I14" s="44">
        <v>9</v>
      </c>
      <c r="J14" s="35">
        <v>10</v>
      </c>
      <c r="K14" s="36">
        <v>11</v>
      </c>
      <c r="L14" s="36">
        <v>12</v>
      </c>
      <c r="M14" s="36">
        <v>13</v>
      </c>
      <c r="N14" s="37">
        <v>14</v>
      </c>
      <c r="O14" s="35">
        <v>15</v>
      </c>
      <c r="P14" s="36">
        <v>16</v>
      </c>
      <c r="Q14" s="36">
        <v>17</v>
      </c>
      <c r="R14" s="36">
        <v>18</v>
      </c>
      <c r="S14" s="37">
        <v>19</v>
      </c>
      <c r="T14" s="208"/>
    </row>
    <row r="15" spans="1:20" s="10" customFormat="1" ht="36.75" customHeight="1" thickBot="1" x14ac:dyDescent="0.3">
      <c r="A15" s="264" t="s">
        <v>35</v>
      </c>
      <c r="B15" s="265"/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6"/>
      <c r="T15" s="18"/>
    </row>
    <row r="16" spans="1:20" s="10" customFormat="1" ht="21" customHeight="1" thickBot="1" x14ac:dyDescent="0.3">
      <c r="A16" s="264" t="s">
        <v>20</v>
      </c>
      <c r="B16" s="265"/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6"/>
      <c r="T16" s="18"/>
    </row>
    <row r="17" spans="1:21" s="10" customFormat="1" ht="174.75" customHeight="1" x14ac:dyDescent="0.25">
      <c r="A17" s="177" t="s">
        <v>14</v>
      </c>
      <c r="B17" s="84" t="s">
        <v>91</v>
      </c>
      <c r="C17" s="81" t="s">
        <v>9</v>
      </c>
      <c r="D17" s="50" t="s">
        <v>87</v>
      </c>
      <c r="E17" s="57">
        <f t="shared" ref="E17:E23" si="0">F17+G17+H17+I17</f>
        <v>11713</v>
      </c>
      <c r="F17" s="58">
        <v>11713</v>
      </c>
      <c r="G17" s="58">
        <v>0</v>
      </c>
      <c r="H17" s="58">
        <v>0</v>
      </c>
      <c r="I17" s="59">
        <v>0</v>
      </c>
      <c r="J17" s="53">
        <f t="shared" ref="J17:J24" si="1">K17+L17+M17+N17</f>
        <v>21358</v>
      </c>
      <c r="K17" s="38">
        <v>21358</v>
      </c>
      <c r="L17" s="38">
        <v>0</v>
      </c>
      <c r="M17" s="38">
        <v>0</v>
      </c>
      <c r="N17" s="67">
        <v>0</v>
      </c>
      <c r="O17" s="57">
        <f t="shared" ref="O17:O24" si="2">P17+Q17+R17+S17</f>
        <v>6508</v>
      </c>
      <c r="P17" s="58">
        <v>6508</v>
      </c>
      <c r="Q17" s="58">
        <v>0</v>
      </c>
      <c r="R17" s="58">
        <v>0</v>
      </c>
      <c r="S17" s="59">
        <v>0</v>
      </c>
      <c r="T17" s="18"/>
    </row>
    <row r="18" spans="1:21" s="10" customFormat="1" ht="75.75" customHeight="1" x14ac:dyDescent="0.25">
      <c r="A18" s="178" t="s">
        <v>57</v>
      </c>
      <c r="B18" s="85" t="s">
        <v>92</v>
      </c>
      <c r="C18" s="82" t="s">
        <v>9</v>
      </c>
      <c r="D18" s="185" t="s">
        <v>37</v>
      </c>
      <c r="E18" s="60">
        <f t="shared" si="0"/>
        <v>82414</v>
      </c>
      <c r="F18" s="3">
        <v>82414</v>
      </c>
      <c r="G18" s="3">
        <v>0</v>
      </c>
      <c r="H18" s="3">
        <v>0</v>
      </c>
      <c r="I18" s="29">
        <v>0</v>
      </c>
      <c r="J18" s="54">
        <f t="shared" si="1"/>
        <v>75000</v>
      </c>
      <c r="K18" s="3">
        <v>75000</v>
      </c>
      <c r="L18" s="3">
        <v>0</v>
      </c>
      <c r="M18" s="3">
        <v>0</v>
      </c>
      <c r="N18" s="68">
        <v>0</v>
      </c>
      <c r="O18" s="60">
        <f t="shared" si="2"/>
        <v>78000</v>
      </c>
      <c r="P18" s="3">
        <v>78000</v>
      </c>
      <c r="Q18" s="3">
        <v>0</v>
      </c>
      <c r="R18" s="3">
        <v>0</v>
      </c>
      <c r="S18" s="29">
        <v>0</v>
      </c>
      <c r="T18" s="19"/>
      <c r="U18" s="11"/>
    </row>
    <row r="19" spans="1:21" s="10" customFormat="1" ht="54" customHeight="1" x14ac:dyDescent="0.25">
      <c r="A19" s="178" t="s">
        <v>15</v>
      </c>
      <c r="B19" s="85" t="s">
        <v>112</v>
      </c>
      <c r="C19" s="82" t="s">
        <v>9</v>
      </c>
      <c r="D19" s="185" t="s">
        <v>52</v>
      </c>
      <c r="E19" s="60">
        <f t="shared" si="0"/>
        <v>29447</v>
      </c>
      <c r="F19" s="3">
        <v>29447</v>
      </c>
      <c r="G19" s="3">
        <v>0</v>
      </c>
      <c r="H19" s="3">
        <v>0</v>
      </c>
      <c r="I19" s="29">
        <v>0</v>
      </c>
      <c r="J19" s="54">
        <f t="shared" si="1"/>
        <v>35152</v>
      </c>
      <c r="K19" s="3">
        <v>35152</v>
      </c>
      <c r="L19" s="3">
        <v>0</v>
      </c>
      <c r="M19" s="3">
        <v>0</v>
      </c>
      <c r="N19" s="68">
        <v>0</v>
      </c>
      <c r="O19" s="60">
        <f t="shared" si="2"/>
        <v>73106</v>
      </c>
      <c r="P19" s="3">
        <v>73106</v>
      </c>
      <c r="Q19" s="3">
        <v>0</v>
      </c>
      <c r="R19" s="3">
        <v>0</v>
      </c>
      <c r="S19" s="29">
        <v>0</v>
      </c>
      <c r="T19" s="20"/>
      <c r="U19" s="11"/>
    </row>
    <row r="20" spans="1:21" s="10" customFormat="1" ht="45.6" customHeight="1" x14ac:dyDescent="0.25">
      <c r="A20" s="178" t="s">
        <v>16</v>
      </c>
      <c r="B20" s="85" t="s">
        <v>62</v>
      </c>
      <c r="C20" s="82" t="s">
        <v>9</v>
      </c>
      <c r="D20" s="185" t="s">
        <v>36</v>
      </c>
      <c r="E20" s="60">
        <f t="shared" si="0"/>
        <v>27651</v>
      </c>
      <c r="F20" s="3">
        <v>27651</v>
      </c>
      <c r="G20" s="3">
        <v>0</v>
      </c>
      <c r="H20" s="3">
        <v>0</v>
      </c>
      <c r="I20" s="29">
        <v>0</v>
      </c>
      <c r="J20" s="54">
        <f t="shared" si="1"/>
        <v>82575</v>
      </c>
      <c r="K20" s="3">
        <v>82575</v>
      </c>
      <c r="L20" s="3">
        <v>0</v>
      </c>
      <c r="M20" s="3">
        <v>0</v>
      </c>
      <c r="N20" s="68">
        <v>0</v>
      </c>
      <c r="O20" s="60">
        <f t="shared" si="2"/>
        <v>100074</v>
      </c>
      <c r="P20" s="3">
        <v>100074</v>
      </c>
      <c r="Q20" s="3">
        <v>0</v>
      </c>
      <c r="R20" s="3">
        <v>0</v>
      </c>
      <c r="S20" s="29">
        <v>0</v>
      </c>
      <c r="T20" s="18"/>
    </row>
    <row r="21" spans="1:21" s="10" customFormat="1" ht="36" customHeight="1" x14ac:dyDescent="0.25">
      <c r="A21" s="252" t="s">
        <v>71</v>
      </c>
      <c r="B21" s="254" t="s">
        <v>54</v>
      </c>
      <c r="C21" s="82" t="s">
        <v>9</v>
      </c>
      <c r="D21" s="286" t="s">
        <v>37</v>
      </c>
      <c r="E21" s="60">
        <f>F21+G21+H21+I21</f>
        <v>7255</v>
      </c>
      <c r="F21" s="3">
        <v>7255</v>
      </c>
      <c r="G21" s="3">
        <v>0</v>
      </c>
      <c r="H21" s="3">
        <v>0</v>
      </c>
      <c r="I21" s="29">
        <v>0</v>
      </c>
      <c r="J21" s="54">
        <f t="shared" si="1"/>
        <v>2465</v>
      </c>
      <c r="K21" s="3">
        <v>2465</v>
      </c>
      <c r="L21" s="3">
        <v>0</v>
      </c>
      <c r="M21" s="3">
        <v>0</v>
      </c>
      <c r="N21" s="68">
        <v>0</v>
      </c>
      <c r="O21" s="60">
        <f>P21+Q21+R21+S21</f>
        <v>2564</v>
      </c>
      <c r="P21" s="3">
        <v>2564</v>
      </c>
      <c r="Q21" s="3">
        <v>0</v>
      </c>
      <c r="R21" s="3">
        <v>0</v>
      </c>
      <c r="S21" s="29">
        <v>0</v>
      </c>
      <c r="T21" s="18"/>
    </row>
    <row r="22" spans="1:21" s="10" customFormat="1" ht="42.75" customHeight="1" x14ac:dyDescent="0.25">
      <c r="A22" s="252"/>
      <c r="B22" s="254"/>
      <c r="C22" s="82" t="s">
        <v>48</v>
      </c>
      <c r="D22" s="286"/>
      <c r="E22" s="60">
        <f>F22+G22+H22+I22</f>
        <v>2459</v>
      </c>
      <c r="F22" s="3">
        <v>2459</v>
      </c>
      <c r="G22" s="3">
        <v>0</v>
      </c>
      <c r="H22" s="3">
        <v>0</v>
      </c>
      <c r="I22" s="29">
        <v>0</v>
      </c>
      <c r="J22" s="54">
        <f t="shared" si="1"/>
        <v>4064</v>
      </c>
      <c r="K22" s="3">
        <v>4064</v>
      </c>
      <c r="L22" s="3">
        <v>0</v>
      </c>
      <c r="M22" s="3">
        <v>0</v>
      </c>
      <c r="N22" s="68">
        <v>0</v>
      </c>
      <c r="O22" s="60">
        <f t="shared" ref="O22" si="3">P22+Q22+R22+S22</f>
        <v>4226</v>
      </c>
      <c r="P22" s="3">
        <v>4226</v>
      </c>
      <c r="Q22" s="3">
        <v>0</v>
      </c>
      <c r="R22" s="3">
        <v>0</v>
      </c>
      <c r="S22" s="29">
        <v>0</v>
      </c>
      <c r="T22" s="18"/>
    </row>
    <row r="23" spans="1:21" s="10" customFormat="1" ht="54" customHeight="1" x14ac:dyDescent="0.25">
      <c r="A23" s="178" t="s">
        <v>55</v>
      </c>
      <c r="B23" s="85" t="s">
        <v>63</v>
      </c>
      <c r="C23" s="82" t="s">
        <v>9</v>
      </c>
      <c r="D23" s="185" t="s">
        <v>37</v>
      </c>
      <c r="E23" s="60">
        <f t="shared" si="0"/>
        <v>24701</v>
      </c>
      <c r="F23" s="3">
        <v>24701</v>
      </c>
      <c r="G23" s="3">
        <v>0</v>
      </c>
      <c r="H23" s="3">
        <v>0</v>
      </c>
      <c r="I23" s="29">
        <v>0</v>
      </c>
      <c r="J23" s="54">
        <f t="shared" si="1"/>
        <v>36900</v>
      </c>
      <c r="K23" s="3">
        <v>36900</v>
      </c>
      <c r="L23" s="3">
        <v>0</v>
      </c>
      <c r="M23" s="3">
        <v>0</v>
      </c>
      <c r="N23" s="68">
        <v>0</v>
      </c>
      <c r="O23" s="60">
        <f t="shared" si="2"/>
        <v>30798</v>
      </c>
      <c r="P23" s="3">
        <v>30798</v>
      </c>
      <c r="Q23" s="3">
        <v>0</v>
      </c>
      <c r="R23" s="3">
        <v>0</v>
      </c>
      <c r="S23" s="29">
        <v>0</v>
      </c>
      <c r="T23" s="18"/>
    </row>
    <row r="24" spans="1:21" s="10" customFormat="1" ht="54" customHeight="1" thickBot="1" x14ac:dyDescent="0.3">
      <c r="A24" s="188" t="s">
        <v>56</v>
      </c>
      <c r="B24" s="86" t="s">
        <v>86</v>
      </c>
      <c r="C24" s="83" t="s">
        <v>9</v>
      </c>
      <c r="D24" s="51" t="s">
        <v>37</v>
      </c>
      <c r="E24" s="61">
        <f>F24+G24+H24+I24</f>
        <v>177663</v>
      </c>
      <c r="F24" s="46">
        <v>170492</v>
      </c>
      <c r="G24" s="46">
        <v>0</v>
      </c>
      <c r="H24" s="46">
        <v>0</v>
      </c>
      <c r="I24" s="47">
        <v>7171</v>
      </c>
      <c r="J24" s="55">
        <f t="shared" si="1"/>
        <v>319003</v>
      </c>
      <c r="K24" s="46">
        <v>309433</v>
      </c>
      <c r="L24" s="46">
        <v>0</v>
      </c>
      <c r="M24" s="46">
        <v>0</v>
      </c>
      <c r="N24" s="69">
        <v>9570</v>
      </c>
      <c r="O24" s="61">
        <f t="shared" si="2"/>
        <v>324742</v>
      </c>
      <c r="P24" s="46">
        <v>315000</v>
      </c>
      <c r="Q24" s="46">
        <v>0</v>
      </c>
      <c r="R24" s="46">
        <v>0</v>
      </c>
      <c r="S24" s="47">
        <v>9742</v>
      </c>
      <c r="T24" s="21"/>
    </row>
    <row r="25" spans="1:21" s="13" customFormat="1" ht="35.25" customHeight="1" thickBot="1" x14ac:dyDescent="0.3">
      <c r="A25" s="293" t="s">
        <v>10</v>
      </c>
      <c r="B25" s="294"/>
      <c r="C25" s="294"/>
      <c r="D25" s="295"/>
      <c r="E25" s="62">
        <f>F25+I25</f>
        <v>363303</v>
      </c>
      <c r="F25" s="48">
        <f>SUM(F17:F24)</f>
        <v>356132</v>
      </c>
      <c r="G25" s="48">
        <f>G23+G20+G18+G17+G19+G24</f>
        <v>0</v>
      </c>
      <c r="H25" s="48">
        <f>H23+H20+H18+H17+H19+H24</f>
        <v>0</v>
      </c>
      <c r="I25" s="49">
        <f>I23+I20+I18+I17+I19+I24</f>
        <v>7171</v>
      </c>
      <c r="J25" s="56">
        <f>K25+N25</f>
        <v>576517</v>
      </c>
      <c r="K25" s="48">
        <f>SUM(K17:K24)</f>
        <v>566947</v>
      </c>
      <c r="L25" s="48">
        <f>L23+L20+L18+L17+L19+L24</f>
        <v>0</v>
      </c>
      <c r="M25" s="48">
        <f>M23+M20+M18+M17+M19+M24</f>
        <v>0</v>
      </c>
      <c r="N25" s="70">
        <f>N23+N20+N18+N17+N19+N24</f>
        <v>9570</v>
      </c>
      <c r="O25" s="62">
        <f>P25+S25</f>
        <v>620018</v>
      </c>
      <c r="P25" s="48">
        <f>SUM(P17:P24)</f>
        <v>610276</v>
      </c>
      <c r="Q25" s="48">
        <f>Q19+Q23+Q20+Q18+Q17+Q24</f>
        <v>0</v>
      </c>
      <c r="R25" s="48">
        <f>R19+R23+R20+R18+R17+R24</f>
        <v>0</v>
      </c>
      <c r="S25" s="49">
        <f>S19+S23+S20+S18+S17+S24</f>
        <v>9742</v>
      </c>
      <c r="T25" s="22"/>
      <c r="U25" s="12"/>
    </row>
    <row r="26" spans="1:21" s="10" customFormat="1" ht="32.450000000000003" customHeight="1" x14ac:dyDescent="0.25">
      <c r="A26" s="87"/>
      <c r="B26" s="279" t="s">
        <v>46</v>
      </c>
      <c r="C26" s="89" t="s">
        <v>9</v>
      </c>
      <c r="D26" s="73"/>
      <c r="E26" s="57">
        <f>F26+G26+H26+I26</f>
        <v>360844</v>
      </c>
      <c r="F26" s="58">
        <f>F17+F18+F20+F23+F24+F21+F19</f>
        <v>353673</v>
      </c>
      <c r="G26" s="58">
        <f>G17+G18</f>
        <v>0</v>
      </c>
      <c r="H26" s="58">
        <f>H17+H18</f>
        <v>0</v>
      </c>
      <c r="I26" s="59">
        <f>I25</f>
        <v>7171</v>
      </c>
      <c r="J26" s="74">
        <f>K26+L26+M26+N26</f>
        <v>572453</v>
      </c>
      <c r="K26" s="58">
        <f>K17+K18+K20+K23+K24+K21+K19</f>
        <v>562883</v>
      </c>
      <c r="L26" s="58">
        <f>L17+L18</f>
        <v>0</v>
      </c>
      <c r="M26" s="58">
        <f>M17+M18</f>
        <v>0</v>
      </c>
      <c r="N26" s="75">
        <f>N25</f>
        <v>9570</v>
      </c>
      <c r="O26" s="57">
        <f t="shared" ref="O26:O27" si="4">P26+Q26+R26+S26</f>
        <v>615792</v>
      </c>
      <c r="P26" s="58">
        <f>P17+P18+P20+P23+P24+P21+P19</f>
        <v>606050</v>
      </c>
      <c r="Q26" s="58">
        <f>Q17+Q18</f>
        <v>0</v>
      </c>
      <c r="R26" s="58">
        <f>R17+R18</f>
        <v>0</v>
      </c>
      <c r="S26" s="59">
        <f>S25</f>
        <v>9742</v>
      </c>
      <c r="T26" s="23"/>
      <c r="U26" s="14"/>
    </row>
    <row r="27" spans="1:21" s="10" customFormat="1" ht="51.6" customHeight="1" thickBot="1" x14ac:dyDescent="0.3">
      <c r="A27" s="88"/>
      <c r="B27" s="280"/>
      <c r="C27" s="42" t="s">
        <v>48</v>
      </c>
      <c r="D27" s="78"/>
      <c r="E27" s="64">
        <f>F27+G27+H27+I27</f>
        <v>2459</v>
      </c>
      <c r="F27" s="65">
        <f>F22</f>
        <v>2459</v>
      </c>
      <c r="G27" s="65">
        <f>G19</f>
        <v>0</v>
      </c>
      <c r="H27" s="65">
        <f>H19</f>
        <v>0</v>
      </c>
      <c r="I27" s="66">
        <f>I19</f>
        <v>0</v>
      </c>
      <c r="J27" s="79">
        <f>K27+L27+M27+N27</f>
        <v>4064</v>
      </c>
      <c r="K27" s="65">
        <f>K22</f>
        <v>4064</v>
      </c>
      <c r="L27" s="65">
        <f>L19</f>
        <v>0</v>
      </c>
      <c r="M27" s="65">
        <f>M19</f>
        <v>0</v>
      </c>
      <c r="N27" s="80">
        <f>N19</f>
        <v>0</v>
      </c>
      <c r="O27" s="64">
        <f t="shared" si="4"/>
        <v>4226</v>
      </c>
      <c r="P27" s="65">
        <f>P22</f>
        <v>4226</v>
      </c>
      <c r="Q27" s="65">
        <f>Q19</f>
        <v>0</v>
      </c>
      <c r="R27" s="65">
        <f>R19</f>
        <v>0</v>
      </c>
      <c r="S27" s="66">
        <f>S19</f>
        <v>0</v>
      </c>
      <c r="T27" s="23"/>
    </row>
    <row r="28" spans="1:21" s="10" customFormat="1" ht="30" customHeight="1" thickBot="1" x14ac:dyDescent="0.3">
      <c r="A28" s="264" t="s">
        <v>65</v>
      </c>
      <c r="B28" s="265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6"/>
      <c r="T28" s="21"/>
    </row>
    <row r="29" spans="1:21" s="10" customFormat="1" ht="39.6" customHeight="1" x14ac:dyDescent="0.25">
      <c r="A29" s="298" t="s">
        <v>17</v>
      </c>
      <c r="B29" s="297" t="s">
        <v>64</v>
      </c>
      <c r="C29" s="81" t="s">
        <v>9</v>
      </c>
      <c r="D29" s="50" t="s">
        <v>37</v>
      </c>
      <c r="E29" s="63">
        <f>F29</f>
        <v>50006</v>
      </c>
      <c r="F29" s="38">
        <v>50006</v>
      </c>
      <c r="G29" s="38">
        <v>0</v>
      </c>
      <c r="H29" s="38">
        <v>0</v>
      </c>
      <c r="I29" s="39">
        <v>0</v>
      </c>
      <c r="J29" s="63">
        <f>K29</f>
        <v>49577</v>
      </c>
      <c r="K29" s="38">
        <v>49577</v>
      </c>
      <c r="L29" s="38">
        <v>0</v>
      </c>
      <c r="M29" s="38">
        <v>0</v>
      </c>
      <c r="N29" s="39">
        <v>0</v>
      </c>
      <c r="O29" s="53">
        <f t="shared" ref="O29:O39" si="5">P29+Q29+R29+S29</f>
        <v>95300</v>
      </c>
      <c r="P29" s="38">
        <v>95300</v>
      </c>
      <c r="Q29" s="38">
        <v>0</v>
      </c>
      <c r="R29" s="38">
        <v>0</v>
      </c>
      <c r="S29" s="39">
        <v>0</v>
      </c>
      <c r="T29" s="18"/>
    </row>
    <row r="30" spans="1:21" s="10" customFormat="1" ht="39.6" customHeight="1" x14ac:dyDescent="0.25">
      <c r="A30" s="245"/>
      <c r="B30" s="247"/>
      <c r="C30" s="81" t="s">
        <v>48</v>
      </c>
      <c r="D30" s="50">
        <v>2026</v>
      </c>
      <c r="E30" s="63">
        <f>F30</f>
        <v>0</v>
      </c>
      <c r="F30" s="38">
        <v>0</v>
      </c>
      <c r="G30" s="38">
        <v>0</v>
      </c>
      <c r="H30" s="38">
        <v>0</v>
      </c>
      <c r="I30" s="39">
        <v>0</v>
      </c>
      <c r="J30" s="63">
        <f>K30</f>
        <v>10799</v>
      </c>
      <c r="K30" s="38">
        <v>10799</v>
      </c>
      <c r="L30" s="38">
        <v>0</v>
      </c>
      <c r="M30" s="38">
        <v>0</v>
      </c>
      <c r="N30" s="39">
        <v>0</v>
      </c>
      <c r="O30" s="53">
        <f t="shared" si="5"/>
        <v>0</v>
      </c>
      <c r="P30" s="38">
        <v>0</v>
      </c>
      <c r="Q30" s="38">
        <v>0</v>
      </c>
      <c r="R30" s="38">
        <v>0</v>
      </c>
      <c r="S30" s="39">
        <v>0</v>
      </c>
      <c r="T30" s="18"/>
    </row>
    <row r="31" spans="1:21" s="10" customFormat="1" ht="40.15" customHeight="1" x14ac:dyDescent="0.25">
      <c r="A31" s="252" t="s">
        <v>72</v>
      </c>
      <c r="B31" s="254" t="s">
        <v>107</v>
      </c>
      <c r="C31" s="82" t="s">
        <v>9</v>
      </c>
      <c r="D31" s="186" t="s">
        <v>37</v>
      </c>
      <c r="E31" s="60">
        <f t="shared" ref="E31:E39" si="6">F31+G31+H31+I31</f>
        <v>9994</v>
      </c>
      <c r="F31" s="3">
        <v>9994</v>
      </c>
      <c r="G31" s="3">
        <v>0</v>
      </c>
      <c r="H31" s="3">
        <v>0</v>
      </c>
      <c r="I31" s="29">
        <v>0</v>
      </c>
      <c r="J31" s="60">
        <f t="shared" ref="J31:J39" si="7">K31+L31+M31+N31</f>
        <v>3993</v>
      </c>
      <c r="K31" s="3">
        <v>3993</v>
      </c>
      <c r="L31" s="3">
        <v>0</v>
      </c>
      <c r="M31" s="3">
        <v>0</v>
      </c>
      <c r="N31" s="29">
        <v>0</v>
      </c>
      <c r="O31" s="54">
        <f t="shared" si="5"/>
        <v>4152</v>
      </c>
      <c r="P31" s="3">
        <v>4152</v>
      </c>
      <c r="Q31" s="3">
        <v>0</v>
      </c>
      <c r="R31" s="3">
        <v>0</v>
      </c>
      <c r="S31" s="29">
        <v>0</v>
      </c>
      <c r="T31" s="18"/>
    </row>
    <row r="32" spans="1:21" s="10" customFormat="1" ht="40.15" customHeight="1" x14ac:dyDescent="0.25">
      <c r="A32" s="252"/>
      <c r="B32" s="254"/>
      <c r="C32" s="82" t="s">
        <v>48</v>
      </c>
      <c r="D32" s="186" t="s">
        <v>130</v>
      </c>
      <c r="E32" s="60">
        <f t="shared" si="6"/>
        <v>0</v>
      </c>
      <c r="F32" s="3">
        <v>0</v>
      </c>
      <c r="G32" s="3">
        <v>0</v>
      </c>
      <c r="H32" s="3">
        <v>0</v>
      </c>
      <c r="I32" s="29">
        <v>0</v>
      </c>
      <c r="J32" s="60">
        <f t="shared" si="7"/>
        <v>0</v>
      </c>
      <c r="K32" s="3">
        <v>0</v>
      </c>
      <c r="L32" s="3">
        <v>0</v>
      </c>
      <c r="M32" s="3">
        <v>0</v>
      </c>
      <c r="N32" s="29">
        <v>0</v>
      </c>
      <c r="O32" s="54">
        <f t="shared" si="5"/>
        <v>0</v>
      </c>
      <c r="P32" s="3">
        <v>0</v>
      </c>
      <c r="Q32" s="3">
        <v>0</v>
      </c>
      <c r="R32" s="3">
        <v>0</v>
      </c>
      <c r="S32" s="29">
        <v>0</v>
      </c>
      <c r="T32" s="18"/>
    </row>
    <row r="33" spans="1:21" s="10" customFormat="1" ht="39.6" customHeight="1" x14ac:dyDescent="0.25">
      <c r="A33" s="252" t="s">
        <v>74</v>
      </c>
      <c r="B33" s="254" t="s">
        <v>73</v>
      </c>
      <c r="C33" s="82" t="s">
        <v>9</v>
      </c>
      <c r="D33" s="186" t="s">
        <v>37</v>
      </c>
      <c r="E33" s="60">
        <f t="shared" si="6"/>
        <v>13812</v>
      </c>
      <c r="F33" s="3">
        <v>13812</v>
      </c>
      <c r="G33" s="3">
        <v>0</v>
      </c>
      <c r="H33" s="3">
        <v>0</v>
      </c>
      <c r="I33" s="29">
        <v>0</v>
      </c>
      <c r="J33" s="60">
        <f t="shared" si="7"/>
        <v>14611</v>
      </c>
      <c r="K33" s="3">
        <v>14611</v>
      </c>
      <c r="L33" s="3">
        <v>0</v>
      </c>
      <c r="M33" s="3">
        <v>0</v>
      </c>
      <c r="N33" s="29">
        <v>0</v>
      </c>
      <c r="O33" s="54">
        <f>P33+Q33+R33+S33</f>
        <v>15195</v>
      </c>
      <c r="P33" s="3">
        <v>15195</v>
      </c>
      <c r="Q33" s="3">
        <v>0</v>
      </c>
      <c r="R33" s="3">
        <v>0</v>
      </c>
      <c r="S33" s="29">
        <v>0</v>
      </c>
      <c r="T33" s="24"/>
    </row>
    <row r="34" spans="1:21" s="10" customFormat="1" ht="45" customHeight="1" x14ac:dyDescent="0.25">
      <c r="A34" s="252"/>
      <c r="B34" s="254"/>
      <c r="C34" s="82" t="s">
        <v>49</v>
      </c>
      <c r="D34" s="186" t="s">
        <v>37</v>
      </c>
      <c r="E34" s="60">
        <f t="shared" si="6"/>
        <v>6410</v>
      </c>
      <c r="F34" s="3">
        <v>6410</v>
      </c>
      <c r="G34" s="3">
        <v>0</v>
      </c>
      <c r="H34" s="3">
        <v>0</v>
      </c>
      <c r="I34" s="29">
        <v>0</v>
      </c>
      <c r="J34" s="60">
        <f t="shared" si="7"/>
        <v>5143</v>
      </c>
      <c r="K34" s="3">
        <v>5143</v>
      </c>
      <c r="L34" s="3">
        <v>0</v>
      </c>
      <c r="M34" s="3">
        <v>0</v>
      </c>
      <c r="N34" s="29">
        <v>0</v>
      </c>
      <c r="O34" s="54">
        <f>P34+Q34+R34+S34</f>
        <v>4699</v>
      </c>
      <c r="P34" s="3">
        <v>4699</v>
      </c>
      <c r="Q34" s="3">
        <v>0</v>
      </c>
      <c r="R34" s="3">
        <v>0</v>
      </c>
      <c r="S34" s="29">
        <v>0</v>
      </c>
      <c r="T34" s="24"/>
    </row>
    <row r="35" spans="1:21" s="10" customFormat="1" ht="41.25" customHeight="1" x14ac:dyDescent="0.25">
      <c r="A35" s="252" t="s">
        <v>75</v>
      </c>
      <c r="B35" s="254" t="s">
        <v>108</v>
      </c>
      <c r="C35" s="82" t="s">
        <v>49</v>
      </c>
      <c r="D35" s="130" t="s">
        <v>37</v>
      </c>
      <c r="E35" s="60">
        <f t="shared" si="6"/>
        <v>23042</v>
      </c>
      <c r="F35" s="3">
        <v>23042</v>
      </c>
      <c r="G35" s="3">
        <v>0</v>
      </c>
      <c r="H35" s="3">
        <v>0</v>
      </c>
      <c r="I35" s="29">
        <v>0</v>
      </c>
      <c r="J35" s="60">
        <f t="shared" si="7"/>
        <v>25410</v>
      </c>
      <c r="K35" s="3">
        <v>25410</v>
      </c>
      <c r="L35" s="3">
        <v>0</v>
      </c>
      <c r="M35" s="3">
        <v>0</v>
      </c>
      <c r="N35" s="29">
        <v>0</v>
      </c>
      <c r="O35" s="54">
        <f>P35+Q35+R35+S35</f>
        <v>25062</v>
      </c>
      <c r="P35" s="3">
        <v>25062</v>
      </c>
      <c r="Q35" s="3">
        <v>0</v>
      </c>
      <c r="R35" s="3">
        <v>0</v>
      </c>
      <c r="S35" s="29">
        <v>0</v>
      </c>
      <c r="T35" s="24"/>
    </row>
    <row r="36" spans="1:21" s="10" customFormat="1" ht="42.75" customHeight="1" thickBot="1" x14ac:dyDescent="0.3">
      <c r="A36" s="289"/>
      <c r="B36" s="296"/>
      <c r="C36" s="83" t="s">
        <v>9</v>
      </c>
      <c r="D36" s="103" t="s">
        <v>38</v>
      </c>
      <c r="E36" s="61">
        <f>F36</f>
        <v>1801</v>
      </c>
      <c r="F36" s="46">
        <v>1801</v>
      </c>
      <c r="G36" s="46">
        <v>0</v>
      </c>
      <c r="H36" s="46">
        <v>0</v>
      </c>
      <c r="I36" s="47">
        <v>0</v>
      </c>
      <c r="J36" s="61">
        <f>K36</f>
        <v>5334</v>
      </c>
      <c r="K36" s="46">
        <v>5334</v>
      </c>
      <c r="L36" s="46">
        <v>0</v>
      </c>
      <c r="M36" s="46">
        <v>0</v>
      </c>
      <c r="N36" s="47">
        <v>0</v>
      </c>
      <c r="O36" s="55">
        <f>P36</f>
        <v>5678</v>
      </c>
      <c r="P36" s="46">
        <v>5678</v>
      </c>
      <c r="Q36" s="46">
        <v>0</v>
      </c>
      <c r="R36" s="46">
        <v>0</v>
      </c>
      <c r="S36" s="47">
        <v>0</v>
      </c>
      <c r="T36" s="24"/>
    </row>
    <row r="37" spans="1:21" s="13" customFormat="1" ht="36" customHeight="1" thickBot="1" x14ac:dyDescent="0.3">
      <c r="A37" s="290" t="s">
        <v>47</v>
      </c>
      <c r="B37" s="291"/>
      <c r="C37" s="291"/>
      <c r="D37" s="292"/>
      <c r="E37" s="62">
        <f t="shared" si="6"/>
        <v>105065</v>
      </c>
      <c r="F37" s="48">
        <f>SUM(F29:F36)</f>
        <v>105065</v>
      </c>
      <c r="G37" s="48">
        <f>SUM(G29:G32)</f>
        <v>0</v>
      </c>
      <c r="H37" s="48">
        <f>SUM(H29:H32)</f>
        <v>0</v>
      </c>
      <c r="I37" s="49">
        <f>SUM(I29:I32)</f>
        <v>0</v>
      </c>
      <c r="J37" s="62">
        <f t="shared" si="7"/>
        <v>114867</v>
      </c>
      <c r="K37" s="48">
        <f>SUM(K29:K36)</f>
        <v>114867</v>
      </c>
      <c r="L37" s="48">
        <f>SUM(L29:L32)</f>
        <v>0</v>
      </c>
      <c r="M37" s="48">
        <f>SUM(M29:M32)</f>
        <v>0</v>
      </c>
      <c r="N37" s="49">
        <f>SUM(N29:N32)</f>
        <v>0</v>
      </c>
      <c r="O37" s="56">
        <f t="shared" si="5"/>
        <v>150086</v>
      </c>
      <c r="P37" s="48">
        <f>SUM(P29:P36)</f>
        <v>150086</v>
      </c>
      <c r="Q37" s="48">
        <f>SUM(Q29:Q32)</f>
        <v>0</v>
      </c>
      <c r="R37" s="48">
        <f>SUM(R29:R32)</f>
        <v>0</v>
      </c>
      <c r="S37" s="49">
        <f>SUM(S29:S32)</f>
        <v>0</v>
      </c>
      <c r="T37" s="25"/>
    </row>
    <row r="38" spans="1:21" s="10" customFormat="1" ht="32.450000000000003" customHeight="1" x14ac:dyDescent="0.25">
      <c r="A38" s="93"/>
      <c r="B38" s="279" t="s">
        <v>46</v>
      </c>
      <c r="C38" s="81" t="s">
        <v>9</v>
      </c>
      <c r="D38" s="52"/>
      <c r="E38" s="63">
        <f t="shared" si="6"/>
        <v>75613</v>
      </c>
      <c r="F38" s="38">
        <f>F29+F31+F33+F36</f>
        <v>75613</v>
      </c>
      <c r="G38" s="38">
        <f>G29+G31</f>
        <v>0</v>
      </c>
      <c r="H38" s="38">
        <f>H29+H31</f>
        <v>0</v>
      </c>
      <c r="I38" s="39">
        <f>I29+I31</f>
        <v>0</v>
      </c>
      <c r="J38" s="63">
        <f t="shared" si="7"/>
        <v>73515</v>
      </c>
      <c r="K38" s="38">
        <f>K29+K31+K33+K36</f>
        <v>73515</v>
      </c>
      <c r="L38" s="38">
        <f>L29+L31</f>
        <v>0</v>
      </c>
      <c r="M38" s="38">
        <f>M29+M31</f>
        <v>0</v>
      </c>
      <c r="N38" s="39">
        <f>N29+N31</f>
        <v>0</v>
      </c>
      <c r="O38" s="53">
        <f t="shared" si="5"/>
        <v>120325</v>
      </c>
      <c r="P38" s="38">
        <f>P29+P31+P33+P36</f>
        <v>120325</v>
      </c>
      <c r="Q38" s="38">
        <f>Q29+Q31</f>
        <v>0</v>
      </c>
      <c r="R38" s="38">
        <f>R29+R31</f>
        <v>0</v>
      </c>
      <c r="S38" s="39">
        <f>S29+S31</f>
        <v>0</v>
      </c>
      <c r="T38" s="23"/>
      <c r="U38" s="14"/>
    </row>
    <row r="39" spans="1:21" s="10" customFormat="1" ht="51.6" customHeight="1" thickBot="1" x14ac:dyDescent="0.3">
      <c r="A39" s="88"/>
      <c r="B39" s="280"/>
      <c r="C39" s="42" t="s">
        <v>48</v>
      </c>
      <c r="D39" s="78"/>
      <c r="E39" s="64">
        <f t="shared" si="6"/>
        <v>29452</v>
      </c>
      <c r="F39" s="65">
        <f>F32+F34+F35</f>
        <v>29452</v>
      </c>
      <c r="G39" s="65">
        <f>G32</f>
        <v>0</v>
      </c>
      <c r="H39" s="65">
        <f>H32</f>
        <v>0</v>
      </c>
      <c r="I39" s="66">
        <f>I32</f>
        <v>0</v>
      </c>
      <c r="J39" s="64">
        <f t="shared" si="7"/>
        <v>41352</v>
      </c>
      <c r="K39" s="65">
        <f>K32+K34+K35+K30</f>
        <v>41352</v>
      </c>
      <c r="L39" s="65">
        <f>L32</f>
        <v>0</v>
      </c>
      <c r="M39" s="65">
        <f>M32</f>
        <v>0</v>
      </c>
      <c r="N39" s="66">
        <f>N32</f>
        <v>0</v>
      </c>
      <c r="O39" s="79">
        <f t="shared" si="5"/>
        <v>29761</v>
      </c>
      <c r="P39" s="65">
        <f>P32+P34+P35+P30</f>
        <v>29761</v>
      </c>
      <c r="Q39" s="65">
        <f>Q32</f>
        <v>0</v>
      </c>
      <c r="R39" s="65">
        <f>R32</f>
        <v>0</v>
      </c>
      <c r="S39" s="66">
        <f>S32</f>
        <v>0</v>
      </c>
      <c r="T39" s="23"/>
    </row>
    <row r="40" spans="1:21" s="10" customFormat="1" ht="38.450000000000003" customHeight="1" thickBot="1" x14ac:dyDescent="0.3">
      <c r="A40" s="264" t="s">
        <v>66</v>
      </c>
      <c r="B40" s="265"/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87"/>
      <c r="P40" s="287"/>
      <c r="Q40" s="287"/>
      <c r="R40" s="287"/>
      <c r="S40" s="288"/>
      <c r="T40" s="18"/>
    </row>
    <row r="41" spans="1:21" s="10" customFormat="1" ht="69" customHeight="1" x14ac:dyDescent="0.25">
      <c r="A41" s="123" t="s">
        <v>18</v>
      </c>
      <c r="B41" s="126" t="s">
        <v>61</v>
      </c>
      <c r="C41" s="182" t="s">
        <v>9</v>
      </c>
      <c r="D41" s="184" t="s">
        <v>38</v>
      </c>
      <c r="E41" s="74">
        <f t="shared" ref="E41:E51" si="8">F41+G41+H41+I41</f>
        <v>0</v>
      </c>
      <c r="F41" s="58">
        <v>0</v>
      </c>
      <c r="G41" s="58">
        <v>0</v>
      </c>
      <c r="H41" s="58">
        <v>0</v>
      </c>
      <c r="I41" s="75">
        <v>0</v>
      </c>
      <c r="J41" s="57">
        <f t="shared" ref="J41:J51" si="9">K41+L41+M41+N41</f>
        <v>1100</v>
      </c>
      <c r="K41" s="58">
        <v>1100</v>
      </c>
      <c r="L41" s="58">
        <v>0</v>
      </c>
      <c r="M41" s="58">
        <v>0</v>
      </c>
      <c r="N41" s="59">
        <v>0</v>
      </c>
      <c r="O41" s="57">
        <f t="shared" ref="O41:O52" si="10">P41+Q41+R41+S41</f>
        <v>1144</v>
      </c>
      <c r="P41" s="58">
        <v>1144</v>
      </c>
      <c r="Q41" s="58">
        <v>0</v>
      </c>
      <c r="R41" s="58">
        <v>0</v>
      </c>
      <c r="S41" s="59">
        <v>0</v>
      </c>
      <c r="T41" s="18"/>
    </row>
    <row r="42" spans="1:21" s="10" customFormat="1" ht="139.5" customHeight="1" x14ac:dyDescent="0.25">
      <c r="A42" s="124" t="s">
        <v>19</v>
      </c>
      <c r="B42" s="127" t="s">
        <v>111</v>
      </c>
      <c r="C42" s="121" t="s">
        <v>9</v>
      </c>
      <c r="D42" s="122" t="s">
        <v>38</v>
      </c>
      <c r="E42" s="54">
        <f t="shared" si="8"/>
        <v>4783</v>
      </c>
      <c r="F42" s="3">
        <v>4783</v>
      </c>
      <c r="G42" s="3">
        <v>0</v>
      </c>
      <c r="H42" s="3">
        <v>0</v>
      </c>
      <c r="I42" s="68">
        <v>0</v>
      </c>
      <c r="J42" s="60">
        <f t="shared" si="9"/>
        <v>2220</v>
      </c>
      <c r="K42" s="3">
        <v>2220</v>
      </c>
      <c r="L42" s="3">
        <v>0</v>
      </c>
      <c r="M42" s="3">
        <v>0</v>
      </c>
      <c r="N42" s="29">
        <v>0</v>
      </c>
      <c r="O42" s="60">
        <f t="shared" si="10"/>
        <v>2309</v>
      </c>
      <c r="P42" s="3">
        <v>2309</v>
      </c>
      <c r="Q42" s="3">
        <v>0</v>
      </c>
      <c r="R42" s="3">
        <v>0</v>
      </c>
      <c r="S42" s="29">
        <v>0</v>
      </c>
      <c r="T42" s="18"/>
    </row>
    <row r="43" spans="1:21" s="10" customFormat="1" ht="75.599999999999994" customHeight="1" x14ac:dyDescent="0.25">
      <c r="A43" s="124" t="s">
        <v>26</v>
      </c>
      <c r="B43" s="127" t="s">
        <v>30</v>
      </c>
      <c r="C43" s="121" t="s">
        <v>9</v>
      </c>
      <c r="D43" s="122" t="s">
        <v>37</v>
      </c>
      <c r="E43" s="54">
        <f t="shared" si="8"/>
        <v>182</v>
      </c>
      <c r="F43" s="3">
        <v>182</v>
      </c>
      <c r="G43" s="3">
        <v>0</v>
      </c>
      <c r="H43" s="3">
        <v>0</v>
      </c>
      <c r="I43" s="68">
        <v>0</v>
      </c>
      <c r="J43" s="60">
        <f t="shared" si="9"/>
        <v>204</v>
      </c>
      <c r="K43" s="3">
        <v>204</v>
      </c>
      <c r="L43" s="3">
        <v>0</v>
      </c>
      <c r="M43" s="3">
        <v>0</v>
      </c>
      <c r="N43" s="29">
        <v>0</v>
      </c>
      <c r="O43" s="60">
        <f t="shared" si="10"/>
        <v>212</v>
      </c>
      <c r="P43" s="3">
        <v>212</v>
      </c>
      <c r="Q43" s="3">
        <v>0</v>
      </c>
      <c r="R43" s="3">
        <v>0</v>
      </c>
      <c r="S43" s="29">
        <v>0</v>
      </c>
      <c r="T43" s="18"/>
    </row>
    <row r="44" spans="1:21" s="10" customFormat="1" ht="56.25" customHeight="1" x14ac:dyDescent="0.25">
      <c r="A44" s="124" t="s">
        <v>27</v>
      </c>
      <c r="B44" s="127" t="s">
        <v>21</v>
      </c>
      <c r="C44" s="121" t="s">
        <v>9</v>
      </c>
      <c r="D44" s="122" t="s">
        <v>37</v>
      </c>
      <c r="E44" s="54">
        <f t="shared" si="8"/>
        <v>2205</v>
      </c>
      <c r="F44" s="3">
        <v>2205</v>
      </c>
      <c r="G44" s="3">
        <v>0</v>
      </c>
      <c r="H44" s="3">
        <v>0</v>
      </c>
      <c r="I44" s="68">
        <v>0</v>
      </c>
      <c r="J44" s="60">
        <f t="shared" si="9"/>
        <v>3463</v>
      </c>
      <c r="K44" s="3">
        <v>3463</v>
      </c>
      <c r="L44" s="3">
        <v>0</v>
      </c>
      <c r="M44" s="3">
        <v>0</v>
      </c>
      <c r="N44" s="29">
        <v>0</v>
      </c>
      <c r="O44" s="60">
        <f t="shared" si="10"/>
        <v>3602</v>
      </c>
      <c r="P44" s="3">
        <v>3602</v>
      </c>
      <c r="Q44" s="3">
        <v>0</v>
      </c>
      <c r="R44" s="3">
        <v>0</v>
      </c>
      <c r="S44" s="29">
        <v>0</v>
      </c>
      <c r="T44" s="18"/>
    </row>
    <row r="45" spans="1:21" s="10" customFormat="1" ht="52.5" customHeight="1" x14ac:dyDescent="0.25">
      <c r="A45" s="124" t="s">
        <v>28</v>
      </c>
      <c r="B45" s="127" t="s">
        <v>131</v>
      </c>
      <c r="C45" s="121" t="s">
        <v>9</v>
      </c>
      <c r="D45" s="122" t="s">
        <v>103</v>
      </c>
      <c r="E45" s="54">
        <f t="shared" si="8"/>
        <v>4654</v>
      </c>
      <c r="F45" s="3">
        <v>4654</v>
      </c>
      <c r="G45" s="3">
        <v>0</v>
      </c>
      <c r="H45" s="3">
        <v>0</v>
      </c>
      <c r="I45" s="68">
        <v>0</v>
      </c>
      <c r="J45" s="60">
        <f>K45+L45+M45+N45</f>
        <v>25000</v>
      </c>
      <c r="K45" s="3">
        <v>25000</v>
      </c>
      <c r="L45" s="3">
        <v>0</v>
      </c>
      <c r="M45" s="3">
        <v>0</v>
      </c>
      <c r="N45" s="29">
        <v>0</v>
      </c>
      <c r="O45" s="60">
        <f t="shared" si="10"/>
        <v>0</v>
      </c>
      <c r="P45" s="3">
        <v>0</v>
      </c>
      <c r="Q45" s="3">
        <v>0</v>
      </c>
      <c r="R45" s="3">
        <v>0</v>
      </c>
      <c r="S45" s="29">
        <v>0</v>
      </c>
      <c r="T45" s="18"/>
    </row>
    <row r="46" spans="1:21" s="10" customFormat="1" ht="39.75" customHeight="1" x14ac:dyDescent="0.25">
      <c r="A46" s="244" t="s">
        <v>76</v>
      </c>
      <c r="B46" s="246" t="s">
        <v>93</v>
      </c>
      <c r="C46" s="129" t="s">
        <v>9</v>
      </c>
      <c r="D46" s="201" t="s">
        <v>38</v>
      </c>
      <c r="E46" s="54">
        <f t="shared" si="8"/>
        <v>65341</v>
      </c>
      <c r="F46" s="46">
        <v>65341</v>
      </c>
      <c r="G46" s="46">
        <v>0</v>
      </c>
      <c r="H46" s="46">
        <v>0</v>
      </c>
      <c r="I46" s="69">
        <v>0</v>
      </c>
      <c r="J46" s="60">
        <f>K46+L46+M46+N46</f>
        <v>129570</v>
      </c>
      <c r="K46" s="46">
        <v>129570</v>
      </c>
      <c r="L46" s="46">
        <v>0</v>
      </c>
      <c r="M46" s="46">
        <v>0</v>
      </c>
      <c r="N46" s="47">
        <v>0</v>
      </c>
      <c r="O46" s="60">
        <f t="shared" si="10"/>
        <v>134752</v>
      </c>
      <c r="P46" s="46">
        <v>134752</v>
      </c>
      <c r="Q46" s="46">
        <v>0</v>
      </c>
      <c r="R46" s="46">
        <v>0</v>
      </c>
      <c r="S46" s="47">
        <v>0</v>
      </c>
      <c r="T46" s="18"/>
    </row>
    <row r="47" spans="1:21" s="10" customFormat="1" ht="43.5" customHeight="1" x14ac:dyDescent="0.25">
      <c r="A47" s="245"/>
      <c r="B47" s="247"/>
      <c r="C47" s="129" t="s">
        <v>49</v>
      </c>
      <c r="D47" s="130" t="s">
        <v>37</v>
      </c>
      <c r="E47" s="55">
        <f t="shared" si="8"/>
        <v>65688</v>
      </c>
      <c r="F47" s="46">
        <v>65688</v>
      </c>
      <c r="G47" s="46">
        <v>0</v>
      </c>
      <c r="H47" s="46">
        <v>0</v>
      </c>
      <c r="I47" s="69">
        <v>0</v>
      </c>
      <c r="J47" s="61">
        <f t="shared" si="9"/>
        <v>29755</v>
      </c>
      <c r="K47" s="46">
        <v>29755</v>
      </c>
      <c r="L47" s="46">
        <v>0</v>
      </c>
      <c r="M47" s="46">
        <v>0</v>
      </c>
      <c r="N47" s="47">
        <v>0</v>
      </c>
      <c r="O47" s="61">
        <f t="shared" si="10"/>
        <v>27733</v>
      </c>
      <c r="P47" s="46">
        <v>27733</v>
      </c>
      <c r="Q47" s="46">
        <v>0</v>
      </c>
      <c r="R47" s="46">
        <v>0</v>
      </c>
      <c r="S47" s="47">
        <v>0</v>
      </c>
      <c r="T47" s="24"/>
    </row>
    <row r="48" spans="1:21" s="10" customFormat="1" ht="154.5" customHeight="1" thickBot="1" x14ac:dyDescent="0.3">
      <c r="A48" s="125" t="s">
        <v>104</v>
      </c>
      <c r="B48" s="128" t="s">
        <v>128</v>
      </c>
      <c r="C48" s="193" t="s">
        <v>102</v>
      </c>
      <c r="D48" s="103" t="s">
        <v>103</v>
      </c>
      <c r="E48" s="55">
        <f>F48+G48</f>
        <v>105263</v>
      </c>
      <c r="F48" s="46">
        <v>5263</v>
      </c>
      <c r="G48" s="46">
        <v>100000</v>
      </c>
      <c r="H48" s="46">
        <v>0</v>
      </c>
      <c r="I48" s="69">
        <v>0</v>
      </c>
      <c r="J48" s="64">
        <f>K48+L48</f>
        <v>0</v>
      </c>
      <c r="K48" s="65">
        <v>0</v>
      </c>
      <c r="L48" s="65">
        <v>0</v>
      </c>
      <c r="M48" s="65">
        <v>0</v>
      </c>
      <c r="N48" s="66">
        <v>0</v>
      </c>
      <c r="O48" s="61">
        <f t="shared" si="10"/>
        <v>0</v>
      </c>
      <c r="P48" s="65">
        <v>0</v>
      </c>
      <c r="Q48" s="65">
        <v>0</v>
      </c>
      <c r="R48" s="65">
        <v>0</v>
      </c>
      <c r="S48" s="66">
        <v>0</v>
      </c>
      <c r="T48" s="24"/>
    </row>
    <row r="49" spans="1:20" s="13" customFormat="1" ht="43.15" customHeight="1" thickBot="1" x14ac:dyDescent="0.3">
      <c r="A49" s="258" t="s">
        <v>11</v>
      </c>
      <c r="B49" s="259"/>
      <c r="C49" s="260"/>
      <c r="D49" s="92"/>
      <c r="E49" s="62">
        <f>F49+G49+H49+I49</f>
        <v>248116</v>
      </c>
      <c r="F49" s="48">
        <f>SUM(F41:F48)</f>
        <v>148116</v>
      </c>
      <c r="G49" s="48">
        <f>SUM(G41:G48)</f>
        <v>100000</v>
      </c>
      <c r="H49" s="48">
        <f>SUM(H41:H48)</f>
        <v>0</v>
      </c>
      <c r="I49" s="49">
        <f>SUM(I41:I48)</f>
        <v>0</v>
      </c>
      <c r="J49" s="56">
        <f>K49+L49+M49+N49</f>
        <v>191312</v>
      </c>
      <c r="K49" s="48">
        <f>SUM(K41:K48)</f>
        <v>191312</v>
      </c>
      <c r="L49" s="48">
        <f>SUM(L41:L48)</f>
        <v>0</v>
      </c>
      <c r="M49" s="48">
        <f>SUM(M41:M48)</f>
        <v>0</v>
      </c>
      <c r="N49" s="70">
        <f>SUM(N41:N48)</f>
        <v>0</v>
      </c>
      <c r="O49" s="62">
        <f>P49+Q49+R49+S49</f>
        <v>169752</v>
      </c>
      <c r="P49" s="48">
        <f>SUM(P41:P48)</f>
        <v>169752</v>
      </c>
      <c r="Q49" s="48">
        <f>SUM(Q41:Q48)</f>
        <v>0</v>
      </c>
      <c r="R49" s="48">
        <f>SUM(R41:R48)</f>
        <v>0</v>
      </c>
      <c r="S49" s="49">
        <f>SUM(S41:S48)</f>
        <v>0</v>
      </c>
      <c r="T49" s="25"/>
    </row>
    <row r="50" spans="1:20" s="10" customFormat="1" ht="45.75" customHeight="1" x14ac:dyDescent="0.25">
      <c r="A50" s="132"/>
      <c r="B50" s="133" t="s">
        <v>46</v>
      </c>
      <c r="C50" s="182" t="s">
        <v>9</v>
      </c>
      <c r="D50" s="135"/>
      <c r="E50" s="74">
        <f t="shared" si="8"/>
        <v>77165</v>
      </c>
      <c r="F50" s="58">
        <f>F42+F41+F43+F44+F45+F46</f>
        <v>77165</v>
      </c>
      <c r="G50" s="58">
        <f>G42+G41+G43+G44+G45+G47</f>
        <v>0</v>
      </c>
      <c r="H50" s="58">
        <f>H42+H41+H43+H44+H45+H47</f>
        <v>0</v>
      </c>
      <c r="I50" s="75">
        <f>I42+I41+I43+I44+I45+I47</f>
        <v>0</v>
      </c>
      <c r="J50" s="57">
        <f t="shared" si="9"/>
        <v>161557</v>
      </c>
      <c r="K50" s="58">
        <f>K42+K41+K43+K44+K45+K46</f>
        <v>161557</v>
      </c>
      <c r="L50" s="58">
        <f>L42+L41+L43+L44+L45+L47</f>
        <v>0</v>
      </c>
      <c r="M50" s="58">
        <f>M42+M41+M43+M44+M45+M47</f>
        <v>0</v>
      </c>
      <c r="N50" s="59">
        <f>N42+N41+N43+N44+N45+N47</f>
        <v>0</v>
      </c>
      <c r="O50" s="57">
        <f t="shared" si="10"/>
        <v>142019</v>
      </c>
      <c r="P50" s="58">
        <f>P42+P41+P43+P44+P45+P46</f>
        <v>142019</v>
      </c>
      <c r="Q50" s="58">
        <f>Q41+Q42+Q43+Q44+Q45+Q47</f>
        <v>0</v>
      </c>
      <c r="R50" s="58">
        <f>R41+R42+R43+R44+R45+R47</f>
        <v>0</v>
      </c>
      <c r="S50" s="59">
        <f>S41+S42+S43+S44+S45+S47</f>
        <v>0</v>
      </c>
      <c r="T50" s="23"/>
    </row>
    <row r="51" spans="1:20" s="10" customFormat="1" ht="57" customHeight="1" x14ac:dyDescent="0.25">
      <c r="A51" s="131"/>
      <c r="B51" s="134"/>
      <c r="C51" s="129" t="s">
        <v>49</v>
      </c>
      <c r="D51" s="136"/>
      <c r="E51" s="55">
        <f t="shared" si="8"/>
        <v>65688</v>
      </c>
      <c r="F51" s="46">
        <f>F47</f>
        <v>65688</v>
      </c>
      <c r="G51" s="46">
        <f>G47</f>
        <v>0</v>
      </c>
      <c r="H51" s="46">
        <f>H47</f>
        <v>0</v>
      </c>
      <c r="I51" s="69">
        <f>I47</f>
        <v>0</v>
      </c>
      <c r="J51" s="61">
        <f t="shared" si="9"/>
        <v>29755</v>
      </c>
      <c r="K51" s="46">
        <f>K47</f>
        <v>29755</v>
      </c>
      <c r="L51" s="46">
        <f>L47</f>
        <v>0</v>
      </c>
      <c r="M51" s="46">
        <f>M47</f>
        <v>0</v>
      </c>
      <c r="N51" s="47">
        <f>N47</f>
        <v>0</v>
      </c>
      <c r="O51" s="61">
        <f t="shared" si="10"/>
        <v>27733</v>
      </c>
      <c r="P51" s="46">
        <f>P47</f>
        <v>27733</v>
      </c>
      <c r="Q51" s="46">
        <f>Q47</f>
        <v>0</v>
      </c>
      <c r="R51" s="46">
        <f>R47</f>
        <v>0</v>
      </c>
      <c r="S51" s="47">
        <f>S47</f>
        <v>0</v>
      </c>
      <c r="T51" s="23"/>
    </row>
    <row r="52" spans="1:20" s="10" customFormat="1" ht="57" customHeight="1" thickBot="1" x14ac:dyDescent="0.3">
      <c r="A52" s="96"/>
      <c r="B52" s="138"/>
      <c r="C52" s="193" t="s">
        <v>102</v>
      </c>
      <c r="D52" s="137"/>
      <c r="E52" s="79">
        <f>F52+G52</f>
        <v>105263</v>
      </c>
      <c r="F52" s="65">
        <f>F48</f>
        <v>5263</v>
      </c>
      <c r="G52" s="65">
        <f>G48</f>
        <v>100000</v>
      </c>
      <c r="H52" s="65">
        <v>0</v>
      </c>
      <c r="I52" s="80">
        <v>0</v>
      </c>
      <c r="J52" s="64">
        <f>K52+L52</f>
        <v>0</v>
      </c>
      <c r="K52" s="65">
        <f>K48</f>
        <v>0</v>
      </c>
      <c r="L52" s="65">
        <f>L48</f>
        <v>0</v>
      </c>
      <c r="M52" s="65">
        <v>0</v>
      </c>
      <c r="N52" s="66">
        <v>0</v>
      </c>
      <c r="O52" s="64">
        <f t="shared" si="10"/>
        <v>0</v>
      </c>
      <c r="P52" s="65">
        <v>0</v>
      </c>
      <c r="Q52" s="65">
        <v>0</v>
      </c>
      <c r="R52" s="65">
        <v>0</v>
      </c>
      <c r="S52" s="66">
        <v>0</v>
      </c>
      <c r="T52" s="23"/>
    </row>
    <row r="53" spans="1:20" s="10" customFormat="1" ht="37.9" customHeight="1" thickBot="1" x14ac:dyDescent="0.3">
      <c r="A53" s="255" t="s">
        <v>68</v>
      </c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7"/>
      <c r="T53" s="18"/>
    </row>
    <row r="54" spans="1:20" s="10" customFormat="1" ht="96" customHeight="1" x14ac:dyDescent="0.25">
      <c r="A54" s="97" t="s">
        <v>13</v>
      </c>
      <c r="B54" s="179" t="s">
        <v>105</v>
      </c>
      <c r="C54" s="81" t="s">
        <v>9</v>
      </c>
      <c r="D54" s="50">
        <v>2025</v>
      </c>
      <c r="E54" s="57">
        <f>F54+G54+H54+I54</f>
        <v>67328</v>
      </c>
      <c r="F54" s="58">
        <v>18959</v>
      </c>
      <c r="G54" s="58">
        <v>48369</v>
      </c>
      <c r="H54" s="58">
        <v>0</v>
      </c>
      <c r="I54" s="59">
        <v>0</v>
      </c>
      <c r="J54" s="53">
        <f>K54+L54+M54+N54</f>
        <v>0</v>
      </c>
      <c r="K54" s="38">
        <v>0</v>
      </c>
      <c r="L54" s="38">
        <v>0</v>
      </c>
      <c r="M54" s="38">
        <v>0</v>
      </c>
      <c r="N54" s="67">
        <v>0</v>
      </c>
      <c r="O54" s="57">
        <f>P54+Q54+R54+S54</f>
        <v>0</v>
      </c>
      <c r="P54" s="58">
        <v>0</v>
      </c>
      <c r="Q54" s="58">
        <v>0</v>
      </c>
      <c r="R54" s="58">
        <v>0</v>
      </c>
      <c r="S54" s="59">
        <v>0</v>
      </c>
      <c r="T54" s="18"/>
    </row>
    <row r="55" spans="1:20" s="10" customFormat="1" ht="64.900000000000006" customHeight="1" thickBot="1" x14ac:dyDescent="0.3">
      <c r="A55" s="98" t="s">
        <v>25</v>
      </c>
      <c r="B55" s="99" t="s">
        <v>69</v>
      </c>
      <c r="C55" s="83" t="s">
        <v>9</v>
      </c>
      <c r="D55" s="51">
        <v>2025</v>
      </c>
      <c r="E55" s="61">
        <f>F55+G55+H55+I55</f>
        <v>17475</v>
      </c>
      <c r="F55" s="46">
        <v>17475</v>
      </c>
      <c r="G55" s="46">
        <v>0</v>
      </c>
      <c r="H55" s="46">
        <v>0</v>
      </c>
      <c r="I55" s="47">
        <v>0</v>
      </c>
      <c r="J55" s="55">
        <f>K55+L55+M55+N55</f>
        <v>0</v>
      </c>
      <c r="K55" s="46">
        <v>0</v>
      </c>
      <c r="L55" s="46">
        <v>0</v>
      </c>
      <c r="M55" s="46">
        <v>0</v>
      </c>
      <c r="N55" s="69">
        <v>0</v>
      </c>
      <c r="O55" s="61">
        <f>P55+Q55+R55+S55</f>
        <v>0</v>
      </c>
      <c r="P55" s="46">
        <v>0</v>
      </c>
      <c r="Q55" s="46">
        <v>0</v>
      </c>
      <c r="R55" s="46">
        <v>0</v>
      </c>
      <c r="S55" s="47">
        <v>0</v>
      </c>
      <c r="T55" s="18"/>
    </row>
    <row r="56" spans="1:20" s="13" customFormat="1" ht="33" customHeight="1" thickBot="1" x14ac:dyDescent="0.3">
      <c r="A56" s="261" t="s">
        <v>12</v>
      </c>
      <c r="B56" s="262"/>
      <c r="C56" s="262"/>
      <c r="D56" s="262"/>
      <c r="E56" s="62">
        <f t="shared" ref="E56:S56" si="11">E55+E54</f>
        <v>84803</v>
      </c>
      <c r="F56" s="48">
        <f t="shared" si="11"/>
        <v>36434</v>
      </c>
      <c r="G56" s="48">
        <f t="shared" si="11"/>
        <v>48369</v>
      </c>
      <c r="H56" s="48">
        <f t="shared" si="11"/>
        <v>0</v>
      </c>
      <c r="I56" s="49">
        <f t="shared" si="11"/>
        <v>0</v>
      </c>
      <c r="J56" s="56">
        <f t="shared" si="11"/>
        <v>0</v>
      </c>
      <c r="K56" s="48">
        <f t="shared" si="11"/>
        <v>0</v>
      </c>
      <c r="L56" s="48">
        <f t="shared" si="11"/>
        <v>0</v>
      </c>
      <c r="M56" s="48">
        <f t="shared" si="11"/>
        <v>0</v>
      </c>
      <c r="N56" s="70">
        <f t="shared" si="11"/>
        <v>0</v>
      </c>
      <c r="O56" s="62">
        <f t="shared" si="11"/>
        <v>0</v>
      </c>
      <c r="P56" s="48">
        <f t="shared" si="11"/>
        <v>0</v>
      </c>
      <c r="Q56" s="48">
        <f t="shared" si="11"/>
        <v>0</v>
      </c>
      <c r="R56" s="48">
        <f t="shared" si="11"/>
        <v>0</v>
      </c>
      <c r="S56" s="49">
        <f t="shared" si="11"/>
        <v>0</v>
      </c>
      <c r="T56" s="26"/>
    </row>
    <row r="57" spans="1:20" s="10" customFormat="1" ht="36" customHeight="1" thickBot="1" x14ac:dyDescent="0.3">
      <c r="A57" s="248" t="s">
        <v>70</v>
      </c>
      <c r="B57" s="249"/>
      <c r="C57" s="249"/>
      <c r="D57" s="249"/>
      <c r="E57" s="249"/>
      <c r="F57" s="249"/>
      <c r="G57" s="249"/>
      <c r="H57" s="249"/>
      <c r="I57" s="249"/>
      <c r="J57" s="249"/>
      <c r="K57" s="249"/>
      <c r="L57" s="249"/>
      <c r="M57" s="249"/>
      <c r="N57" s="249"/>
      <c r="O57" s="249"/>
      <c r="P57" s="249"/>
      <c r="Q57" s="249"/>
      <c r="R57" s="249"/>
      <c r="S57" s="250"/>
      <c r="T57" s="24"/>
    </row>
    <row r="58" spans="1:20" s="10" customFormat="1" ht="46.15" customHeight="1" x14ac:dyDescent="0.25">
      <c r="A58" s="251" t="s">
        <v>58</v>
      </c>
      <c r="B58" s="253" t="s">
        <v>124</v>
      </c>
      <c r="C58" s="81" t="s">
        <v>9</v>
      </c>
      <c r="D58" s="100" t="s">
        <v>37</v>
      </c>
      <c r="E58" s="57">
        <f t="shared" ref="E58:E78" si="12">F58+G58+H58+I58</f>
        <v>330445</v>
      </c>
      <c r="F58" s="58">
        <v>330445</v>
      </c>
      <c r="G58" s="58">
        <v>0</v>
      </c>
      <c r="H58" s="58">
        <v>0</v>
      </c>
      <c r="I58" s="59">
        <v>0</v>
      </c>
      <c r="J58" s="53">
        <f>K58+L58+M58+N58</f>
        <v>463309</v>
      </c>
      <c r="K58" s="38">
        <v>463309</v>
      </c>
      <c r="L58" s="38">
        <v>0</v>
      </c>
      <c r="M58" s="38">
        <v>0</v>
      </c>
      <c r="N58" s="67">
        <v>0</v>
      </c>
      <c r="O58" s="57">
        <f>P58+Q58+R58+S58</f>
        <v>481842</v>
      </c>
      <c r="P58" s="58">
        <v>481842</v>
      </c>
      <c r="Q58" s="58">
        <v>0</v>
      </c>
      <c r="R58" s="58">
        <v>0</v>
      </c>
      <c r="S58" s="59">
        <v>0</v>
      </c>
      <c r="T58" s="24"/>
    </row>
    <row r="59" spans="1:20" s="10" customFormat="1" ht="46.15" customHeight="1" x14ac:dyDescent="0.25">
      <c r="A59" s="252"/>
      <c r="B59" s="254"/>
      <c r="C59" s="82" t="s">
        <v>48</v>
      </c>
      <c r="D59" s="186" t="s">
        <v>37</v>
      </c>
      <c r="E59" s="60">
        <f t="shared" si="12"/>
        <v>153054</v>
      </c>
      <c r="F59" s="3">
        <v>153054</v>
      </c>
      <c r="G59" s="3">
        <v>0</v>
      </c>
      <c r="H59" s="3">
        <v>0</v>
      </c>
      <c r="I59" s="29">
        <v>0</v>
      </c>
      <c r="J59" s="54">
        <f t="shared" ref="J59:J78" si="13">K59+L59+M59+N59</f>
        <v>186555</v>
      </c>
      <c r="K59" s="3">
        <v>186555</v>
      </c>
      <c r="L59" s="3">
        <v>0</v>
      </c>
      <c r="M59" s="3">
        <v>0</v>
      </c>
      <c r="N59" s="68">
        <v>0</v>
      </c>
      <c r="O59" s="60">
        <f t="shared" ref="O59:O78" si="14">P59+Q59+R59+S59</f>
        <v>170576</v>
      </c>
      <c r="P59" s="3">
        <v>170576</v>
      </c>
      <c r="Q59" s="3">
        <v>0</v>
      </c>
      <c r="R59" s="3">
        <v>0</v>
      </c>
      <c r="S59" s="29">
        <v>0</v>
      </c>
      <c r="T59" s="24"/>
    </row>
    <row r="60" spans="1:20" s="10" customFormat="1" ht="46.15" customHeight="1" x14ac:dyDescent="0.25">
      <c r="A60" s="203" t="s">
        <v>114</v>
      </c>
      <c r="B60" s="204" t="s">
        <v>126</v>
      </c>
      <c r="C60" s="82" t="s">
        <v>9</v>
      </c>
      <c r="D60" s="205" t="s">
        <v>113</v>
      </c>
      <c r="E60" s="60">
        <f t="shared" si="12"/>
        <v>5000</v>
      </c>
      <c r="F60" s="3">
        <v>5000</v>
      </c>
      <c r="G60" s="3">
        <v>0</v>
      </c>
      <c r="H60" s="3">
        <v>0</v>
      </c>
      <c r="I60" s="29">
        <v>0</v>
      </c>
      <c r="J60" s="54">
        <f t="shared" si="13"/>
        <v>0</v>
      </c>
      <c r="K60" s="3">
        <v>0</v>
      </c>
      <c r="L60" s="3">
        <v>0</v>
      </c>
      <c r="M60" s="3">
        <v>0</v>
      </c>
      <c r="N60" s="68">
        <v>0</v>
      </c>
      <c r="O60" s="60">
        <f t="shared" si="14"/>
        <v>0</v>
      </c>
      <c r="P60" s="3">
        <v>0</v>
      </c>
      <c r="Q60" s="3">
        <v>0</v>
      </c>
      <c r="R60" s="3">
        <v>0</v>
      </c>
      <c r="S60" s="47">
        <v>0</v>
      </c>
      <c r="T60" s="24"/>
    </row>
    <row r="61" spans="1:20" s="10" customFormat="1" ht="35.450000000000003" customHeight="1" x14ac:dyDescent="0.25">
      <c r="A61" s="252" t="s">
        <v>116</v>
      </c>
      <c r="B61" s="254" t="s">
        <v>95</v>
      </c>
      <c r="C61" s="213" t="s">
        <v>9</v>
      </c>
      <c r="D61" s="214" t="s">
        <v>37</v>
      </c>
      <c r="E61" s="60">
        <f t="shared" si="12"/>
        <v>34159</v>
      </c>
      <c r="F61" s="3">
        <v>34159</v>
      </c>
      <c r="G61" s="3">
        <v>0</v>
      </c>
      <c r="H61" s="3">
        <v>0</v>
      </c>
      <c r="I61" s="29">
        <v>0</v>
      </c>
      <c r="J61" s="54">
        <f t="shared" si="13"/>
        <v>30434</v>
      </c>
      <c r="K61" s="3">
        <v>30434</v>
      </c>
      <c r="L61" s="3">
        <v>0</v>
      </c>
      <c r="M61" s="3">
        <v>0</v>
      </c>
      <c r="N61" s="68">
        <v>0</v>
      </c>
      <c r="O61" s="60">
        <f t="shared" si="14"/>
        <v>31652</v>
      </c>
      <c r="P61" s="3">
        <v>31652</v>
      </c>
      <c r="Q61" s="3">
        <v>0</v>
      </c>
      <c r="R61" s="68">
        <v>0</v>
      </c>
      <c r="S61" s="29">
        <v>0</v>
      </c>
      <c r="T61" s="24"/>
    </row>
    <row r="62" spans="1:20" s="10" customFormat="1" ht="46.15" customHeight="1" x14ac:dyDescent="0.25">
      <c r="A62" s="252"/>
      <c r="B62" s="254"/>
      <c r="C62" s="213" t="s">
        <v>49</v>
      </c>
      <c r="D62" s="214" t="s">
        <v>37</v>
      </c>
      <c r="E62" s="60">
        <f t="shared" ref="E62:E67" si="15">F62+G62+H62+I62</f>
        <v>102284</v>
      </c>
      <c r="F62" s="3">
        <v>102284</v>
      </c>
      <c r="G62" s="3">
        <v>0</v>
      </c>
      <c r="H62" s="3">
        <v>0</v>
      </c>
      <c r="I62" s="29">
        <v>0</v>
      </c>
      <c r="J62" s="54">
        <f>K62+L62+M62+N62</f>
        <v>104153</v>
      </c>
      <c r="K62" s="3">
        <v>104153</v>
      </c>
      <c r="L62" s="3">
        <v>0</v>
      </c>
      <c r="M62" s="3">
        <v>0</v>
      </c>
      <c r="N62" s="68">
        <v>0</v>
      </c>
      <c r="O62" s="60">
        <f>P62+Q62+R62+S62</f>
        <v>96597</v>
      </c>
      <c r="P62" s="3">
        <v>96597</v>
      </c>
      <c r="Q62" s="3">
        <v>0</v>
      </c>
      <c r="R62" s="68">
        <v>0</v>
      </c>
      <c r="S62" s="29">
        <v>0</v>
      </c>
      <c r="T62" s="24"/>
    </row>
    <row r="63" spans="1:20" s="10" customFormat="1" ht="36.6" customHeight="1" x14ac:dyDescent="0.25">
      <c r="A63" s="252" t="s">
        <v>117</v>
      </c>
      <c r="B63" s="254" t="s">
        <v>106</v>
      </c>
      <c r="C63" s="82" t="s">
        <v>9</v>
      </c>
      <c r="D63" s="185" t="s">
        <v>37</v>
      </c>
      <c r="E63" s="60">
        <f t="shared" si="15"/>
        <v>8625</v>
      </c>
      <c r="F63" s="3">
        <v>8625</v>
      </c>
      <c r="G63" s="3">
        <v>0</v>
      </c>
      <c r="H63" s="3">
        <v>0</v>
      </c>
      <c r="I63" s="29">
        <v>0</v>
      </c>
      <c r="J63" s="54">
        <f>K63+L63+M63+N63</f>
        <v>18937</v>
      </c>
      <c r="K63" s="3">
        <v>18937</v>
      </c>
      <c r="L63" s="3">
        <v>0</v>
      </c>
      <c r="M63" s="3">
        <v>0</v>
      </c>
      <c r="N63" s="68">
        <v>0</v>
      </c>
      <c r="O63" s="60">
        <f>P63+Q63+R63+S63</f>
        <v>19674</v>
      </c>
      <c r="P63" s="3">
        <v>19674</v>
      </c>
      <c r="Q63" s="3">
        <v>0</v>
      </c>
      <c r="R63" s="3">
        <v>0</v>
      </c>
      <c r="S63" s="29">
        <v>0</v>
      </c>
      <c r="T63" s="18"/>
    </row>
    <row r="64" spans="1:20" s="10" customFormat="1" ht="49.9" customHeight="1" x14ac:dyDescent="0.25">
      <c r="A64" s="252"/>
      <c r="B64" s="254"/>
      <c r="C64" s="82" t="s">
        <v>49</v>
      </c>
      <c r="D64" s="185" t="s">
        <v>37</v>
      </c>
      <c r="E64" s="60">
        <f t="shared" si="15"/>
        <v>1781</v>
      </c>
      <c r="F64" s="3">
        <v>1781</v>
      </c>
      <c r="G64" s="3">
        <v>0</v>
      </c>
      <c r="H64" s="3">
        <v>0</v>
      </c>
      <c r="I64" s="29">
        <v>0</v>
      </c>
      <c r="J64" s="54">
        <f>K64+L64+M64+N64</f>
        <v>1781</v>
      </c>
      <c r="K64" s="3">
        <v>1781</v>
      </c>
      <c r="L64" s="3">
        <v>0</v>
      </c>
      <c r="M64" s="3">
        <v>0</v>
      </c>
      <c r="N64" s="68">
        <v>0</v>
      </c>
      <c r="O64" s="60">
        <f>P64+Q64+R64+S64</f>
        <v>1852</v>
      </c>
      <c r="P64" s="3">
        <v>1852</v>
      </c>
      <c r="Q64" s="3">
        <v>0</v>
      </c>
      <c r="R64" s="3">
        <v>0</v>
      </c>
      <c r="S64" s="29">
        <v>0</v>
      </c>
      <c r="T64" s="18"/>
    </row>
    <row r="65" spans="1:20" s="10" customFormat="1" ht="43.9" customHeight="1" x14ac:dyDescent="0.25">
      <c r="A65" s="178" t="s">
        <v>118</v>
      </c>
      <c r="B65" s="99" t="s">
        <v>94</v>
      </c>
      <c r="C65" s="82" t="s">
        <v>9</v>
      </c>
      <c r="D65" s="186" t="s">
        <v>37</v>
      </c>
      <c r="E65" s="60">
        <f t="shared" si="15"/>
        <v>2846</v>
      </c>
      <c r="F65" s="3">
        <v>2846</v>
      </c>
      <c r="G65" s="3">
        <v>0</v>
      </c>
      <c r="H65" s="3">
        <v>0</v>
      </c>
      <c r="I65" s="29">
        <v>0</v>
      </c>
      <c r="J65" s="54">
        <f>K65+L65+M65+N65</f>
        <v>3008</v>
      </c>
      <c r="K65" s="3">
        <v>3008</v>
      </c>
      <c r="L65" s="3">
        <v>0</v>
      </c>
      <c r="M65" s="3">
        <v>0</v>
      </c>
      <c r="N65" s="68">
        <v>0</v>
      </c>
      <c r="O65" s="60">
        <f>P65+Q65+R65+S65</f>
        <v>3128</v>
      </c>
      <c r="P65" s="3">
        <v>3128</v>
      </c>
      <c r="Q65" s="3">
        <v>0</v>
      </c>
      <c r="R65" s="3">
        <v>0</v>
      </c>
      <c r="S65" s="29">
        <v>0</v>
      </c>
      <c r="T65" s="24"/>
    </row>
    <row r="66" spans="1:20" s="10" customFormat="1" ht="78.75" customHeight="1" x14ac:dyDescent="0.25">
      <c r="A66" s="252" t="s">
        <v>119</v>
      </c>
      <c r="B66" s="254" t="s">
        <v>100</v>
      </c>
      <c r="C66" s="82" t="s">
        <v>9</v>
      </c>
      <c r="D66" s="185">
        <v>2025</v>
      </c>
      <c r="E66" s="60">
        <f t="shared" si="15"/>
        <v>10076</v>
      </c>
      <c r="F66" s="3">
        <v>9538</v>
      </c>
      <c r="G66" s="3">
        <f>0+538</f>
        <v>538</v>
      </c>
      <c r="H66" s="3">
        <v>0</v>
      </c>
      <c r="I66" s="29">
        <v>0</v>
      </c>
      <c r="J66" s="54">
        <f>K66+L66+M66+N66</f>
        <v>0</v>
      </c>
      <c r="K66" s="3">
        <v>0</v>
      </c>
      <c r="L66" s="3">
        <v>0</v>
      </c>
      <c r="M66" s="3">
        <v>0</v>
      </c>
      <c r="N66" s="68">
        <v>0</v>
      </c>
      <c r="O66" s="60">
        <f>P66+Q66+R66+S66</f>
        <v>0</v>
      </c>
      <c r="P66" s="3">
        <v>0</v>
      </c>
      <c r="Q66" s="3">
        <v>0</v>
      </c>
      <c r="R66" s="3">
        <v>0</v>
      </c>
      <c r="S66" s="29">
        <v>0</v>
      </c>
      <c r="T66" s="24"/>
    </row>
    <row r="67" spans="1:20" s="10" customFormat="1" ht="78.75" customHeight="1" x14ac:dyDescent="0.25">
      <c r="A67" s="252"/>
      <c r="B67" s="254"/>
      <c r="C67" s="82" t="s">
        <v>51</v>
      </c>
      <c r="D67" s="185">
        <v>2025</v>
      </c>
      <c r="E67" s="60">
        <f t="shared" si="15"/>
        <v>1894</v>
      </c>
      <c r="F67" s="3">
        <v>95</v>
      </c>
      <c r="G67" s="3">
        <v>1799</v>
      </c>
      <c r="H67" s="3">
        <v>0</v>
      </c>
      <c r="I67" s="29">
        <v>0</v>
      </c>
      <c r="J67" s="54">
        <v>0</v>
      </c>
      <c r="K67" s="3">
        <v>0</v>
      </c>
      <c r="L67" s="3">
        <v>0</v>
      </c>
      <c r="M67" s="3">
        <v>0</v>
      </c>
      <c r="N67" s="68">
        <v>0</v>
      </c>
      <c r="O67" s="60">
        <v>0</v>
      </c>
      <c r="P67" s="3">
        <v>0</v>
      </c>
      <c r="Q67" s="3">
        <v>0</v>
      </c>
      <c r="R67" s="3">
        <v>0</v>
      </c>
      <c r="S67" s="29">
        <v>0</v>
      </c>
      <c r="T67" s="24"/>
    </row>
    <row r="68" spans="1:20" s="10" customFormat="1" ht="38.450000000000003" customHeight="1" x14ac:dyDescent="0.25">
      <c r="A68" s="252" t="s">
        <v>77</v>
      </c>
      <c r="B68" s="254" t="s">
        <v>39</v>
      </c>
      <c r="C68" s="82" t="s">
        <v>9</v>
      </c>
      <c r="D68" s="186" t="s">
        <v>37</v>
      </c>
      <c r="E68" s="60">
        <f t="shared" si="12"/>
        <v>40162</v>
      </c>
      <c r="F68" s="3">
        <v>40162</v>
      </c>
      <c r="G68" s="3">
        <v>0</v>
      </c>
      <c r="H68" s="3">
        <v>0</v>
      </c>
      <c r="I68" s="29">
        <v>0</v>
      </c>
      <c r="J68" s="54">
        <f t="shared" si="13"/>
        <v>18906</v>
      </c>
      <c r="K68" s="3">
        <v>18906</v>
      </c>
      <c r="L68" s="3">
        <v>0</v>
      </c>
      <c r="M68" s="3">
        <v>0</v>
      </c>
      <c r="N68" s="68">
        <v>0</v>
      </c>
      <c r="O68" s="60">
        <f t="shared" si="14"/>
        <v>19662</v>
      </c>
      <c r="P68" s="3">
        <v>19662</v>
      </c>
      <c r="Q68" s="3">
        <v>0</v>
      </c>
      <c r="R68" s="3">
        <v>0</v>
      </c>
      <c r="S68" s="29">
        <v>0</v>
      </c>
      <c r="T68" s="24"/>
    </row>
    <row r="69" spans="1:20" s="10" customFormat="1" ht="38.450000000000003" customHeight="1" x14ac:dyDescent="0.25">
      <c r="A69" s="252"/>
      <c r="B69" s="254"/>
      <c r="C69" s="82" t="s">
        <v>49</v>
      </c>
      <c r="D69" s="186" t="s">
        <v>37</v>
      </c>
      <c r="E69" s="60">
        <f t="shared" si="12"/>
        <v>17174</v>
      </c>
      <c r="F69" s="3">
        <v>17174</v>
      </c>
      <c r="G69" s="3">
        <v>0</v>
      </c>
      <c r="H69" s="3">
        <v>0</v>
      </c>
      <c r="I69" s="29">
        <v>0</v>
      </c>
      <c r="J69" s="54">
        <f t="shared" si="13"/>
        <v>13883</v>
      </c>
      <c r="K69" s="3">
        <v>13883</v>
      </c>
      <c r="L69" s="3">
        <v>0</v>
      </c>
      <c r="M69" s="3">
        <v>0</v>
      </c>
      <c r="N69" s="68">
        <v>0</v>
      </c>
      <c r="O69" s="60">
        <f t="shared" si="14"/>
        <v>12409</v>
      </c>
      <c r="P69" s="3">
        <v>12409</v>
      </c>
      <c r="Q69" s="3">
        <v>0</v>
      </c>
      <c r="R69" s="3">
        <v>0</v>
      </c>
      <c r="S69" s="29">
        <v>0</v>
      </c>
      <c r="T69" s="24"/>
    </row>
    <row r="70" spans="1:20" s="10" customFormat="1" ht="46.9" customHeight="1" x14ac:dyDescent="0.25">
      <c r="A70" s="178" t="s">
        <v>78</v>
      </c>
      <c r="B70" s="85" t="s">
        <v>40</v>
      </c>
      <c r="C70" s="82" t="s">
        <v>9</v>
      </c>
      <c r="D70" s="186" t="s">
        <v>37</v>
      </c>
      <c r="E70" s="60">
        <f t="shared" si="12"/>
        <v>306</v>
      </c>
      <c r="F70" s="3">
        <v>306</v>
      </c>
      <c r="G70" s="3">
        <v>0</v>
      </c>
      <c r="H70" s="3">
        <v>0</v>
      </c>
      <c r="I70" s="29">
        <v>0</v>
      </c>
      <c r="J70" s="54">
        <f t="shared" si="13"/>
        <v>1981</v>
      </c>
      <c r="K70" s="3">
        <v>1981</v>
      </c>
      <c r="L70" s="3">
        <v>0</v>
      </c>
      <c r="M70" s="3">
        <v>0</v>
      </c>
      <c r="N70" s="68">
        <v>0</v>
      </c>
      <c r="O70" s="60">
        <f t="shared" si="14"/>
        <v>2060</v>
      </c>
      <c r="P70" s="3">
        <v>2060</v>
      </c>
      <c r="Q70" s="3">
        <v>0</v>
      </c>
      <c r="R70" s="3">
        <v>0</v>
      </c>
      <c r="S70" s="29">
        <v>0</v>
      </c>
      <c r="T70" s="24"/>
    </row>
    <row r="71" spans="1:20" s="10" customFormat="1" ht="46.9" customHeight="1" x14ac:dyDescent="0.25">
      <c r="A71" s="244" t="s">
        <v>125</v>
      </c>
      <c r="B71" s="246" t="s">
        <v>96</v>
      </c>
      <c r="C71" s="82" t="s">
        <v>9</v>
      </c>
      <c r="D71" s="195" t="s">
        <v>103</v>
      </c>
      <c r="E71" s="60">
        <f t="shared" si="12"/>
        <v>11741</v>
      </c>
      <c r="F71" s="3">
        <v>11741</v>
      </c>
      <c r="G71" s="3">
        <v>0</v>
      </c>
      <c r="H71" s="3">
        <v>0</v>
      </c>
      <c r="I71" s="29">
        <v>0</v>
      </c>
      <c r="J71" s="54">
        <f t="shared" si="13"/>
        <v>10000</v>
      </c>
      <c r="K71" s="3">
        <v>10000</v>
      </c>
      <c r="L71" s="3">
        <v>0</v>
      </c>
      <c r="M71" s="3">
        <v>0</v>
      </c>
      <c r="N71" s="68">
        <v>0</v>
      </c>
      <c r="O71" s="60">
        <f t="shared" si="14"/>
        <v>0</v>
      </c>
      <c r="P71" s="3">
        <v>0</v>
      </c>
      <c r="Q71" s="3">
        <v>0</v>
      </c>
      <c r="R71" s="3">
        <v>0</v>
      </c>
      <c r="S71" s="29">
        <v>0</v>
      </c>
      <c r="T71" s="24"/>
    </row>
    <row r="72" spans="1:20" s="10" customFormat="1" ht="46.9" customHeight="1" x14ac:dyDescent="0.25">
      <c r="A72" s="245"/>
      <c r="B72" s="247"/>
      <c r="C72" s="82" t="s">
        <v>48</v>
      </c>
      <c r="D72" s="186" t="s">
        <v>37</v>
      </c>
      <c r="E72" s="60">
        <f t="shared" si="12"/>
        <v>11980</v>
      </c>
      <c r="F72" s="3">
        <v>11980</v>
      </c>
      <c r="G72" s="3">
        <v>0</v>
      </c>
      <c r="H72" s="3">
        <v>0</v>
      </c>
      <c r="I72" s="29">
        <v>0</v>
      </c>
      <c r="J72" s="54">
        <f t="shared" si="13"/>
        <v>10875</v>
      </c>
      <c r="K72" s="3">
        <v>10875</v>
      </c>
      <c r="L72" s="3">
        <v>0</v>
      </c>
      <c r="M72" s="3">
        <v>0</v>
      </c>
      <c r="N72" s="68">
        <v>0</v>
      </c>
      <c r="O72" s="60">
        <f t="shared" si="14"/>
        <v>11310</v>
      </c>
      <c r="P72" s="3">
        <v>11310</v>
      </c>
      <c r="Q72" s="3">
        <v>0</v>
      </c>
      <c r="R72" s="3">
        <v>0</v>
      </c>
      <c r="S72" s="29">
        <v>0</v>
      </c>
      <c r="T72" s="24"/>
    </row>
    <row r="73" spans="1:20" s="10" customFormat="1" ht="48" customHeight="1" x14ac:dyDescent="0.25">
      <c r="A73" s="244" t="s">
        <v>121</v>
      </c>
      <c r="B73" s="246" t="s">
        <v>97</v>
      </c>
      <c r="C73" s="82" t="s">
        <v>49</v>
      </c>
      <c r="D73" s="185" t="s">
        <v>37</v>
      </c>
      <c r="E73" s="60">
        <f>F73+G73+H73+I73</f>
        <v>20898</v>
      </c>
      <c r="F73" s="3">
        <v>20898</v>
      </c>
      <c r="G73" s="3">
        <v>0</v>
      </c>
      <c r="H73" s="3">
        <v>0</v>
      </c>
      <c r="I73" s="29">
        <v>0</v>
      </c>
      <c r="J73" s="54">
        <f>K73+L73+M73+N73</f>
        <v>17230</v>
      </c>
      <c r="K73" s="3">
        <v>17230</v>
      </c>
      <c r="L73" s="3">
        <v>0</v>
      </c>
      <c r="M73" s="3">
        <v>0</v>
      </c>
      <c r="N73" s="68">
        <v>0</v>
      </c>
      <c r="O73" s="60">
        <f t="shared" ref="O73:O74" si="16">P73+Q73+R73+S73</f>
        <v>17918</v>
      </c>
      <c r="P73" s="3">
        <v>17918</v>
      </c>
      <c r="Q73" s="3">
        <v>0</v>
      </c>
      <c r="R73" s="3">
        <v>0</v>
      </c>
      <c r="S73" s="29">
        <v>0</v>
      </c>
      <c r="T73" s="18"/>
    </row>
    <row r="74" spans="1:20" s="10" customFormat="1" ht="48" customHeight="1" x14ac:dyDescent="0.25">
      <c r="A74" s="245"/>
      <c r="B74" s="247"/>
      <c r="C74" s="82" t="s">
        <v>9</v>
      </c>
      <c r="D74" s="222">
        <v>2026</v>
      </c>
      <c r="E74" s="60">
        <f>F74+G74+H74+I74</f>
        <v>0</v>
      </c>
      <c r="F74" s="3">
        <v>0</v>
      </c>
      <c r="G74" s="3">
        <v>0</v>
      </c>
      <c r="H74" s="3">
        <v>0</v>
      </c>
      <c r="I74" s="29">
        <v>0</v>
      </c>
      <c r="J74" s="54">
        <f>K74+L74+M74+N74</f>
        <v>2490</v>
      </c>
      <c r="K74" s="3">
        <v>2490</v>
      </c>
      <c r="L74" s="3">
        <v>0</v>
      </c>
      <c r="M74" s="3">
        <v>0</v>
      </c>
      <c r="N74" s="68">
        <v>0</v>
      </c>
      <c r="O74" s="60">
        <f t="shared" si="16"/>
        <v>0</v>
      </c>
      <c r="P74" s="3">
        <v>0</v>
      </c>
      <c r="Q74" s="3">
        <v>0</v>
      </c>
      <c r="R74" s="3">
        <v>0</v>
      </c>
      <c r="S74" s="29">
        <v>0</v>
      </c>
      <c r="T74" s="18"/>
    </row>
    <row r="75" spans="1:20" s="10" customFormat="1" ht="42.6" customHeight="1" x14ac:dyDescent="0.25">
      <c r="A75" s="178" t="s">
        <v>122</v>
      </c>
      <c r="B75" s="180" t="s">
        <v>79</v>
      </c>
      <c r="C75" s="82" t="s">
        <v>48</v>
      </c>
      <c r="D75" s="186" t="s">
        <v>67</v>
      </c>
      <c r="E75" s="60">
        <f t="shared" si="12"/>
        <v>82870</v>
      </c>
      <c r="F75" s="3">
        <v>82870</v>
      </c>
      <c r="G75" s="3">
        <v>0</v>
      </c>
      <c r="H75" s="3">
        <v>0</v>
      </c>
      <c r="I75" s="29">
        <v>0</v>
      </c>
      <c r="J75" s="54">
        <f t="shared" si="13"/>
        <v>69907</v>
      </c>
      <c r="K75" s="3">
        <v>69907</v>
      </c>
      <c r="L75" s="3">
        <v>0</v>
      </c>
      <c r="M75" s="3">
        <v>0</v>
      </c>
      <c r="N75" s="68">
        <v>0</v>
      </c>
      <c r="O75" s="60">
        <f t="shared" si="14"/>
        <v>15074</v>
      </c>
      <c r="P75" s="3">
        <f>15074</f>
        <v>15074</v>
      </c>
      <c r="Q75" s="3">
        <v>0</v>
      </c>
      <c r="R75" s="3">
        <v>0</v>
      </c>
      <c r="S75" s="29">
        <v>0</v>
      </c>
      <c r="T75" s="24"/>
    </row>
    <row r="76" spans="1:20" s="10" customFormat="1" ht="45.6" customHeight="1" thickBot="1" x14ac:dyDescent="0.3">
      <c r="A76" s="188" t="s">
        <v>123</v>
      </c>
      <c r="B76" s="99" t="s">
        <v>89</v>
      </c>
      <c r="C76" s="83" t="s">
        <v>48</v>
      </c>
      <c r="D76" s="187" t="s">
        <v>38</v>
      </c>
      <c r="E76" s="64">
        <f t="shared" si="12"/>
        <v>24</v>
      </c>
      <c r="F76" s="65">
        <v>24</v>
      </c>
      <c r="G76" s="65">
        <v>0</v>
      </c>
      <c r="H76" s="65">
        <v>0</v>
      </c>
      <c r="I76" s="66">
        <v>0</v>
      </c>
      <c r="J76" s="55">
        <f t="shared" si="13"/>
        <v>18</v>
      </c>
      <c r="K76" s="46">
        <v>18</v>
      </c>
      <c r="L76" s="46">
        <v>0</v>
      </c>
      <c r="M76" s="46">
        <v>0</v>
      </c>
      <c r="N76" s="69">
        <v>0</v>
      </c>
      <c r="O76" s="64">
        <f t="shared" si="14"/>
        <v>6</v>
      </c>
      <c r="P76" s="65">
        <v>6</v>
      </c>
      <c r="Q76" s="65">
        <v>0</v>
      </c>
      <c r="R76" s="65">
        <v>0</v>
      </c>
      <c r="S76" s="66">
        <v>0</v>
      </c>
      <c r="T76" s="24"/>
    </row>
    <row r="77" spans="1:20" s="13" customFormat="1" ht="41.25" customHeight="1" thickBot="1" x14ac:dyDescent="0.3">
      <c r="A77" s="258" t="s">
        <v>59</v>
      </c>
      <c r="B77" s="259"/>
      <c r="C77" s="259"/>
      <c r="D77" s="309"/>
      <c r="E77" s="56">
        <f>F77+G77+H77+I77</f>
        <v>835319</v>
      </c>
      <c r="F77" s="48">
        <f>SUM(F58:F76)</f>
        <v>832982</v>
      </c>
      <c r="G77" s="48">
        <f t="shared" ref="G77:I77" si="17">SUM(G58:G76)</f>
        <v>2337</v>
      </c>
      <c r="H77" s="48">
        <f t="shared" si="17"/>
        <v>0</v>
      </c>
      <c r="I77" s="70">
        <f t="shared" si="17"/>
        <v>0</v>
      </c>
      <c r="J77" s="62">
        <f>K77+L77+M77+N77</f>
        <v>953467</v>
      </c>
      <c r="K77" s="48">
        <f>SUM(K58:K76)</f>
        <v>953467</v>
      </c>
      <c r="L77" s="48">
        <f t="shared" ref="L77:N77" si="18">SUM(L58:L76)</f>
        <v>0</v>
      </c>
      <c r="M77" s="48">
        <f t="shared" si="18"/>
        <v>0</v>
      </c>
      <c r="N77" s="49">
        <f t="shared" si="18"/>
        <v>0</v>
      </c>
      <c r="O77" s="56">
        <f>P77+Q77+R77+S77</f>
        <v>883760</v>
      </c>
      <c r="P77" s="48">
        <f>SUM(P58:P76)</f>
        <v>883760</v>
      </c>
      <c r="Q77" s="48">
        <f t="shared" ref="Q77:S77" si="19">SUM(Q58:Q76)</f>
        <v>0</v>
      </c>
      <c r="R77" s="48">
        <f t="shared" si="19"/>
        <v>0</v>
      </c>
      <c r="S77" s="49">
        <f t="shared" si="19"/>
        <v>0</v>
      </c>
      <c r="T77" s="27"/>
    </row>
    <row r="78" spans="1:20" s="10" customFormat="1" ht="42" customHeight="1" x14ac:dyDescent="0.25">
      <c r="A78" s="104"/>
      <c r="B78" s="310" t="s">
        <v>46</v>
      </c>
      <c r="C78" s="89" t="s">
        <v>9</v>
      </c>
      <c r="D78" s="101"/>
      <c r="E78" s="74">
        <f t="shared" si="12"/>
        <v>443360</v>
      </c>
      <c r="F78" s="58">
        <f>F58+F61+F63+F65+F66+F68+F70+F71+F60</f>
        <v>442822</v>
      </c>
      <c r="G78" s="58">
        <f t="shared" ref="G78:I78" si="20">G58+G61+G63+G65+G66+G68+G70</f>
        <v>538</v>
      </c>
      <c r="H78" s="58">
        <f t="shared" si="20"/>
        <v>0</v>
      </c>
      <c r="I78" s="75">
        <f t="shared" si="20"/>
        <v>0</v>
      </c>
      <c r="J78" s="57">
        <f t="shared" si="13"/>
        <v>549065</v>
      </c>
      <c r="K78" s="58">
        <f>K58+K61+K63+K65+K66+K68+K70+K71+K60+K74</f>
        <v>549065</v>
      </c>
      <c r="L78" s="58">
        <f>L58+L68+L70+L65</f>
        <v>0</v>
      </c>
      <c r="M78" s="58">
        <f>M58+M68+M70+M65</f>
        <v>0</v>
      </c>
      <c r="N78" s="59">
        <f>N58+N68+N70+N65</f>
        <v>0</v>
      </c>
      <c r="O78" s="74">
        <f t="shared" si="14"/>
        <v>558018</v>
      </c>
      <c r="P78" s="58">
        <f>P58+P61+P63+P65+P66+P68+P70+P71+P60+P74</f>
        <v>558018</v>
      </c>
      <c r="Q78" s="58">
        <f>Q58+Q68+Q70+Q65</f>
        <v>0</v>
      </c>
      <c r="R78" s="58">
        <f>R58+R68+R70+R65</f>
        <v>0</v>
      </c>
      <c r="S78" s="59">
        <f>S58+S68+S70+S65</f>
        <v>0</v>
      </c>
      <c r="T78" s="25"/>
    </row>
    <row r="79" spans="1:20" s="10" customFormat="1" ht="61.15" customHeight="1" x14ac:dyDescent="0.25">
      <c r="A79" s="105"/>
      <c r="B79" s="311"/>
      <c r="C79" s="82" t="s">
        <v>48</v>
      </c>
      <c r="D79" s="102"/>
      <c r="E79" s="54">
        <f>F79+G79+H79+I79</f>
        <v>390065</v>
      </c>
      <c r="F79" s="3">
        <f>F59+F62+F64+F69+F72+F73+F75+F76</f>
        <v>390065</v>
      </c>
      <c r="G79" s="3">
        <f>G59+G62+G64+G69+G72+G73+G75+G76</f>
        <v>0</v>
      </c>
      <c r="H79" s="3">
        <f>H59+H62+H64+H69+H72+H73+H75+H76</f>
        <v>0</v>
      </c>
      <c r="I79" s="68">
        <f>I59+I62+I64+I69+I72+I73+I75+I76</f>
        <v>0</v>
      </c>
      <c r="J79" s="60">
        <f>K79+L79+M79+N79</f>
        <v>404402</v>
      </c>
      <c r="K79" s="3">
        <f>K59+K62+K64+K69+K72+K73+K75+K76</f>
        <v>404402</v>
      </c>
      <c r="L79" s="3">
        <f>L59+L62+L64+L69+L72+L73+L75+L76</f>
        <v>0</v>
      </c>
      <c r="M79" s="3">
        <f>M59+M62+M64+M69+M72+M73+M75+M76</f>
        <v>0</v>
      </c>
      <c r="N79" s="29">
        <f>N59+N62+N64+N69+N72+N73+N75+N76</f>
        <v>0</v>
      </c>
      <c r="O79" s="54">
        <f>P79+Q79+R79+S79</f>
        <v>325742</v>
      </c>
      <c r="P79" s="3">
        <f>P59+P62+P64+P69+P72+P73+P75+P76</f>
        <v>325742</v>
      </c>
      <c r="Q79" s="3">
        <f>Q59+Q69+Q62+Q72+Q75</f>
        <v>0</v>
      </c>
      <c r="R79" s="3">
        <f>R59+R69+R62+R72+R75</f>
        <v>0</v>
      </c>
      <c r="S79" s="29">
        <f>S59+S69+S62+S72+S75</f>
        <v>0</v>
      </c>
      <c r="T79" s="25"/>
    </row>
    <row r="80" spans="1:20" s="10" customFormat="1" ht="42" customHeight="1" thickBot="1" x14ac:dyDescent="0.3">
      <c r="A80" s="106"/>
      <c r="B80" s="312"/>
      <c r="C80" s="42" t="s">
        <v>51</v>
      </c>
      <c r="D80" s="103"/>
      <c r="E80" s="79">
        <f>E67</f>
        <v>1894</v>
      </c>
      <c r="F80" s="65">
        <f>F67</f>
        <v>95</v>
      </c>
      <c r="G80" s="65">
        <f t="shared" ref="G80:I80" si="21">G67</f>
        <v>1799</v>
      </c>
      <c r="H80" s="65">
        <f t="shared" si="21"/>
        <v>0</v>
      </c>
      <c r="I80" s="80">
        <f t="shared" si="21"/>
        <v>0</v>
      </c>
      <c r="J80" s="64">
        <f>J67</f>
        <v>0</v>
      </c>
      <c r="K80" s="65">
        <f>K67</f>
        <v>0</v>
      </c>
      <c r="L80" s="65">
        <f t="shared" ref="L80:N80" si="22">L67</f>
        <v>0</v>
      </c>
      <c r="M80" s="65">
        <f t="shared" si="22"/>
        <v>0</v>
      </c>
      <c r="N80" s="66">
        <f t="shared" si="22"/>
        <v>0</v>
      </c>
      <c r="O80" s="79">
        <f>O67</f>
        <v>0</v>
      </c>
      <c r="P80" s="65">
        <f>P67</f>
        <v>0</v>
      </c>
      <c r="Q80" s="65">
        <f t="shared" ref="Q80:S80" si="23">Q67</f>
        <v>0</v>
      </c>
      <c r="R80" s="65">
        <f t="shared" si="23"/>
        <v>0</v>
      </c>
      <c r="S80" s="66">
        <f t="shared" si="23"/>
        <v>0</v>
      </c>
      <c r="T80" s="25"/>
    </row>
    <row r="81" spans="1:23" s="10" customFormat="1" ht="37.15" customHeight="1" thickBot="1" x14ac:dyDescent="0.3">
      <c r="A81" s="300" t="s">
        <v>132</v>
      </c>
      <c r="B81" s="301"/>
      <c r="C81" s="301"/>
      <c r="D81" s="301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2"/>
      <c r="T81" s="24"/>
    </row>
    <row r="82" spans="1:23" s="10" customFormat="1" ht="67.150000000000006" customHeight="1" x14ac:dyDescent="0.25">
      <c r="A82" s="123" t="s">
        <v>80</v>
      </c>
      <c r="B82" s="126" t="s">
        <v>81</v>
      </c>
      <c r="C82" s="240" t="s">
        <v>50</v>
      </c>
      <c r="D82" s="101" t="s">
        <v>37</v>
      </c>
      <c r="E82" s="74">
        <f t="shared" ref="E82:E93" si="24">F82+G82+H82+I82</f>
        <v>51299</v>
      </c>
      <c r="F82" s="58">
        <v>51299</v>
      </c>
      <c r="G82" s="58">
        <v>0</v>
      </c>
      <c r="H82" s="58">
        <v>0</v>
      </c>
      <c r="I82" s="75">
        <v>0</v>
      </c>
      <c r="J82" s="57">
        <f t="shared" ref="J82:J92" si="25">K82+L82+M82+N82</f>
        <v>49357</v>
      </c>
      <c r="K82" s="58">
        <v>49357</v>
      </c>
      <c r="L82" s="58">
        <v>0</v>
      </c>
      <c r="M82" s="58">
        <v>0</v>
      </c>
      <c r="N82" s="59">
        <v>0</v>
      </c>
      <c r="O82" s="74">
        <f t="shared" ref="O82:O92" si="26">P82+Q82+R82+S82</f>
        <v>51270</v>
      </c>
      <c r="P82" s="58">
        <v>51270</v>
      </c>
      <c r="Q82" s="58">
        <v>0</v>
      </c>
      <c r="R82" s="58">
        <v>0</v>
      </c>
      <c r="S82" s="59">
        <v>0</v>
      </c>
      <c r="T82" s="24"/>
    </row>
    <row r="83" spans="1:23" s="10" customFormat="1" ht="54" customHeight="1" x14ac:dyDescent="0.25">
      <c r="A83" s="124" t="s">
        <v>82</v>
      </c>
      <c r="B83" s="242" t="s">
        <v>42</v>
      </c>
      <c r="C83" s="174" t="s">
        <v>50</v>
      </c>
      <c r="D83" s="102" t="s">
        <v>133</v>
      </c>
      <c r="E83" s="54">
        <f t="shared" si="24"/>
        <v>5200</v>
      </c>
      <c r="F83" s="3">
        <v>5200</v>
      </c>
      <c r="G83" s="3">
        <v>0</v>
      </c>
      <c r="H83" s="3">
        <v>0</v>
      </c>
      <c r="I83" s="68">
        <v>0</v>
      </c>
      <c r="J83" s="60">
        <f t="shared" si="25"/>
        <v>6654</v>
      </c>
      <c r="K83" s="3">
        <v>6654</v>
      </c>
      <c r="L83" s="3">
        <v>0</v>
      </c>
      <c r="M83" s="3">
        <v>0</v>
      </c>
      <c r="N83" s="29">
        <v>0</v>
      </c>
      <c r="O83" s="54">
        <f t="shared" si="26"/>
        <v>0</v>
      </c>
      <c r="P83" s="3">
        <v>0</v>
      </c>
      <c r="Q83" s="3">
        <v>0</v>
      </c>
      <c r="R83" s="3">
        <v>0</v>
      </c>
      <c r="S83" s="29">
        <v>0</v>
      </c>
      <c r="T83" s="24"/>
    </row>
    <row r="84" spans="1:23" s="10" customFormat="1" ht="54" customHeight="1" x14ac:dyDescent="0.25">
      <c r="A84" s="124" t="s">
        <v>83</v>
      </c>
      <c r="B84" s="242" t="s">
        <v>43</v>
      </c>
      <c r="C84" s="174" t="s">
        <v>50</v>
      </c>
      <c r="D84" s="102" t="s">
        <v>41</v>
      </c>
      <c r="E84" s="54">
        <f t="shared" si="24"/>
        <v>6033</v>
      </c>
      <c r="F84" s="3">
        <v>6033</v>
      </c>
      <c r="G84" s="3">
        <v>0</v>
      </c>
      <c r="H84" s="3">
        <v>0</v>
      </c>
      <c r="I84" s="68">
        <v>0</v>
      </c>
      <c r="J84" s="60">
        <f t="shared" si="25"/>
        <v>8241</v>
      </c>
      <c r="K84" s="3">
        <v>8241</v>
      </c>
      <c r="L84" s="3">
        <v>0</v>
      </c>
      <c r="M84" s="3">
        <v>0</v>
      </c>
      <c r="N84" s="29">
        <v>0</v>
      </c>
      <c r="O84" s="54">
        <f t="shared" si="26"/>
        <v>219</v>
      </c>
      <c r="P84" s="3">
        <v>219</v>
      </c>
      <c r="Q84" s="3">
        <v>0</v>
      </c>
      <c r="R84" s="3">
        <v>0</v>
      </c>
      <c r="S84" s="29">
        <v>0</v>
      </c>
      <c r="T84" s="24"/>
    </row>
    <row r="85" spans="1:23" s="10" customFormat="1" ht="54" customHeight="1" x14ac:dyDescent="0.25">
      <c r="A85" s="124" t="s">
        <v>84</v>
      </c>
      <c r="B85" s="242" t="s">
        <v>44</v>
      </c>
      <c r="C85" s="174" t="s">
        <v>51</v>
      </c>
      <c r="D85" s="102" t="s">
        <v>37</v>
      </c>
      <c r="E85" s="54">
        <f t="shared" si="24"/>
        <v>23073</v>
      </c>
      <c r="F85" s="3">
        <v>23073</v>
      </c>
      <c r="G85" s="3">
        <v>0</v>
      </c>
      <c r="H85" s="3">
        <v>0</v>
      </c>
      <c r="I85" s="68">
        <v>0</v>
      </c>
      <c r="J85" s="60">
        <f t="shared" si="25"/>
        <v>28497</v>
      </c>
      <c r="K85" s="3">
        <v>28497</v>
      </c>
      <c r="L85" s="3">
        <v>0</v>
      </c>
      <c r="M85" s="3">
        <v>0</v>
      </c>
      <c r="N85" s="29">
        <v>0</v>
      </c>
      <c r="O85" s="54">
        <f t="shared" si="26"/>
        <v>29637</v>
      </c>
      <c r="P85" s="3">
        <v>29637</v>
      </c>
      <c r="Q85" s="3">
        <v>0</v>
      </c>
      <c r="R85" s="3">
        <v>0</v>
      </c>
      <c r="S85" s="29">
        <v>0</v>
      </c>
      <c r="T85" s="24"/>
    </row>
    <row r="86" spans="1:23" s="10" customFormat="1" ht="54" customHeight="1" x14ac:dyDescent="0.25">
      <c r="A86" s="216" t="s">
        <v>85</v>
      </c>
      <c r="B86" s="243" t="s">
        <v>45</v>
      </c>
      <c r="C86" s="241" t="s">
        <v>50</v>
      </c>
      <c r="D86" s="130" t="s">
        <v>37</v>
      </c>
      <c r="E86" s="55">
        <f t="shared" si="24"/>
        <v>5560</v>
      </c>
      <c r="F86" s="46">
        <v>5560</v>
      </c>
      <c r="G86" s="46">
        <v>0</v>
      </c>
      <c r="H86" s="46">
        <v>0</v>
      </c>
      <c r="I86" s="69">
        <v>0</v>
      </c>
      <c r="J86" s="61">
        <f t="shared" si="25"/>
        <v>5000</v>
      </c>
      <c r="K86" s="46">
        <v>5000</v>
      </c>
      <c r="L86" s="46">
        <v>0</v>
      </c>
      <c r="M86" s="46">
        <v>0</v>
      </c>
      <c r="N86" s="47">
        <v>0</v>
      </c>
      <c r="O86" s="55">
        <f t="shared" si="26"/>
        <v>5200</v>
      </c>
      <c r="P86" s="46">
        <v>5200</v>
      </c>
      <c r="Q86" s="46">
        <v>0</v>
      </c>
      <c r="R86" s="46">
        <v>0</v>
      </c>
      <c r="S86" s="47">
        <v>0</v>
      </c>
      <c r="T86" s="24"/>
    </row>
    <row r="87" spans="1:23" s="10" customFormat="1" ht="54" customHeight="1" thickBot="1" x14ac:dyDescent="0.3">
      <c r="A87" s="125" t="s">
        <v>135</v>
      </c>
      <c r="B87" s="234" t="s">
        <v>136</v>
      </c>
      <c r="C87" s="176" t="s">
        <v>50</v>
      </c>
      <c r="D87" s="103" t="s">
        <v>134</v>
      </c>
      <c r="E87" s="79">
        <f t="shared" si="24"/>
        <v>0</v>
      </c>
      <c r="F87" s="65">
        <v>0</v>
      </c>
      <c r="G87" s="65">
        <v>0</v>
      </c>
      <c r="H87" s="65">
        <v>0</v>
      </c>
      <c r="I87" s="80">
        <v>0</v>
      </c>
      <c r="J87" s="64">
        <f t="shared" si="25"/>
        <v>3512</v>
      </c>
      <c r="K87" s="65">
        <v>3512</v>
      </c>
      <c r="L87" s="65">
        <v>0</v>
      </c>
      <c r="M87" s="65">
        <v>0</v>
      </c>
      <c r="N87" s="66">
        <v>0</v>
      </c>
      <c r="O87" s="79">
        <f t="shared" si="26"/>
        <v>3652</v>
      </c>
      <c r="P87" s="65">
        <v>3652</v>
      </c>
      <c r="Q87" s="65">
        <v>0</v>
      </c>
      <c r="R87" s="65">
        <v>0</v>
      </c>
      <c r="S87" s="66">
        <v>0</v>
      </c>
      <c r="T87" s="24"/>
    </row>
    <row r="88" spans="1:23" s="13" customFormat="1" ht="37.15" customHeight="1" thickBot="1" x14ac:dyDescent="0.3">
      <c r="A88" s="306" t="s">
        <v>60</v>
      </c>
      <c r="B88" s="307"/>
      <c r="C88" s="307"/>
      <c r="D88" s="308"/>
      <c r="E88" s="235">
        <f t="shared" si="24"/>
        <v>91165</v>
      </c>
      <c r="F88" s="236">
        <f>SUM(F82:F87)</f>
        <v>91165</v>
      </c>
      <c r="G88" s="236">
        <f>SUM(G82:G87)</f>
        <v>0</v>
      </c>
      <c r="H88" s="236">
        <f>SUM(H82:H87)</f>
        <v>0</v>
      </c>
      <c r="I88" s="237">
        <f>SUM(I82:I87)</f>
        <v>0</v>
      </c>
      <c r="J88" s="238">
        <f t="shared" si="25"/>
        <v>101261</v>
      </c>
      <c r="K88" s="236">
        <f>SUM(K82:K87)</f>
        <v>101261</v>
      </c>
      <c r="L88" s="236">
        <f>SUM(L82:L87)</f>
        <v>0</v>
      </c>
      <c r="M88" s="236">
        <f>SUM(M82:M87)</f>
        <v>0</v>
      </c>
      <c r="N88" s="239">
        <f>SUM(N82:N87)</f>
        <v>0</v>
      </c>
      <c r="O88" s="235">
        <f t="shared" si="26"/>
        <v>89978</v>
      </c>
      <c r="P88" s="236">
        <f>SUM(P82:P87)</f>
        <v>89978</v>
      </c>
      <c r="Q88" s="236">
        <f>SUM(Q82:Q87)</f>
        <v>0</v>
      </c>
      <c r="R88" s="236">
        <f>SUM(R82:R87)</f>
        <v>0</v>
      </c>
      <c r="S88" s="237">
        <f>SUM(S82:S87)</f>
        <v>0</v>
      </c>
      <c r="T88" s="23"/>
    </row>
    <row r="89" spans="1:23" s="10" customFormat="1" ht="50.45" customHeight="1" thickBot="1" x14ac:dyDescent="0.3">
      <c r="A89" s="303" t="s">
        <v>29</v>
      </c>
      <c r="B89" s="304"/>
      <c r="C89" s="304"/>
      <c r="D89" s="305"/>
      <c r="E89" s="145">
        <f t="shared" si="24"/>
        <v>1727771</v>
      </c>
      <c r="F89" s="146">
        <f>F25+F37+F49+F56+F77+F88</f>
        <v>1569894</v>
      </c>
      <c r="G89" s="146">
        <f>G25+G37+G49+G56+G77+G88</f>
        <v>150706</v>
      </c>
      <c r="H89" s="146">
        <f>H25+H37+H49+H56+H77+H88</f>
        <v>0</v>
      </c>
      <c r="I89" s="147">
        <f>I25+I37+I49+I56+I77+I88</f>
        <v>7171</v>
      </c>
      <c r="J89" s="148">
        <f t="shared" si="25"/>
        <v>1937424</v>
      </c>
      <c r="K89" s="146">
        <f>K25+K37+K49+K56+K77+K88</f>
        <v>1927854</v>
      </c>
      <c r="L89" s="146">
        <f>L25+L37+L49+L56+L77+L88</f>
        <v>0</v>
      </c>
      <c r="M89" s="146">
        <f>M25+M37+M49+M56+M77+M88</f>
        <v>0</v>
      </c>
      <c r="N89" s="149">
        <f>N25+N37+N49+N56+N77+N88</f>
        <v>9570</v>
      </c>
      <c r="O89" s="145">
        <f t="shared" si="26"/>
        <v>1913594</v>
      </c>
      <c r="P89" s="146">
        <f>P25+P37+P49+P56+P77+P88</f>
        <v>1903852</v>
      </c>
      <c r="Q89" s="146">
        <f>Q25+Q37+Q49+Q56+Q77+Q88</f>
        <v>0</v>
      </c>
      <c r="R89" s="146">
        <f>R25+R37+R49+R56+R77+R88</f>
        <v>0</v>
      </c>
      <c r="S89" s="147">
        <f>S25+S37+S49+S56+S77+S88</f>
        <v>9742</v>
      </c>
      <c r="T89" s="28"/>
      <c r="U89" s="15"/>
      <c r="V89" s="15"/>
      <c r="W89" s="8"/>
    </row>
    <row r="90" spans="1:23" s="10" customFormat="1" ht="34.9" customHeight="1" x14ac:dyDescent="0.25">
      <c r="A90" s="150"/>
      <c r="B90" s="313" t="s">
        <v>46</v>
      </c>
      <c r="C90" s="89" t="s">
        <v>9</v>
      </c>
      <c r="D90" s="135"/>
      <c r="E90" s="57">
        <f>F90+G90+H90+I90</f>
        <v>1041785</v>
      </c>
      <c r="F90" s="58">
        <f>F26+F38+F50+F56+F78</f>
        <v>985707</v>
      </c>
      <c r="G90" s="58">
        <f>G26+G38+G50+G56+G78</f>
        <v>48907</v>
      </c>
      <c r="H90" s="58">
        <f>H26+H38+H50+H56+H78</f>
        <v>0</v>
      </c>
      <c r="I90" s="59">
        <f>I26+I38+I50+I56+I78</f>
        <v>7171</v>
      </c>
      <c r="J90" s="57">
        <f t="shared" si="25"/>
        <v>1356590</v>
      </c>
      <c r="K90" s="58">
        <f>K26+K38+K50+K56+K78</f>
        <v>1347020</v>
      </c>
      <c r="L90" s="58">
        <f>L26+L38+L50+L56+L78</f>
        <v>0</v>
      </c>
      <c r="M90" s="58">
        <f>M26+M38+M50+M56+M78</f>
        <v>0</v>
      </c>
      <c r="N90" s="59">
        <f>N26+N38+N50+N56+N78</f>
        <v>9570</v>
      </c>
      <c r="O90" s="74">
        <f t="shared" si="26"/>
        <v>1436154</v>
      </c>
      <c r="P90" s="58">
        <f>P26+P38+P50+P56+P78</f>
        <v>1426412</v>
      </c>
      <c r="Q90" s="58">
        <f>Q26+Q38+Q50+Q56+Q78</f>
        <v>0</v>
      </c>
      <c r="R90" s="58">
        <f>R26+R38+R50+R56+R78</f>
        <v>0</v>
      </c>
      <c r="S90" s="59">
        <f>S26+S38+S50+S56+S78</f>
        <v>9742</v>
      </c>
      <c r="T90" s="24"/>
    </row>
    <row r="91" spans="1:23" s="10" customFormat="1" ht="48.6" customHeight="1" x14ac:dyDescent="0.25">
      <c r="A91" s="110"/>
      <c r="B91" s="314"/>
      <c r="C91" s="82" t="s">
        <v>49</v>
      </c>
      <c r="D91" s="151"/>
      <c r="E91" s="60">
        <f t="shared" si="24"/>
        <v>487664</v>
      </c>
      <c r="F91" s="3">
        <f>F27+F39+F51+F79</f>
        <v>487664</v>
      </c>
      <c r="G91" s="3">
        <f>G27+G39+G51+G79</f>
        <v>0</v>
      </c>
      <c r="H91" s="3">
        <f>H27+H39+H51+H79</f>
        <v>0</v>
      </c>
      <c r="I91" s="29">
        <f>I27+I39+I51+I79</f>
        <v>0</v>
      </c>
      <c r="J91" s="60">
        <f t="shared" si="25"/>
        <v>479573</v>
      </c>
      <c r="K91" s="3">
        <f>K39+K51+K79+K27</f>
        <v>479573</v>
      </c>
      <c r="L91" s="3">
        <f>L39+L51+L79+L27</f>
        <v>0</v>
      </c>
      <c r="M91" s="3">
        <f>M39+M51+M79+M27</f>
        <v>0</v>
      </c>
      <c r="N91" s="29">
        <f>N39+N51+N79+N27</f>
        <v>0</v>
      </c>
      <c r="O91" s="54">
        <f t="shared" si="26"/>
        <v>387462</v>
      </c>
      <c r="P91" s="3">
        <f>P39+P51+P79+P27</f>
        <v>387462</v>
      </c>
      <c r="Q91" s="3">
        <f>Q39+Q51+Q79+Q27</f>
        <v>0</v>
      </c>
      <c r="R91" s="3">
        <f>R39+R51+R79+R27</f>
        <v>0</v>
      </c>
      <c r="S91" s="29">
        <f>S39+S51+S79+S27</f>
        <v>0</v>
      </c>
      <c r="T91" s="24"/>
    </row>
    <row r="92" spans="1:23" s="17" customFormat="1" ht="49.9" customHeight="1" x14ac:dyDescent="0.25">
      <c r="A92" s="140"/>
      <c r="B92" s="314"/>
      <c r="C92" s="107" t="s">
        <v>50</v>
      </c>
      <c r="D92" s="152"/>
      <c r="E92" s="141">
        <f t="shared" si="24"/>
        <v>93059</v>
      </c>
      <c r="F92" s="142">
        <f>F80+F88</f>
        <v>91260</v>
      </c>
      <c r="G92" s="142">
        <f t="shared" ref="G92:I92" si="27">G80+G88</f>
        <v>1799</v>
      </c>
      <c r="H92" s="142">
        <f t="shared" si="27"/>
        <v>0</v>
      </c>
      <c r="I92" s="143">
        <f t="shared" si="27"/>
        <v>0</v>
      </c>
      <c r="J92" s="141">
        <f t="shared" si="25"/>
        <v>101261</v>
      </c>
      <c r="K92" s="142">
        <f>K88</f>
        <v>101261</v>
      </c>
      <c r="L92" s="142">
        <f t="shared" ref="L92:N92" si="28">L88</f>
        <v>0</v>
      </c>
      <c r="M92" s="142">
        <f t="shared" si="28"/>
        <v>0</v>
      </c>
      <c r="N92" s="143">
        <f t="shared" si="28"/>
        <v>0</v>
      </c>
      <c r="O92" s="144">
        <f t="shared" si="26"/>
        <v>89978</v>
      </c>
      <c r="P92" s="142">
        <f>P88</f>
        <v>89978</v>
      </c>
      <c r="Q92" s="142">
        <f t="shared" ref="Q92:S92" si="29">Q88</f>
        <v>0</v>
      </c>
      <c r="R92" s="142">
        <f t="shared" si="29"/>
        <v>0</v>
      </c>
      <c r="S92" s="143">
        <f t="shared" si="29"/>
        <v>0</v>
      </c>
      <c r="T92" s="27"/>
      <c r="U92" s="16"/>
    </row>
    <row r="93" spans="1:23" s="117" customFormat="1" ht="49.9" customHeight="1" thickBot="1" x14ac:dyDescent="0.3">
      <c r="A93" s="111"/>
      <c r="B93" s="315"/>
      <c r="C93" s="112" t="s">
        <v>102</v>
      </c>
      <c r="D93" s="153"/>
      <c r="E93" s="109">
        <f t="shared" si="24"/>
        <v>105263</v>
      </c>
      <c r="F93" s="30">
        <f>F48</f>
        <v>5263</v>
      </c>
      <c r="G93" s="30">
        <f>G48</f>
        <v>100000</v>
      </c>
      <c r="H93" s="30">
        <v>0</v>
      </c>
      <c r="I93" s="31">
        <v>0</v>
      </c>
      <c r="J93" s="109">
        <f>K93+L93+M93+N93</f>
        <v>0</v>
      </c>
      <c r="K93" s="30">
        <f>K48</f>
        <v>0</v>
      </c>
      <c r="L93" s="30">
        <f>L48</f>
        <v>0</v>
      </c>
      <c r="M93" s="30">
        <v>0</v>
      </c>
      <c r="N93" s="31">
        <v>0</v>
      </c>
      <c r="O93" s="108">
        <f>P93+Q93+R93+S93</f>
        <v>0</v>
      </c>
      <c r="P93" s="30">
        <f>P48</f>
        <v>0</v>
      </c>
      <c r="Q93" s="30">
        <f>Q48</f>
        <v>0</v>
      </c>
      <c r="R93" s="30">
        <v>0</v>
      </c>
      <c r="S93" s="31">
        <v>0</v>
      </c>
      <c r="T93" s="139"/>
      <c r="U93" s="192"/>
    </row>
    <row r="94" spans="1:23" s="117" customFormat="1" ht="49.9" customHeight="1" x14ac:dyDescent="0.25">
      <c r="A94" s="196"/>
      <c r="B94" s="200" t="s">
        <v>110</v>
      </c>
      <c r="C94" s="197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8"/>
      <c r="Q94" s="198"/>
      <c r="R94" s="198"/>
      <c r="S94" s="198"/>
      <c r="T94" s="139"/>
      <c r="U94" s="192"/>
    </row>
    <row r="95" spans="1:23" s="1" customFormat="1" ht="33" customHeight="1" x14ac:dyDescent="0.25">
      <c r="B95" s="299" t="s">
        <v>109</v>
      </c>
      <c r="C95" s="299"/>
      <c r="D95" s="299"/>
      <c r="E95" s="299"/>
      <c r="F95" s="299"/>
      <c r="G95" s="299"/>
      <c r="H95" s="299"/>
      <c r="I95" s="299"/>
      <c r="J95" s="299"/>
      <c r="K95" s="299"/>
      <c r="L95" s="299"/>
      <c r="M95" s="299"/>
      <c r="N95" s="299"/>
      <c r="O95" s="299"/>
      <c r="P95" s="5"/>
      <c r="Q95" s="5"/>
      <c r="T95" s="7"/>
      <c r="U95" s="181"/>
    </row>
    <row r="96" spans="1:23" ht="39.6" customHeight="1" x14ac:dyDescent="0.25">
      <c r="F96" s="4"/>
      <c r="G96" s="4"/>
      <c r="H96" s="4"/>
      <c r="I96" s="4"/>
      <c r="J96" s="4"/>
      <c r="K96" s="4"/>
      <c r="L96" s="4"/>
      <c r="M96" s="4"/>
      <c r="N96" s="118"/>
      <c r="O96" s="118"/>
      <c r="P96" s="118"/>
      <c r="Q96" s="118"/>
      <c r="R96" s="118"/>
      <c r="S96" s="118"/>
      <c r="T96" s="119"/>
      <c r="U96" s="120"/>
    </row>
    <row r="97" spans="14:21" x14ac:dyDescent="0.25">
      <c r="N97" s="120"/>
      <c r="O97" s="120"/>
      <c r="P97" s="120"/>
      <c r="Q97" s="120"/>
      <c r="R97" s="120"/>
      <c r="S97" s="120"/>
      <c r="T97" s="119"/>
      <c r="U97" s="120"/>
    </row>
    <row r="98" spans="14:21" x14ac:dyDescent="0.25">
      <c r="N98" s="120"/>
      <c r="O98" s="120"/>
      <c r="P98" s="120"/>
      <c r="Q98" s="120"/>
      <c r="R98" s="120"/>
      <c r="S98" s="120"/>
      <c r="T98" s="119"/>
      <c r="U98" s="120"/>
    </row>
    <row r="99" spans="14:21" x14ac:dyDescent="0.25">
      <c r="P99" s="4"/>
      <c r="R99" s="4"/>
    </row>
    <row r="100" spans="14:21" ht="33" customHeight="1" x14ac:dyDescent="0.25">
      <c r="P100" s="9"/>
      <c r="Q100" s="9"/>
    </row>
    <row r="101" spans="14:21" ht="18.75" x14ac:dyDescent="0.25">
      <c r="P101" s="9"/>
      <c r="Q101" s="9"/>
      <c r="R101" s="4"/>
    </row>
    <row r="103" spans="14:21" x14ac:dyDescent="0.25">
      <c r="R103" s="4"/>
    </row>
  </sheetData>
  <mergeCells count="61">
    <mergeCell ref="B95:O95"/>
    <mergeCell ref="A61:A62"/>
    <mergeCell ref="B61:B62"/>
    <mergeCell ref="A68:A69"/>
    <mergeCell ref="B68:B69"/>
    <mergeCell ref="A81:S81"/>
    <mergeCell ref="A63:A64"/>
    <mergeCell ref="B63:B64"/>
    <mergeCell ref="A66:A67"/>
    <mergeCell ref="B66:B67"/>
    <mergeCell ref="A89:D89"/>
    <mergeCell ref="A88:D88"/>
    <mergeCell ref="A77:D77"/>
    <mergeCell ref="B78:B80"/>
    <mergeCell ref="B90:B93"/>
    <mergeCell ref="B73:B74"/>
    <mergeCell ref="J12:N12"/>
    <mergeCell ref="O12:S12"/>
    <mergeCell ref="D21:D22"/>
    <mergeCell ref="A40:S40"/>
    <mergeCell ref="A35:A36"/>
    <mergeCell ref="A37:D37"/>
    <mergeCell ref="A25:D25"/>
    <mergeCell ref="B38:B39"/>
    <mergeCell ref="B35:B36"/>
    <mergeCell ref="A33:A34"/>
    <mergeCell ref="B33:B34"/>
    <mergeCell ref="B29:B30"/>
    <mergeCell ref="A29:A30"/>
    <mergeCell ref="H1:S1"/>
    <mergeCell ref="H2:S2"/>
    <mergeCell ref="H3:S3"/>
    <mergeCell ref="H4:S4"/>
    <mergeCell ref="H5:S5"/>
    <mergeCell ref="B7:S7"/>
    <mergeCell ref="A28:S28"/>
    <mergeCell ref="A31:A32"/>
    <mergeCell ref="B31:B32"/>
    <mergeCell ref="A15:S15"/>
    <mergeCell ref="A16:S16"/>
    <mergeCell ref="A21:A22"/>
    <mergeCell ref="B21:B22"/>
    <mergeCell ref="A11:A13"/>
    <mergeCell ref="B11:B13"/>
    <mergeCell ref="C11:C13"/>
    <mergeCell ref="D11:D13"/>
    <mergeCell ref="E11:S11"/>
    <mergeCell ref="P9:S9"/>
    <mergeCell ref="B26:B27"/>
    <mergeCell ref="E12:I12"/>
    <mergeCell ref="A73:A74"/>
    <mergeCell ref="B46:B47"/>
    <mergeCell ref="A46:A47"/>
    <mergeCell ref="B71:B72"/>
    <mergeCell ref="A71:A72"/>
    <mergeCell ref="A57:S57"/>
    <mergeCell ref="A58:A59"/>
    <mergeCell ref="B58:B59"/>
    <mergeCell ref="A53:S53"/>
    <mergeCell ref="A49:C49"/>
    <mergeCell ref="A56:D56"/>
  </mergeCells>
  <hyperlinks>
    <hyperlink ref="A25" location="P32" display="P32"/>
  </hyperlinks>
  <printOptions horizontalCentered="1"/>
  <pageMargins left="0.15748031496062992" right="0.15748031496062992" top="0.86614173228346458" bottom="0.35433070866141736" header="0.31496062992125984" footer="0.31496062992125984"/>
  <pageSetup paperSize="9" scale="62" firstPageNumber="5" orientation="landscape" useFirstPageNumber="1" r:id="rId1"/>
  <headerFooter differentFirst="1">
    <oddHeader>&amp;C&amp;10&amp;P</oddHeader>
    <firstHeader>&amp;C&amp;P&amp;R&amp;"Times New Roman,обычный"Приложение 1 
к постановлению администрации
 городского округа Тольятти
от____________№_________</firstHeader>
  </headerFooter>
  <rowBreaks count="6" manualBreakCount="6">
    <brk id="22" max="18" man="1"/>
    <brk id="41" max="18" man="1"/>
    <brk id="52" max="18" man="1"/>
    <brk id="67" max="18" man="1"/>
    <brk id="84" max="18" man="1"/>
    <brk id="96" max="3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6"/>
  <sheetViews>
    <sheetView zoomScale="60" zoomScaleNormal="60" zoomScaleSheetLayoutView="40" workbookViewId="0">
      <selection activeCell="W9" sqref="W9"/>
    </sheetView>
  </sheetViews>
  <sheetFormatPr defaultColWidth="9.140625" defaultRowHeight="15.75" x14ac:dyDescent="0.25"/>
  <cols>
    <col min="1" max="1" width="6.28515625" style="2" customWidth="1"/>
    <col min="2" max="2" width="42" style="2" customWidth="1"/>
    <col min="3" max="3" width="14.85546875" style="2" customWidth="1"/>
    <col min="4" max="4" width="7.7109375" style="2" customWidth="1"/>
    <col min="5" max="5" width="15" style="2" customWidth="1"/>
    <col min="6" max="6" width="12.7109375" style="2" customWidth="1"/>
    <col min="7" max="7" width="10.42578125" style="2" customWidth="1"/>
    <col min="8" max="8" width="6.85546875" style="2" customWidth="1"/>
    <col min="9" max="9" width="8.28515625" style="2" customWidth="1"/>
    <col min="10" max="10" width="12.5703125" style="2" customWidth="1"/>
    <col min="11" max="11" width="11.42578125" style="2" customWidth="1"/>
    <col min="12" max="12" width="9.7109375" style="2" customWidth="1"/>
    <col min="13" max="13" width="7.140625" style="2" customWidth="1"/>
    <col min="14" max="14" width="7.85546875" style="2" customWidth="1"/>
    <col min="15" max="15" width="11.7109375" style="2" customWidth="1"/>
    <col min="16" max="16" width="11.5703125" style="2" customWidth="1"/>
    <col min="17" max="17" width="7.140625" style="2" customWidth="1"/>
    <col min="18" max="18" width="7.7109375" style="2" customWidth="1"/>
    <col min="19" max="19" width="8.28515625" style="2" customWidth="1"/>
    <col min="20" max="20" width="12.28515625" style="6" bestFit="1" customWidth="1"/>
    <col min="21" max="23" width="14" style="2" bestFit="1" customWidth="1"/>
    <col min="24" max="16384" width="9.140625" style="2"/>
  </cols>
  <sheetData>
    <row r="1" spans="1:21" x14ac:dyDescent="0.25"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</row>
    <row r="2" spans="1:21" x14ac:dyDescent="0.25"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63" t="s">
        <v>137</v>
      </c>
      <c r="Q2" s="263"/>
      <c r="R2" s="263"/>
      <c r="S2" s="263"/>
    </row>
    <row r="3" spans="1:21" ht="12.75" customHeight="1" thickBot="1" x14ac:dyDescent="0.3"/>
    <row r="4" spans="1:21" s="10" customFormat="1" ht="22.5" customHeight="1" thickBot="1" x14ac:dyDescent="0.3">
      <c r="A4" s="267" t="s">
        <v>88</v>
      </c>
      <c r="B4" s="270" t="s">
        <v>0</v>
      </c>
      <c r="C4" s="273" t="s">
        <v>1</v>
      </c>
      <c r="D4" s="270" t="s">
        <v>2</v>
      </c>
      <c r="E4" s="276" t="s">
        <v>3</v>
      </c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8"/>
      <c r="T4" s="18"/>
    </row>
    <row r="5" spans="1:21" s="10" customFormat="1" ht="23.25" customHeight="1" x14ac:dyDescent="0.25">
      <c r="A5" s="268"/>
      <c r="B5" s="271"/>
      <c r="C5" s="274"/>
      <c r="D5" s="271"/>
      <c r="E5" s="281" t="s">
        <v>138</v>
      </c>
      <c r="F5" s="282"/>
      <c r="G5" s="282"/>
      <c r="H5" s="282"/>
      <c r="I5" s="283"/>
      <c r="J5" s="281" t="s">
        <v>139</v>
      </c>
      <c r="K5" s="282"/>
      <c r="L5" s="282"/>
      <c r="M5" s="282"/>
      <c r="N5" s="285"/>
      <c r="O5" s="281" t="s">
        <v>140</v>
      </c>
      <c r="P5" s="282"/>
      <c r="Q5" s="282"/>
      <c r="R5" s="282"/>
      <c r="S5" s="285"/>
      <c r="T5" s="18"/>
    </row>
    <row r="6" spans="1:21" s="10" customFormat="1" ht="90" customHeight="1" thickBot="1" x14ac:dyDescent="0.3">
      <c r="A6" s="269"/>
      <c r="B6" s="272"/>
      <c r="C6" s="275"/>
      <c r="D6" s="272"/>
      <c r="E6" s="230" t="s">
        <v>4</v>
      </c>
      <c r="F6" s="33" t="s">
        <v>5</v>
      </c>
      <c r="G6" s="33" t="s">
        <v>6</v>
      </c>
      <c r="H6" s="33" t="s">
        <v>7</v>
      </c>
      <c r="I6" s="43" t="s">
        <v>8</v>
      </c>
      <c r="J6" s="45" t="s">
        <v>4</v>
      </c>
      <c r="K6" s="33" t="s">
        <v>5</v>
      </c>
      <c r="L6" s="33" t="s">
        <v>6</v>
      </c>
      <c r="M6" s="33" t="s">
        <v>7</v>
      </c>
      <c r="N6" s="34" t="s">
        <v>8</v>
      </c>
      <c r="O6" s="45" t="s">
        <v>4</v>
      </c>
      <c r="P6" s="33" t="s">
        <v>5</v>
      </c>
      <c r="Q6" s="33" t="s">
        <v>6</v>
      </c>
      <c r="R6" s="33" t="s">
        <v>7</v>
      </c>
      <c r="S6" s="34" t="s">
        <v>8</v>
      </c>
      <c r="T6" s="18"/>
    </row>
    <row r="7" spans="1:21" s="209" customFormat="1" ht="15.75" customHeight="1" thickBot="1" x14ac:dyDescent="0.3">
      <c r="A7" s="231">
        <v>1</v>
      </c>
      <c r="B7" s="41">
        <v>2</v>
      </c>
      <c r="C7" s="232">
        <v>3</v>
      </c>
      <c r="D7" s="41">
        <v>4</v>
      </c>
      <c r="E7" s="40">
        <v>5</v>
      </c>
      <c r="F7" s="36">
        <v>6</v>
      </c>
      <c r="G7" s="36">
        <v>7</v>
      </c>
      <c r="H7" s="36">
        <v>8</v>
      </c>
      <c r="I7" s="44">
        <v>9</v>
      </c>
      <c r="J7" s="35">
        <v>10</v>
      </c>
      <c r="K7" s="36">
        <v>11</v>
      </c>
      <c r="L7" s="36">
        <v>12</v>
      </c>
      <c r="M7" s="36">
        <v>13</v>
      </c>
      <c r="N7" s="37">
        <v>14</v>
      </c>
      <c r="O7" s="35">
        <v>15</v>
      </c>
      <c r="P7" s="36">
        <v>16</v>
      </c>
      <c r="Q7" s="36">
        <v>17</v>
      </c>
      <c r="R7" s="36">
        <v>18</v>
      </c>
      <c r="S7" s="37">
        <v>19</v>
      </c>
      <c r="T7" s="208"/>
    </row>
    <row r="8" spans="1:21" s="10" customFormat="1" ht="36.75" customHeight="1" thickBot="1" x14ac:dyDescent="0.3">
      <c r="A8" s="264" t="s">
        <v>35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6"/>
      <c r="T8" s="18"/>
    </row>
    <row r="9" spans="1:21" s="10" customFormat="1" ht="21" customHeight="1" thickBot="1" x14ac:dyDescent="0.3">
      <c r="A9" s="264" t="s">
        <v>20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6"/>
      <c r="T9" s="18"/>
    </row>
    <row r="10" spans="1:21" s="10" customFormat="1" ht="174.75" customHeight="1" x14ac:dyDescent="0.25">
      <c r="A10" s="228" t="s">
        <v>14</v>
      </c>
      <c r="B10" s="84" t="s">
        <v>91</v>
      </c>
      <c r="C10" s="81" t="s">
        <v>9</v>
      </c>
      <c r="D10" s="50" t="s">
        <v>87</v>
      </c>
      <c r="E10" s="57">
        <f t="shared" ref="E10:E16" si="0">F10+G10+H10+I10</f>
        <v>6768</v>
      </c>
      <c r="F10" s="58">
        <v>6768</v>
      </c>
      <c r="G10" s="58">
        <v>0</v>
      </c>
      <c r="H10" s="58">
        <v>0</v>
      </c>
      <c r="I10" s="59">
        <v>0</v>
      </c>
      <c r="J10" s="53">
        <f t="shared" ref="J10:J17" si="1">K10+L10+M10+N10</f>
        <v>7216</v>
      </c>
      <c r="K10" s="38">
        <v>7216</v>
      </c>
      <c r="L10" s="38">
        <v>0</v>
      </c>
      <c r="M10" s="38">
        <v>0</v>
      </c>
      <c r="N10" s="67">
        <v>0</v>
      </c>
      <c r="O10" s="57">
        <f t="shared" ref="O10:O17" si="2">P10+Q10+R10+S10</f>
        <v>7805</v>
      </c>
      <c r="P10" s="58">
        <v>7805</v>
      </c>
      <c r="Q10" s="58">
        <v>0</v>
      </c>
      <c r="R10" s="58">
        <v>0</v>
      </c>
      <c r="S10" s="59">
        <v>0</v>
      </c>
      <c r="T10" s="18"/>
    </row>
    <row r="11" spans="1:21" s="10" customFormat="1" ht="75.75" customHeight="1" x14ac:dyDescent="0.25">
      <c r="A11" s="218" t="s">
        <v>57</v>
      </c>
      <c r="B11" s="85" t="s">
        <v>92</v>
      </c>
      <c r="C11" s="82" t="s">
        <v>9</v>
      </c>
      <c r="D11" s="222" t="s">
        <v>37</v>
      </c>
      <c r="E11" s="60">
        <f t="shared" si="0"/>
        <v>81120</v>
      </c>
      <c r="F11" s="3">
        <v>81120</v>
      </c>
      <c r="G11" s="3">
        <v>0</v>
      </c>
      <c r="H11" s="3">
        <v>0</v>
      </c>
      <c r="I11" s="29">
        <v>0</v>
      </c>
      <c r="J11" s="54">
        <f t="shared" si="1"/>
        <v>80015</v>
      </c>
      <c r="K11" s="3">
        <v>80015</v>
      </c>
      <c r="L11" s="3">
        <v>0</v>
      </c>
      <c r="M11" s="3">
        <v>0</v>
      </c>
      <c r="N11" s="68">
        <v>0</v>
      </c>
      <c r="O11" s="60">
        <f t="shared" si="2"/>
        <v>77406</v>
      </c>
      <c r="P11" s="3">
        <v>77406</v>
      </c>
      <c r="Q11" s="3">
        <v>0</v>
      </c>
      <c r="R11" s="3">
        <v>0</v>
      </c>
      <c r="S11" s="29">
        <v>0</v>
      </c>
      <c r="T11" s="19"/>
      <c r="U11" s="11"/>
    </row>
    <row r="12" spans="1:21" s="10" customFormat="1" ht="54" customHeight="1" x14ac:dyDescent="0.25">
      <c r="A12" s="218" t="s">
        <v>15</v>
      </c>
      <c r="B12" s="85" t="s">
        <v>112</v>
      </c>
      <c r="C12" s="82" t="s">
        <v>9</v>
      </c>
      <c r="D12" s="222" t="s">
        <v>52</v>
      </c>
      <c r="E12" s="60">
        <f t="shared" si="0"/>
        <v>76041</v>
      </c>
      <c r="F12" s="3">
        <v>76041</v>
      </c>
      <c r="G12" s="3">
        <v>0</v>
      </c>
      <c r="H12" s="3">
        <v>0</v>
      </c>
      <c r="I12" s="29">
        <v>0</v>
      </c>
      <c r="J12" s="54">
        <f t="shared" si="1"/>
        <v>100702</v>
      </c>
      <c r="K12" s="3">
        <v>100702</v>
      </c>
      <c r="L12" s="3">
        <v>0</v>
      </c>
      <c r="M12" s="3">
        <v>0</v>
      </c>
      <c r="N12" s="68">
        <v>0</v>
      </c>
      <c r="O12" s="60">
        <f t="shared" si="2"/>
        <v>110484</v>
      </c>
      <c r="P12" s="3">
        <v>110484</v>
      </c>
      <c r="Q12" s="3">
        <v>0</v>
      </c>
      <c r="R12" s="3">
        <v>0</v>
      </c>
      <c r="S12" s="29">
        <v>0</v>
      </c>
      <c r="T12" s="20"/>
      <c r="U12" s="11"/>
    </row>
    <row r="13" spans="1:21" s="10" customFormat="1" ht="45.6" customHeight="1" x14ac:dyDescent="0.25">
      <c r="A13" s="218" t="s">
        <v>16</v>
      </c>
      <c r="B13" s="85" t="s">
        <v>62</v>
      </c>
      <c r="C13" s="82" t="s">
        <v>9</v>
      </c>
      <c r="D13" s="222" t="s">
        <v>36</v>
      </c>
      <c r="E13" s="60">
        <f t="shared" si="0"/>
        <v>104077</v>
      </c>
      <c r="F13" s="3">
        <v>104077</v>
      </c>
      <c r="G13" s="3">
        <v>0</v>
      </c>
      <c r="H13" s="3">
        <v>0</v>
      </c>
      <c r="I13" s="29">
        <v>0</v>
      </c>
      <c r="J13" s="54">
        <f t="shared" si="1"/>
        <v>193040</v>
      </c>
      <c r="K13" s="3">
        <v>193040</v>
      </c>
      <c r="L13" s="3">
        <v>0</v>
      </c>
      <c r="M13" s="3">
        <v>0</v>
      </c>
      <c r="N13" s="68">
        <v>0</v>
      </c>
      <c r="O13" s="60">
        <f t="shared" si="2"/>
        <v>192651</v>
      </c>
      <c r="P13" s="3">
        <v>192651</v>
      </c>
      <c r="Q13" s="3">
        <v>0</v>
      </c>
      <c r="R13" s="3">
        <v>0</v>
      </c>
      <c r="S13" s="29">
        <v>0</v>
      </c>
      <c r="T13" s="18"/>
    </row>
    <row r="14" spans="1:21" s="10" customFormat="1" ht="36" customHeight="1" x14ac:dyDescent="0.25">
      <c r="A14" s="252" t="s">
        <v>71</v>
      </c>
      <c r="B14" s="254" t="s">
        <v>54</v>
      </c>
      <c r="C14" s="82" t="s">
        <v>9</v>
      </c>
      <c r="D14" s="286" t="s">
        <v>37</v>
      </c>
      <c r="E14" s="60">
        <f>F14+G14+H14+I14</f>
        <v>2667</v>
      </c>
      <c r="F14" s="3">
        <v>2667</v>
      </c>
      <c r="G14" s="3">
        <v>0</v>
      </c>
      <c r="H14" s="3">
        <v>0</v>
      </c>
      <c r="I14" s="29">
        <v>0</v>
      </c>
      <c r="J14" s="54">
        <f t="shared" si="1"/>
        <v>3932</v>
      </c>
      <c r="K14" s="3">
        <v>3932</v>
      </c>
      <c r="L14" s="3">
        <v>0</v>
      </c>
      <c r="M14" s="3">
        <v>0</v>
      </c>
      <c r="N14" s="68">
        <v>0</v>
      </c>
      <c r="O14" s="60">
        <f>P14+Q14+R14+S14</f>
        <v>4089</v>
      </c>
      <c r="P14" s="3">
        <v>4089</v>
      </c>
      <c r="Q14" s="3">
        <v>0</v>
      </c>
      <c r="R14" s="3">
        <v>0</v>
      </c>
      <c r="S14" s="29">
        <v>0</v>
      </c>
      <c r="T14" s="18"/>
    </row>
    <row r="15" spans="1:21" s="10" customFormat="1" ht="42.75" customHeight="1" x14ac:dyDescent="0.25">
      <c r="A15" s="252"/>
      <c r="B15" s="254"/>
      <c r="C15" s="82" t="s">
        <v>48</v>
      </c>
      <c r="D15" s="286"/>
      <c r="E15" s="60">
        <f>F15+G15+H15+I15</f>
        <v>4395</v>
      </c>
      <c r="F15" s="3">
        <v>4395</v>
      </c>
      <c r="G15" s="3">
        <v>0</v>
      </c>
      <c r="H15" s="3">
        <v>0</v>
      </c>
      <c r="I15" s="29">
        <v>0</v>
      </c>
      <c r="J15" s="54">
        <f t="shared" si="1"/>
        <v>1064</v>
      </c>
      <c r="K15" s="3">
        <v>1064</v>
      </c>
      <c r="L15" s="3">
        <v>0</v>
      </c>
      <c r="M15" s="3">
        <v>0</v>
      </c>
      <c r="N15" s="68">
        <v>0</v>
      </c>
      <c r="O15" s="60">
        <f t="shared" ref="O15" si="3">P15+Q15+R15+S15</f>
        <v>1107</v>
      </c>
      <c r="P15" s="3">
        <v>1107</v>
      </c>
      <c r="Q15" s="3">
        <v>0</v>
      </c>
      <c r="R15" s="3">
        <v>0</v>
      </c>
      <c r="S15" s="29">
        <v>0</v>
      </c>
      <c r="T15" s="18"/>
    </row>
    <row r="16" spans="1:21" s="10" customFormat="1" ht="54" customHeight="1" x14ac:dyDescent="0.25">
      <c r="A16" s="218" t="s">
        <v>55</v>
      </c>
      <c r="B16" s="85" t="s">
        <v>63</v>
      </c>
      <c r="C16" s="82" t="s">
        <v>9</v>
      </c>
      <c r="D16" s="222" t="s">
        <v>37</v>
      </c>
      <c r="E16" s="60">
        <f t="shared" si="0"/>
        <v>32030</v>
      </c>
      <c r="F16" s="3">
        <v>32030</v>
      </c>
      <c r="G16" s="3">
        <v>0</v>
      </c>
      <c r="H16" s="3">
        <v>0</v>
      </c>
      <c r="I16" s="29">
        <v>0</v>
      </c>
      <c r="J16" s="54">
        <f t="shared" si="1"/>
        <v>55163</v>
      </c>
      <c r="K16" s="3">
        <v>55163</v>
      </c>
      <c r="L16" s="3">
        <v>0</v>
      </c>
      <c r="M16" s="3">
        <v>0</v>
      </c>
      <c r="N16" s="68">
        <v>0</v>
      </c>
      <c r="O16" s="60">
        <f t="shared" si="2"/>
        <v>55437</v>
      </c>
      <c r="P16" s="3">
        <v>55437</v>
      </c>
      <c r="Q16" s="3">
        <v>0</v>
      </c>
      <c r="R16" s="3">
        <v>0</v>
      </c>
      <c r="S16" s="29">
        <v>0</v>
      </c>
      <c r="T16" s="18"/>
    </row>
    <row r="17" spans="1:21" s="10" customFormat="1" ht="54" customHeight="1" thickBot="1" x14ac:dyDescent="0.3">
      <c r="A17" s="225" t="s">
        <v>56</v>
      </c>
      <c r="B17" s="86" t="s">
        <v>86</v>
      </c>
      <c r="C17" s="83" t="s">
        <v>9</v>
      </c>
      <c r="D17" s="51" t="s">
        <v>37</v>
      </c>
      <c r="E17" s="61">
        <f>F17+G17+H17+I17</f>
        <v>324742</v>
      </c>
      <c r="F17" s="46">
        <v>315000</v>
      </c>
      <c r="G17" s="46">
        <v>0</v>
      </c>
      <c r="H17" s="46">
        <v>0</v>
      </c>
      <c r="I17" s="47">
        <v>9742</v>
      </c>
      <c r="J17" s="55">
        <f t="shared" si="1"/>
        <v>54124</v>
      </c>
      <c r="K17" s="46">
        <v>52500</v>
      </c>
      <c r="L17" s="46">
        <v>0</v>
      </c>
      <c r="M17" s="46">
        <v>0</v>
      </c>
      <c r="N17" s="69">
        <v>1624</v>
      </c>
      <c r="O17" s="61">
        <f t="shared" si="2"/>
        <v>54124</v>
      </c>
      <c r="P17" s="46">
        <v>52500</v>
      </c>
      <c r="Q17" s="46">
        <v>0</v>
      </c>
      <c r="R17" s="46">
        <v>0</v>
      </c>
      <c r="S17" s="47">
        <v>1624</v>
      </c>
      <c r="T17" s="21"/>
    </row>
    <row r="18" spans="1:21" s="13" customFormat="1" ht="35.25" customHeight="1" thickBot="1" x14ac:dyDescent="0.3">
      <c r="A18" s="293" t="s">
        <v>10</v>
      </c>
      <c r="B18" s="294"/>
      <c r="C18" s="294"/>
      <c r="D18" s="295"/>
      <c r="E18" s="62">
        <f>F18+I18</f>
        <v>631840</v>
      </c>
      <c r="F18" s="48">
        <f>SUM(F10:F17)</f>
        <v>622098</v>
      </c>
      <c r="G18" s="48">
        <f>G16+G13+G11+G10+G12+G17</f>
        <v>0</v>
      </c>
      <c r="H18" s="48">
        <f>H16+H13+H11+H10+H12+H17</f>
        <v>0</v>
      </c>
      <c r="I18" s="49">
        <f>I16+I13+I11+I10+I12+I17</f>
        <v>9742</v>
      </c>
      <c r="J18" s="56">
        <f>K18+N18</f>
        <v>495256</v>
      </c>
      <c r="K18" s="48">
        <f>SUM(K10:K17)</f>
        <v>493632</v>
      </c>
      <c r="L18" s="48">
        <f>L16+L13+L11+L10+L12+L17</f>
        <v>0</v>
      </c>
      <c r="M18" s="48">
        <f>M16+M13+M11+M10+M12+M17</f>
        <v>0</v>
      </c>
      <c r="N18" s="70">
        <f>N16+N13+N11+N10+N12+N17</f>
        <v>1624</v>
      </c>
      <c r="O18" s="62">
        <f>P18+S18</f>
        <v>503103</v>
      </c>
      <c r="P18" s="48">
        <f>SUM(P10:P17)</f>
        <v>501479</v>
      </c>
      <c r="Q18" s="48">
        <f>Q12+Q16+Q13+Q11+Q10+Q17</f>
        <v>0</v>
      </c>
      <c r="R18" s="48">
        <f>R12+R16+R13+R11+R10+R17</f>
        <v>0</v>
      </c>
      <c r="S18" s="49">
        <f>S12+S16+S13+S11+S10+S17</f>
        <v>1624</v>
      </c>
      <c r="T18" s="22"/>
      <c r="U18" s="12"/>
    </row>
    <row r="19" spans="1:21" s="10" customFormat="1" ht="32.450000000000003" customHeight="1" x14ac:dyDescent="0.25">
      <c r="A19" s="87"/>
      <c r="B19" s="279" t="s">
        <v>46</v>
      </c>
      <c r="C19" s="89" t="s">
        <v>9</v>
      </c>
      <c r="D19" s="73"/>
      <c r="E19" s="57">
        <f>F19+G19+H19+I19</f>
        <v>627445</v>
      </c>
      <c r="F19" s="58">
        <f>F10+F11+F13+F16+F17+F14+F12</f>
        <v>617703</v>
      </c>
      <c r="G19" s="58">
        <f>G10+G11</f>
        <v>0</v>
      </c>
      <c r="H19" s="58">
        <f>H10+H11</f>
        <v>0</v>
      </c>
      <c r="I19" s="59">
        <f>I18</f>
        <v>9742</v>
      </c>
      <c r="J19" s="74">
        <f>K19+L19+M19+N19</f>
        <v>494192</v>
      </c>
      <c r="K19" s="58">
        <f>K10+K11+K13+K16+K17+K14+K12</f>
        <v>492568</v>
      </c>
      <c r="L19" s="58">
        <f>L10+L11</f>
        <v>0</v>
      </c>
      <c r="M19" s="58">
        <f>M10+M11</f>
        <v>0</v>
      </c>
      <c r="N19" s="75">
        <f>N18</f>
        <v>1624</v>
      </c>
      <c r="O19" s="57">
        <f t="shared" ref="O19:O20" si="4">P19+Q19+R19+S19</f>
        <v>501996</v>
      </c>
      <c r="P19" s="58">
        <f>P10+P11+P13+P16+P17+P14+P12</f>
        <v>500372</v>
      </c>
      <c r="Q19" s="58">
        <f>Q10+Q11</f>
        <v>0</v>
      </c>
      <c r="R19" s="58">
        <f>R10+R11</f>
        <v>0</v>
      </c>
      <c r="S19" s="59">
        <f>S18</f>
        <v>1624</v>
      </c>
      <c r="T19" s="23"/>
      <c r="U19" s="14"/>
    </row>
    <row r="20" spans="1:21" s="10" customFormat="1" ht="51.6" customHeight="1" thickBot="1" x14ac:dyDescent="0.3">
      <c r="A20" s="88"/>
      <c r="B20" s="280"/>
      <c r="C20" s="42" t="s">
        <v>48</v>
      </c>
      <c r="D20" s="78"/>
      <c r="E20" s="64">
        <f>F20+G20+H20+I20</f>
        <v>4395</v>
      </c>
      <c r="F20" s="65">
        <f>F15</f>
        <v>4395</v>
      </c>
      <c r="G20" s="65">
        <f>G12</f>
        <v>0</v>
      </c>
      <c r="H20" s="65">
        <f>H12</f>
        <v>0</v>
      </c>
      <c r="I20" s="66">
        <f>I12</f>
        <v>0</v>
      </c>
      <c r="J20" s="79">
        <f>K20+L20+M20+N20</f>
        <v>1064</v>
      </c>
      <c r="K20" s="65">
        <f>K15</f>
        <v>1064</v>
      </c>
      <c r="L20" s="65">
        <f>L12</f>
        <v>0</v>
      </c>
      <c r="M20" s="65">
        <f>M12</f>
        <v>0</v>
      </c>
      <c r="N20" s="80">
        <f>N12</f>
        <v>0</v>
      </c>
      <c r="O20" s="64">
        <f t="shared" si="4"/>
        <v>1107</v>
      </c>
      <c r="P20" s="65">
        <f>P15</f>
        <v>1107</v>
      </c>
      <c r="Q20" s="65">
        <f>Q12</f>
        <v>0</v>
      </c>
      <c r="R20" s="65">
        <f>R12</f>
        <v>0</v>
      </c>
      <c r="S20" s="66">
        <f>S12</f>
        <v>0</v>
      </c>
      <c r="T20" s="23"/>
    </row>
    <row r="21" spans="1:21" s="10" customFormat="1" ht="30" customHeight="1" thickBot="1" x14ac:dyDescent="0.3">
      <c r="A21" s="264" t="s">
        <v>65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6"/>
      <c r="T21" s="21"/>
    </row>
    <row r="22" spans="1:21" s="10" customFormat="1" ht="39.6" customHeight="1" x14ac:dyDescent="0.25">
      <c r="A22" s="298" t="s">
        <v>17</v>
      </c>
      <c r="B22" s="297" t="s">
        <v>64</v>
      </c>
      <c r="C22" s="81" t="s">
        <v>9</v>
      </c>
      <c r="D22" s="50" t="s">
        <v>37</v>
      </c>
      <c r="E22" s="63">
        <f>F22</f>
        <v>45700</v>
      </c>
      <c r="F22" s="38">
        <v>45700</v>
      </c>
      <c r="G22" s="38">
        <v>0</v>
      </c>
      <c r="H22" s="38">
        <v>0</v>
      </c>
      <c r="I22" s="39">
        <v>0</v>
      </c>
      <c r="J22" s="63">
        <f>K22</f>
        <v>64565</v>
      </c>
      <c r="K22" s="38">
        <v>64565</v>
      </c>
      <c r="L22" s="38">
        <v>0</v>
      </c>
      <c r="M22" s="38">
        <v>0</v>
      </c>
      <c r="N22" s="39">
        <v>0</v>
      </c>
      <c r="O22" s="53">
        <f t="shared" ref="O22:O32" si="5">P22+Q22+R22+S22</f>
        <v>39490</v>
      </c>
      <c r="P22" s="38">
        <v>39490</v>
      </c>
      <c r="Q22" s="38">
        <v>0</v>
      </c>
      <c r="R22" s="38">
        <v>0</v>
      </c>
      <c r="S22" s="39">
        <v>0</v>
      </c>
      <c r="T22" s="18"/>
    </row>
    <row r="23" spans="1:21" s="10" customFormat="1" ht="39.6" customHeight="1" x14ac:dyDescent="0.25">
      <c r="A23" s="245"/>
      <c r="B23" s="247"/>
      <c r="C23" s="81" t="s">
        <v>48</v>
      </c>
      <c r="D23" s="50">
        <v>2026</v>
      </c>
      <c r="E23" s="63">
        <f>F23</f>
        <v>0</v>
      </c>
      <c r="F23" s="38">
        <v>0</v>
      </c>
      <c r="G23" s="38">
        <v>0</v>
      </c>
      <c r="H23" s="38">
        <v>0</v>
      </c>
      <c r="I23" s="39">
        <v>0</v>
      </c>
      <c r="J23" s="63">
        <f>K23</f>
        <v>0</v>
      </c>
      <c r="K23" s="38">
        <v>0</v>
      </c>
      <c r="L23" s="38">
        <v>0</v>
      </c>
      <c r="M23" s="38">
        <v>0</v>
      </c>
      <c r="N23" s="39">
        <v>0</v>
      </c>
      <c r="O23" s="53">
        <f t="shared" si="5"/>
        <v>0</v>
      </c>
      <c r="P23" s="38">
        <v>0</v>
      </c>
      <c r="Q23" s="38">
        <v>0</v>
      </c>
      <c r="R23" s="38">
        <v>0</v>
      </c>
      <c r="S23" s="39">
        <v>0</v>
      </c>
      <c r="T23" s="18"/>
    </row>
    <row r="24" spans="1:21" s="10" customFormat="1" ht="40.15" customHeight="1" x14ac:dyDescent="0.25">
      <c r="A24" s="252" t="s">
        <v>72</v>
      </c>
      <c r="B24" s="254" t="s">
        <v>107</v>
      </c>
      <c r="C24" s="82" t="s">
        <v>9</v>
      </c>
      <c r="D24" s="223" t="s">
        <v>37</v>
      </c>
      <c r="E24" s="60">
        <f t="shared" ref="E24:E32" si="6">F24+G24+H24+I24</f>
        <v>4318</v>
      </c>
      <c r="F24" s="3">
        <v>4318</v>
      </c>
      <c r="G24" s="3">
        <v>0</v>
      </c>
      <c r="H24" s="3">
        <v>0</v>
      </c>
      <c r="I24" s="29">
        <v>0</v>
      </c>
      <c r="J24" s="60">
        <f t="shared" ref="J24:J32" si="7">K24+L24+M24+N24</f>
        <v>3262</v>
      </c>
      <c r="K24" s="3">
        <v>3262</v>
      </c>
      <c r="L24" s="3">
        <v>0</v>
      </c>
      <c r="M24" s="3">
        <v>0</v>
      </c>
      <c r="N24" s="29">
        <v>0</v>
      </c>
      <c r="O24" s="54">
        <f t="shared" si="5"/>
        <v>3393</v>
      </c>
      <c r="P24" s="3">
        <v>3393</v>
      </c>
      <c r="Q24" s="3">
        <v>0</v>
      </c>
      <c r="R24" s="3">
        <v>0</v>
      </c>
      <c r="S24" s="29">
        <v>0</v>
      </c>
      <c r="T24" s="18"/>
    </row>
    <row r="25" spans="1:21" s="10" customFormat="1" ht="40.15" customHeight="1" x14ac:dyDescent="0.25">
      <c r="A25" s="252"/>
      <c r="B25" s="254"/>
      <c r="C25" s="82" t="s">
        <v>48</v>
      </c>
      <c r="D25" s="223" t="s">
        <v>130</v>
      </c>
      <c r="E25" s="60">
        <f t="shared" si="6"/>
        <v>0</v>
      </c>
      <c r="F25" s="3">
        <v>0</v>
      </c>
      <c r="G25" s="3">
        <v>0</v>
      </c>
      <c r="H25" s="3">
        <v>0</v>
      </c>
      <c r="I25" s="29">
        <v>0</v>
      </c>
      <c r="J25" s="60">
        <f t="shared" si="7"/>
        <v>262</v>
      </c>
      <c r="K25" s="3">
        <v>262</v>
      </c>
      <c r="L25" s="3">
        <v>0</v>
      </c>
      <c r="M25" s="3">
        <v>0</v>
      </c>
      <c r="N25" s="29">
        <v>0</v>
      </c>
      <c r="O25" s="54">
        <f t="shared" si="5"/>
        <v>272</v>
      </c>
      <c r="P25" s="3">
        <v>272</v>
      </c>
      <c r="Q25" s="3">
        <v>0</v>
      </c>
      <c r="R25" s="3">
        <v>0</v>
      </c>
      <c r="S25" s="29">
        <v>0</v>
      </c>
      <c r="T25" s="18"/>
    </row>
    <row r="26" spans="1:21" s="10" customFormat="1" ht="39.6" customHeight="1" x14ac:dyDescent="0.25">
      <c r="A26" s="252" t="s">
        <v>74</v>
      </c>
      <c r="B26" s="254" t="s">
        <v>73</v>
      </c>
      <c r="C26" s="82" t="s">
        <v>9</v>
      </c>
      <c r="D26" s="223" t="s">
        <v>37</v>
      </c>
      <c r="E26" s="60">
        <f t="shared" si="6"/>
        <v>15803</v>
      </c>
      <c r="F26" s="3">
        <v>15803</v>
      </c>
      <c r="G26" s="3">
        <v>0</v>
      </c>
      <c r="H26" s="3">
        <v>0</v>
      </c>
      <c r="I26" s="29">
        <v>0</v>
      </c>
      <c r="J26" s="60">
        <f t="shared" si="7"/>
        <v>11350</v>
      </c>
      <c r="K26" s="3">
        <v>11350</v>
      </c>
      <c r="L26" s="3">
        <v>0</v>
      </c>
      <c r="M26" s="3">
        <v>0</v>
      </c>
      <c r="N26" s="29">
        <v>0</v>
      </c>
      <c r="O26" s="54">
        <f>P26+Q26+R26+S26</f>
        <v>11804</v>
      </c>
      <c r="P26" s="3">
        <v>11804</v>
      </c>
      <c r="Q26" s="3">
        <v>0</v>
      </c>
      <c r="R26" s="3">
        <v>0</v>
      </c>
      <c r="S26" s="29">
        <v>0</v>
      </c>
      <c r="T26" s="24"/>
    </row>
    <row r="27" spans="1:21" s="10" customFormat="1" ht="45" customHeight="1" x14ac:dyDescent="0.25">
      <c r="A27" s="252"/>
      <c r="B27" s="254"/>
      <c r="C27" s="82" t="s">
        <v>49</v>
      </c>
      <c r="D27" s="223" t="s">
        <v>37</v>
      </c>
      <c r="E27" s="60">
        <f t="shared" si="6"/>
        <v>4887</v>
      </c>
      <c r="F27" s="3">
        <v>4887</v>
      </c>
      <c r="G27" s="3">
        <v>0</v>
      </c>
      <c r="H27" s="3">
        <v>0</v>
      </c>
      <c r="I27" s="29">
        <v>0</v>
      </c>
      <c r="J27" s="60">
        <f t="shared" si="7"/>
        <v>1861</v>
      </c>
      <c r="K27" s="3">
        <v>1861</v>
      </c>
      <c r="L27" s="3">
        <v>0</v>
      </c>
      <c r="M27" s="3">
        <v>0</v>
      </c>
      <c r="N27" s="29">
        <v>0</v>
      </c>
      <c r="O27" s="54">
        <f>P27+Q27+R27+S27</f>
        <v>1936</v>
      </c>
      <c r="P27" s="3">
        <v>1936</v>
      </c>
      <c r="Q27" s="3">
        <v>0</v>
      </c>
      <c r="R27" s="3">
        <v>0</v>
      </c>
      <c r="S27" s="29">
        <v>0</v>
      </c>
      <c r="T27" s="24"/>
    </row>
    <row r="28" spans="1:21" s="10" customFormat="1" ht="41.25" customHeight="1" x14ac:dyDescent="0.25">
      <c r="A28" s="252" t="s">
        <v>75</v>
      </c>
      <c r="B28" s="254" t="s">
        <v>108</v>
      </c>
      <c r="C28" s="82" t="s">
        <v>49</v>
      </c>
      <c r="D28" s="130" t="s">
        <v>37</v>
      </c>
      <c r="E28" s="60">
        <f t="shared" si="6"/>
        <v>26061</v>
      </c>
      <c r="F28" s="3">
        <v>26061</v>
      </c>
      <c r="G28" s="3">
        <v>0</v>
      </c>
      <c r="H28" s="3">
        <v>0</v>
      </c>
      <c r="I28" s="29">
        <v>0</v>
      </c>
      <c r="J28" s="60">
        <f t="shared" si="7"/>
        <v>15888</v>
      </c>
      <c r="K28" s="3">
        <v>15888</v>
      </c>
      <c r="L28" s="3">
        <v>0</v>
      </c>
      <c r="M28" s="3">
        <v>0</v>
      </c>
      <c r="N28" s="29">
        <v>0</v>
      </c>
      <c r="O28" s="54">
        <f>P28+Q28+R28+S28</f>
        <v>16523</v>
      </c>
      <c r="P28" s="3">
        <v>16523</v>
      </c>
      <c r="Q28" s="3">
        <v>0</v>
      </c>
      <c r="R28" s="3">
        <v>0</v>
      </c>
      <c r="S28" s="29">
        <v>0</v>
      </c>
      <c r="T28" s="24"/>
    </row>
    <row r="29" spans="1:21" s="10" customFormat="1" ht="44.25" customHeight="1" thickBot="1" x14ac:dyDescent="0.3">
      <c r="A29" s="289"/>
      <c r="B29" s="296"/>
      <c r="C29" s="83" t="s">
        <v>9</v>
      </c>
      <c r="D29" s="103" t="s">
        <v>38</v>
      </c>
      <c r="E29" s="61">
        <f>F29</f>
        <v>5752</v>
      </c>
      <c r="F29" s="46">
        <v>5752</v>
      </c>
      <c r="G29" s="46">
        <v>0</v>
      </c>
      <c r="H29" s="46">
        <v>0</v>
      </c>
      <c r="I29" s="47">
        <v>0</v>
      </c>
      <c r="J29" s="61">
        <f>K29</f>
        <v>0</v>
      </c>
      <c r="K29" s="46">
        <v>0</v>
      </c>
      <c r="L29" s="46">
        <v>0</v>
      </c>
      <c r="M29" s="46">
        <v>0</v>
      </c>
      <c r="N29" s="47">
        <v>0</v>
      </c>
      <c r="O29" s="55">
        <f>P29</f>
        <v>0</v>
      </c>
      <c r="P29" s="46">
        <v>0</v>
      </c>
      <c r="Q29" s="46">
        <v>0</v>
      </c>
      <c r="R29" s="46">
        <v>0</v>
      </c>
      <c r="S29" s="47">
        <v>0</v>
      </c>
      <c r="T29" s="24"/>
    </row>
    <row r="30" spans="1:21" s="13" customFormat="1" ht="36" customHeight="1" thickBot="1" x14ac:dyDescent="0.3">
      <c r="A30" s="290" t="s">
        <v>47</v>
      </c>
      <c r="B30" s="291"/>
      <c r="C30" s="291"/>
      <c r="D30" s="292"/>
      <c r="E30" s="62">
        <f t="shared" si="6"/>
        <v>102521</v>
      </c>
      <c r="F30" s="48">
        <f>SUM(F22:F29)</f>
        <v>102521</v>
      </c>
      <c r="G30" s="48">
        <f>SUM(G22:G25)</f>
        <v>0</v>
      </c>
      <c r="H30" s="48">
        <f>SUM(H22:H25)</f>
        <v>0</v>
      </c>
      <c r="I30" s="49">
        <f>SUM(I22:I25)</f>
        <v>0</v>
      </c>
      <c r="J30" s="62">
        <f t="shared" si="7"/>
        <v>97188</v>
      </c>
      <c r="K30" s="48">
        <f>SUM(K22:K29)</f>
        <v>97188</v>
      </c>
      <c r="L30" s="48">
        <f>SUM(L22:L25)</f>
        <v>0</v>
      </c>
      <c r="M30" s="48">
        <f>SUM(M22:M25)</f>
        <v>0</v>
      </c>
      <c r="N30" s="49">
        <f>SUM(N22:N25)</f>
        <v>0</v>
      </c>
      <c r="O30" s="56">
        <f t="shared" si="5"/>
        <v>73418</v>
      </c>
      <c r="P30" s="48">
        <f>SUM(P22:P29)</f>
        <v>73418</v>
      </c>
      <c r="Q30" s="48">
        <f>SUM(Q22:Q25)</f>
        <v>0</v>
      </c>
      <c r="R30" s="48">
        <f>SUM(R22:R25)</f>
        <v>0</v>
      </c>
      <c r="S30" s="49">
        <f>SUM(S22:S25)</f>
        <v>0</v>
      </c>
      <c r="T30" s="25"/>
    </row>
    <row r="31" spans="1:21" s="10" customFormat="1" ht="32.450000000000003" customHeight="1" x14ac:dyDescent="0.25">
      <c r="A31" s="93"/>
      <c r="B31" s="279" t="s">
        <v>46</v>
      </c>
      <c r="C31" s="81" t="s">
        <v>9</v>
      </c>
      <c r="D31" s="52"/>
      <c r="E31" s="63">
        <f t="shared" si="6"/>
        <v>71573</v>
      </c>
      <c r="F31" s="38">
        <f>F22+F24+F26+F29</f>
        <v>71573</v>
      </c>
      <c r="G31" s="38">
        <f>G22+G24</f>
        <v>0</v>
      </c>
      <c r="H31" s="38">
        <f>H22+H24</f>
        <v>0</v>
      </c>
      <c r="I31" s="39">
        <f>I22+I24</f>
        <v>0</v>
      </c>
      <c r="J31" s="63">
        <f t="shared" si="7"/>
        <v>79177</v>
      </c>
      <c r="K31" s="38">
        <f>K22+K24+K26+K29</f>
        <v>79177</v>
      </c>
      <c r="L31" s="38">
        <f>L22+L24</f>
        <v>0</v>
      </c>
      <c r="M31" s="38">
        <f>M22+M24</f>
        <v>0</v>
      </c>
      <c r="N31" s="39">
        <f>N22+N24</f>
        <v>0</v>
      </c>
      <c r="O31" s="53">
        <f t="shared" si="5"/>
        <v>54687</v>
      </c>
      <c r="P31" s="38">
        <f>P22+P24+P26+P29</f>
        <v>54687</v>
      </c>
      <c r="Q31" s="38">
        <f>Q22+Q24</f>
        <v>0</v>
      </c>
      <c r="R31" s="38">
        <f>R22+R24</f>
        <v>0</v>
      </c>
      <c r="S31" s="39">
        <f>S22+S24</f>
        <v>0</v>
      </c>
      <c r="T31" s="23"/>
      <c r="U31" s="14"/>
    </row>
    <row r="32" spans="1:21" s="10" customFormat="1" ht="51.6" customHeight="1" thickBot="1" x14ac:dyDescent="0.3">
      <c r="A32" s="88"/>
      <c r="B32" s="280"/>
      <c r="C32" s="42" t="s">
        <v>48</v>
      </c>
      <c r="D32" s="78"/>
      <c r="E32" s="64">
        <f t="shared" si="6"/>
        <v>30948</v>
      </c>
      <c r="F32" s="65">
        <f>F25+F27+F28</f>
        <v>30948</v>
      </c>
      <c r="G32" s="65">
        <f>G25</f>
        <v>0</v>
      </c>
      <c r="H32" s="65">
        <f>H25</f>
        <v>0</v>
      </c>
      <c r="I32" s="66">
        <f>I25</f>
        <v>0</v>
      </c>
      <c r="J32" s="64">
        <f t="shared" si="7"/>
        <v>18011</v>
      </c>
      <c r="K32" s="65">
        <f>K25+K27+K28+K23</f>
        <v>18011</v>
      </c>
      <c r="L32" s="65">
        <f>L25</f>
        <v>0</v>
      </c>
      <c r="M32" s="65">
        <f>M25</f>
        <v>0</v>
      </c>
      <c r="N32" s="66">
        <f>N25</f>
        <v>0</v>
      </c>
      <c r="O32" s="79">
        <f t="shared" si="5"/>
        <v>18731</v>
      </c>
      <c r="P32" s="65">
        <f>P25+P27+P28+P23</f>
        <v>18731</v>
      </c>
      <c r="Q32" s="65">
        <f>Q25</f>
        <v>0</v>
      </c>
      <c r="R32" s="65">
        <f>R25</f>
        <v>0</v>
      </c>
      <c r="S32" s="66">
        <f>S25</f>
        <v>0</v>
      </c>
      <c r="T32" s="23"/>
    </row>
    <row r="33" spans="1:20" s="10" customFormat="1" ht="38.450000000000003" customHeight="1" thickBot="1" x14ac:dyDescent="0.3">
      <c r="A33" s="264" t="s">
        <v>66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87"/>
      <c r="P33" s="287"/>
      <c r="Q33" s="287"/>
      <c r="R33" s="287"/>
      <c r="S33" s="288"/>
      <c r="T33" s="18"/>
    </row>
    <row r="34" spans="1:20" s="10" customFormat="1" ht="69" customHeight="1" x14ac:dyDescent="0.25">
      <c r="A34" s="123" t="s">
        <v>18</v>
      </c>
      <c r="B34" s="126" t="s">
        <v>61</v>
      </c>
      <c r="C34" s="220" t="s">
        <v>9</v>
      </c>
      <c r="D34" s="221" t="s">
        <v>38</v>
      </c>
      <c r="E34" s="74">
        <f t="shared" ref="E34:E44" si="8">F34+G34+H34+I34</f>
        <v>1190</v>
      </c>
      <c r="F34" s="58">
        <v>1190</v>
      </c>
      <c r="G34" s="58">
        <v>0</v>
      </c>
      <c r="H34" s="58">
        <v>0</v>
      </c>
      <c r="I34" s="75">
        <v>0</v>
      </c>
      <c r="J34" s="57">
        <f t="shared" ref="J34:J44" si="9">K34+L34+M34+N34</f>
        <v>0</v>
      </c>
      <c r="K34" s="58">
        <v>0</v>
      </c>
      <c r="L34" s="58">
        <v>0</v>
      </c>
      <c r="M34" s="58">
        <v>0</v>
      </c>
      <c r="N34" s="59">
        <v>0</v>
      </c>
      <c r="O34" s="57">
        <f t="shared" ref="O34:O45" si="10">P34+Q34+R34+S34</f>
        <v>0</v>
      </c>
      <c r="P34" s="58">
        <v>0</v>
      </c>
      <c r="Q34" s="58">
        <v>0</v>
      </c>
      <c r="R34" s="58">
        <v>0</v>
      </c>
      <c r="S34" s="59">
        <v>0</v>
      </c>
      <c r="T34" s="18"/>
    </row>
    <row r="35" spans="1:20" s="10" customFormat="1" ht="139.5" customHeight="1" x14ac:dyDescent="0.25">
      <c r="A35" s="124" t="s">
        <v>19</v>
      </c>
      <c r="B35" s="127" t="s">
        <v>111</v>
      </c>
      <c r="C35" s="121" t="s">
        <v>9</v>
      </c>
      <c r="D35" s="122" t="s">
        <v>38</v>
      </c>
      <c r="E35" s="54">
        <f t="shared" si="8"/>
        <v>2401</v>
      </c>
      <c r="F35" s="3">
        <v>2401</v>
      </c>
      <c r="G35" s="3">
        <v>0</v>
      </c>
      <c r="H35" s="3">
        <v>0</v>
      </c>
      <c r="I35" s="68">
        <v>0</v>
      </c>
      <c r="J35" s="60">
        <f t="shared" si="9"/>
        <v>0</v>
      </c>
      <c r="K35" s="3">
        <v>0</v>
      </c>
      <c r="L35" s="3">
        <v>0</v>
      </c>
      <c r="M35" s="3">
        <v>0</v>
      </c>
      <c r="N35" s="29">
        <v>0</v>
      </c>
      <c r="O35" s="60">
        <f t="shared" si="10"/>
        <v>0</v>
      </c>
      <c r="P35" s="3">
        <v>0</v>
      </c>
      <c r="Q35" s="3">
        <v>0</v>
      </c>
      <c r="R35" s="3">
        <v>0</v>
      </c>
      <c r="S35" s="29">
        <v>0</v>
      </c>
      <c r="T35" s="18"/>
    </row>
    <row r="36" spans="1:20" s="10" customFormat="1" ht="75.599999999999994" customHeight="1" x14ac:dyDescent="0.25">
      <c r="A36" s="124" t="s">
        <v>26</v>
      </c>
      <c r="B36" s="127" t="s">
        <v>30</v>
      </c>
      <c r="C36" s="121" t="s">
        <v>9</v>
      </c>
      <c r="D36" s="122" t="s">
        <v>37</v>
      </c>
      <c r="E36" s="54">
        <f t="shared" si="8"/>
        <v>221</v>
      </c>
      <c r="F36" s="3">
        <v>221</v>
      </c>
      <c r="G36" s="3">
        <v>0</v>
      </c>
      <c r="H36" s="3">
        <v>0</v>
      </c>
      <c r="I36" s="68">
        <v>0</v>
      </c>
      <c r="J36" s="60">
        <f t="shared" si="9"/>
        <v>184</v>
      </c>
      <c r="K36" s="3">
        <v>184</v>
      </c>
      <c r="L36" s="3">
        <v>0</v>
      </c>
      <c r="M36" s="3">
        <v>0</v>
      </c>
      <c r="N36" s="29">
        <v>0</v>
      </c>
      <c r="O36" s="60">
        <f t="shared" si="10"/>
        <v>185</v>
      </c>
      <c r="P36" s="3">
        <v>185</v>
      </c>
      <c r="Q36" s="3">
        <v>0</v>
      </c>
      <c r="R36" s="3">
        <v>0</v>
      </c>
      <c r="S36" s="29">
        <v>0</v>
      </c>
      <c r="T36" s="18"/>
    </row>
    <row r="37" spans="1:20" s="10" customFormat="1" ht="56.25" customHeight="1" x14ac:dyDescent="0.25">
      <c r="A37" s="124" t="s">
        <v>27</v>
      </c>
      <c r="B37" s="127" t="s">
        <v>21</v>
      </c>
      <c r="C37" s="121" t="s">
        <v>9</v>
      </c>
      <c r="D37" s="122" t="s">
        <v>37</v>
      </c>
      <c r="E37" s="54">
        <f t="shared" si="8"/>
        <v>3746</v>
      </c>
      <c r="F37" s="3">
        <v>3746</v>
      </c>
      <c r="G37" s="3">
        <v>0</v>
      </c>
      <c r="H37" s="3">
        <v>0</v>
      </c>
      <c r="I37" s="68">
        <v>0</v>
      </c>
      <c r="J37" s="60">
        <f t="shared" si="9"/>
        <v>2497</v>
      </c>
      <c r="K37" s="3">
        <v>2497</v>
      </c>
      <c r="L37" s="3">
        <v>0</v>
      </c>
      <c r="M37" s="3">
        <v>0</v>
      </c>
      <c r="N37" s="29">
        <v>0</v>
      </c>
      <c r="O37" s="60">
        <f t="shared" si="10"/>
        <v>2597</v>
      </c>
      <c r="P37" s="3">
        <v>2597</v>
      </c>
      <c r="Q37" s="3">
        <v>0</v>
      </c>
      <c r="R37" s="3">
        <v>0</v>
      </c>
      <c r="S37" s="29">
        <v>0</v>
      </c>
      <c r="T37" s="18"/>
    </row>
    <row r="38" spans="1:20" s="10" customFormat="1" ht="52.5" customHeight="1" x14ac:dyDescent="0.25">
      <c r="A38" s="124" t="s">
        <v>28</v>
      </c>
      <c r="B38" s="127" t="s">
        <v>131</v>
      </c>
      <c r="C38" s="121" t="s">
        <v>9</v>
      </c>
      <c r="D38" s="122" t="s">
        <v>103</v>
      </c>
      <c r="E38" s="54">
        <f t="shared" si="8"/>
        <v>0</v>
      </c>
      <c r="F38" s="3">
        <v>0</v>
      </c>
      <c r="G38" s="3">
        <v>0</v>
      </c>
      <c r="H38" s="3">
        <v>0</v>
      </c>
      <c r="I38" s="68">
        <v>0</v>
      </c>
      <c r="J38" s="60">
        <f>K38+L38+M38+N38</f>
        <v>0</v>
      </c>
      <c r="K38" s="3">
        <v>0</v>
      </c>
      <c r="L38" s="3">
        <v>0</v>
      </c>
      <c r="M38" s="3">
        <v>0</v>
      </c>
      <c r="N38" s="29">
        <v>0</v>
      </c>
      <c r="O38" s="60">
        <f t="shared" si="10"/>
        <v>0</v>
      </c>
      <c r="P38" s="3">
        <v>0</v>
      </c>
      <c r="Q38" s="3">
        <v>0</v>
      </c>
      <c r="R38" s="3">
        <v>0</v>
      </c>
      <c r="S38" s="29">
        <v>0</v>
      </c>
      <c r="T38" s="18"/>
    </row>
    <row r="39" spans="1:20" s="10" customFormat="1" ht="39.75" customHeight="1" x14ac:dyDescent="0.25">
      <c r="A39" s="244" t="s">
        <v>76</v>
      </c>
      <c r="B39" s="246" t="s">
        <v>93</v>
      </c>
      <c r="C39" s="129" t="s">
        <v>9</v>
      </c>
      <c r="D39" s="201" t="s">
        <v>38</v>
      </c>
      <c r="E39" s="54">
        <f t="shared" si="8"/>
        <v>140142</v>
      </c>
      <c r="F39" s="46">
        <v>140142</v>
      </c>
      <c r="G39" s="46">
        <v>0</v>
      </c>
      <c r="H39" s="46">
        <v>0</v>
      </c>
      <c r="I39" s="69">
        <v>0</v>
      </c>
      <c r="J39" s="60">
        <f>K39+L39+M39+N39</f>
        <v>0</v>
      </c>
      <c r="K39" s="46">
        <v>0</v>
      </c>
      <c r="L39" s="46">
        <v>0</v>
      </c>
      <c r="M39" s="46">
        <v>0</v>
      </c>
      <c r="N39" s="47">
        <v>0</v>
      </c>
      <c r="O39" s="60">
        <f t="shared" si="10"/>
        <v>0</v>
      </c>
      <c r="P39" s="46">
        <v>0</v>
      </c>
      <c r="Q39" s="46">
        <v>0</v>
      </c>
      <c r="R39" s="46">
        <v>0</v>
      </c>
      <c r="S39" s="47">
        <v>0</v>
      </c>
      <c r="T39" s="18"/>
    </row>
    <row r="40" spans="1:20" s="10" customFormat="1" ht="43.5" customHeight="1" x14ac:dyDescent="0.25">
      <c r="A40" s="245"/>
      <c r="B40" s="247"/>
      <c r="C40" s="129" t="s">
        <v>49</v>
      </c>
      <c r="D40" s="130" t="s">
        <v>37</v>
      </c>
      <c r="E40" s="55">
        <f t="shared" si="8"/>
        <v>28832</v>
      </c>
      <c r="F40" s="46">
        <v>28832</v>
      </c>
      <c r="G40" s="46">
        <v>0</v>
      </c>
      <c r="H40" s="46">
        <v>0</v>
      </c>
      <c r="I40" s="69">
        <v>0</v>
      </c>
      <c r="J40" s="61">
        <f t="shared" si="9"/>
        <v>102122</v>
      </c>
      <c r="K40" s="46">
        <v>102122</v>
      </c>
      <c r="L40" s="46">
        <v>0</v>
      </c>
      <c r="M40" s="46">
        <v>0</v>
      </c>
      <c r="N40" s="47">
        <v>0</v>
      </c>
      <c r="O40" s="61">
        <f t="shared" si="10"/>
        <v>106207</v>
      </c>
      <c r="P40" s="46">
        <v>106207</v>
      </c>
      <c r="Q40" s="46">
        <v>0</v>
      </c>
      <c r="R40" s="46">
        <v>0</v>
      </c>
      <c r="S40" s="47">
        <v>0</v>
      </c>
      <c r="T40" s="24"/>
    </row>
    <row r="41" spans="1:20" s="10" customFormat="1" ht="126" customHeight="1" thickBot="1" x14ac:dyDescent="0.3">
      <c r="A41" s="125" t="s">
        <v>104</v>
      </c>
      <c r="B41" s="128" t="s">
        <v>128</v>
      </c>
      <c r="C41" s="230" t="s">
        <v>102</v>
      </c>
      <c r="D41" s="103" t="s">
        <v>103</v>
      </c>
      <c r="E41" s="55">
        <f>F41+G41</f>
        <v>0</v>
      </c>
      <c r="F41" s="46">
        <v>0</v>
      </c>
      <c r="G41" s="46">
        <v>0</v>
      </c>
      <c r="H41" s="46">
        <v>0</v>
      </c>
      <c r="I41" s="69">
        <v>0</v>
      </c>
      <c r="J41" s="64">
        <f>K41+L41</f>
        <v>0</v>
      </c>
      <c r="K41" s="65">
        <v>0</v>
      </c>
      <c r="L41" s="65">
        <v>0</v>
      </c>
      <c r="M41" s="65">
        <v>0</v>
      </c>
      <c r="N41" s="66">
        <v>0</v>
      </c>
      <c r="O41" s="61">
        <f t="shared" si="10"/>
        <v>0</v>
      </c>
      <c r="P41" s="65">
        <v>0</v>
      </c>
      <c r="Q41" s="65">
        <v>0</v>
      </c>
      <c r="R41" s="65">
        <v>0</v>
      </c>
      <c r="S41" s="66">
        <v>0</v>
      </c>
      <c r="T41" s="24"/>
    </row>
    <row r="42" spans="1:20" s="13" customFormat="1" ht="43.15" customHeight="1" thickBot="1" x14ac:dyDescent="0.3">
      <c r="A42" s="258" t="s">
        <v>11</v>
      </c>
      <c r="B42" s="259"/>
      <c r="C42" s="260"/>
      <c r="D42" s="92"/>
      <c r="E42" s="62">
        <f>F42+G42+H42+I42</f>
        <v>176532</v>
      </c>
      <c r="F42" s="48">
        <f>SUM(F34:F41)</f>
        <v>176532</v>
      </c>
      <c r="G42" s="48">
        <f>SUM(G34:G41)</f>
        <v>0</v>
      </c>
      <c r="H42" s="48">
        <f>SUM(H34:H41)</f>
        <v>0</v>
      </c>
      <c r="I42" s="49">
        <f>SUM(I34:I41)</f>
        <v>0</v>
      </c>
      <c r="J42" s="56">
        <f>K42+L42+M42+N42</f>
        <v>104803</v>
      </c>
      <c r="K42" s="48">
        <f>SUM(K34:K41)</f>
        <v>104803</v>
      </c>
      <c r="L42" s="48">
        <f>SUM(L34:L41)</f>
        <v>0</v>
      </c>
      <c r="M42" s="48">
        <f>SUM(M34:M41)</f>
        <v>0</v>
      </c>
      <c r="N42" s="70">
        <f>SUM(N34:N41)</f>
        <v>0</v>
      </c>
      <c r="O42" s="62">
        <f>P42+Q42+R42+S42</f>
        <v>108989</v>
      </c>
      <c r="P42" s="48">
        <f>SUM(P34:P41)</f>
        <v>108989</v>
      </c>
      <c r="Q42" s="48">
        <f>SUM(Q34:Q41)</f>
        <v>0</v>
      </c>
      <c r="R42" s="48">
        <f>SUM(R34:R41)</f>
        <v>0</v>
      </c>
      <c r="S42" s="49">
        <f>SUM(S34:S41)</f>
        <v>0</v>
      </c>
      <c r="T42" s="25"/>
    </row>
    <row r="43" spans="1:20" s="10" customFormat="1" ht="45.75" customHeight="1" x14ac:dyDescent="0.25">
      <c r="A43" s="132"/>
      <c r="B43" s="133" t="s">
        <v>46</v>
      </c>
      <c r="C43" s="220" t="s">
        <v>9</v>
      </c>
      <c r="D43" s="135"/>
      <c r="E43" s="74">
        <f t="shared" si="8"/>
        <v>147700</v>
      </c>
      <c r="F43" s="58">
        <f>F35+F34+F36+F37+F38+F39</f>
        <v>147700</v>
      </c>
      <c r="G43" s="58">
        <f>G35+G34+G36+G37+G38+G40</f>
        <v>0</v>
      </c>
      <c r="H43" s="58">
        <f>H35+H34+H36+H37+H38+H40</f>
        <v>0</v>
      </c>
      <c r="I43" s="75">
        <f>I35+I34+I36+I37+I38+I40</f>
        <v>0</v>
      </c>
      <c r="J43" s="57">
        <f t="shared" si="9"/>
        <v>2681</v>
      </c>
      <c r="K43" s="58">
        <f>K35+K34+K36+K37+K38+K39</f>
        <v>2681</v>
      </c>
      <c r="L43" s="58">
        <f>L35+L34+L36+L37+L38+L40</f>
        <v>0</v>
      </c>
      <c r="M43" s="58">
        <f>M35+M34+M36+M37+M38+M40</f>
        <v>0</v>
      </c>
      <c r="N43" s="59">
        <f>N35+N34+N36+N37+N38+N40</f>
        <v>0</v>
      </c>
      <c r="O43" s="57">
        <f t="shared" si="10"/>
        <v>2782</v>
      </c>
      <c r="P43" s="58">
        <f>P35+P34+P36+P37+P38+P39</f>
        <v>2782</v>
      </c>
      <c r="Q43" s="58">
        <f>Q34+Q35+Q36+Q37+Q38+Q40</f>
        <v>0</v>
      </c>
      <c r="R43" s="58">
        <f>R34+R35+R36+R37+R38+R40</f>
        <v>0</v>
      </c>
      <c r="S43" s="59">
        <f>S34+S35+S36+S37+S38+S40</f>
        <v>0</v>
      </c>
      <c r="T43" s="23"/>
    </row>
    <row r="44" spans="1:20" s="10" customFormat="1" ht="57" customHeight="1" x14ac:dyDescent="0.25">
      <c r="A44" s="131"/>
      <c r="B44" s="134"/>
      <c r="C44" s="129" t="s">
        <v>49</v>
      </c>
      <c r="D44" s="136"/>
      <c r="E44" s="55">
        <f t="shared" si="8"/>
        <v>28832</v>
      </c>
      <c r="F44" s="46">
        <f>F40</f>
        <v>28832</v>
      </c>
      <c r="G44" s="46">
        <f>G40</f>
        <v>0</v>
      </c>
      <c r="H44" s="46">
        <f>H40</f>
        <v>0</v>
      </c>
      <c r="I44" s="69">
        <f>I40</f>
        <v>0</v>
      </c>
      <c r="J44" s="61">
        <f t="shared" si="9"/>
        <v>102122</v>
      </c>
      <c r="K44" s="46">
        <f>K40</f>
        <v>102122</v>
      </c>
      <c r="L44" s="46">
        <f>L40</f>
        <v>0</v>
      </c>
      <c r="M44" s="46">
        <f>M40</f>
        <v>0</v>
      </c>
      <c r="N44" s="47">
        <f>N40</f>
        <v>0</v>
      </c>
      <c r="O44" s="61">
        <f t="shared" si="10"/>
        <v>106207</v>
      </c>
      <c r="P44" s="46">
        <f>P40</f>
        <v>106207</v>
      </c>
      <c r="Q44" s="46">
        <f>Q40</f>
        <v>0</v>
      </c>
      <c r="R44" s="46">
        <f>R40</f>
        <v>0</v>
      </c>
      <c r="S44" s="47">
        <f>S40</f>
        <v>0</v>
      </c>
      <c r="T44" s="23"/>
    </row>
    <row r="45" spans="1:20" s="10" customFormat="1" ht="53.25" customHeight="1" thickBot="1" x14ac:dyDescent="0.3">
      <c r="A45" s="96"/>
      <c r="B45" s="138"/>
      <c r="C45" s="230" t="s">
        <v>102</v>
      </c>
      <c r="D45" s="137"/>
      <c r="E45" s="79">
        <f>F45+G45</f>
        <v>0</v>
      </c>
      <c r="F45" s="65">
        <f>F41</f>
        <v>0</v>
      </c>
      <c r="G45" s="65">
        <f>G41</f>
        <v>0</v>
      </c>
      <c r="H45" s="65">
        <v>0</v>
      </c>
      <c r="I45" s="80">
        <v>0</v>
      </c>
      <c r="J45" s="64">
        <f>K45+L45</f>
        <v>0</v>
      </c>
      <c r="K45" s="65">
        <f>K41</f>
        <v>0</v>
      </c>
      <c r="L45" s="65">
        <f>L41</f>
        <v>0</v>
      </c>
      <c r="M45" s="65">
        <v>0</v>
      </c>
      <c r="N45" s="66">
        <v>0</v>
      </c>
      <c r="O45" s="64">
        <f t="shared" si="10"/>
        <v>0</v>
      </c>
      <c r="P45" s="65">
        <v>0</v>
      </c>
      <c r="Q45" s="65">
        <v>0</v>
      </c>
      <c r="R45" s="65">
        <v>0</v>
      </c>
      <c r="S45" s="66">
        <v>0</v>
      </c>
      <c r="T45" s="23"/>
    </row>
    <row r="46" spans="1:20" s="10" customFormat="1" ht="37.9" customHeight="1" thickBot="1" x14ac:dyDescent="0.3">
      <c r="A46" s="255" t="s">
        <v>68</v>
      </c>
      <c r="B46" s="256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56"/>
      <c r="R46" s="256"/>
      <c r="S46" s="257"/>
      <c r="T46" s="18"/>
    </row>
    <row r="47" spans="1:20" s="10" customFormat="1" ht="96" customHeight="1" x14ac:dyDescent="0.25">
      <c r="A47" s="97" t="s">
        <v>13</v>
      </c>
      <c r="B47" s="229" t="s">
        <v>105</v>
      </c>
      <c r="C47" s="81" t="s">
        <v>9</v>
      </c>
      <c r="D47" s="50">
        <v>2025</v>
      </c>
      <c r="E47" s="57">
        <f>F47+G47+H47+I47</f>
        <v>0</v>
      </c>
      <c r="F47" s="58">
        <v>0</v>
      </c>
      <c r="G47" s="58">
        <v>0</v>
      </c>
      <c r="H47" s="58">
        <v>0</v>
      </c>
      <c r="I47" s="59">
        <v>0</v>
      </c>
      <c r="J47" s="53">
        <f>K47+L47+M47+N47</f>
        <v>0</v>
      </c>
      <c r="K47" s="38">
        <v>0</v>
      </c>
      <c r="L47" s="38">
        <v>0</v>
      </c>
      <c r="M47" s="38">
        <v>0</v>
      </c>
      <c r="N47" s="67">
        <v>0</v>
      </c>
      <c r="O47" s="57">
        <f>P47+Q47+R47+S47</f>
        <v>0</v>
      </c>
      <c r="P47" s="58">
        <v>0</v>
      </c>
      <c r="Q47" s="58">
        <v>0</v>
      </c>
      <c r="R47" s="58">
        <v>0</v>
      </c>
      <c r="S47" s="59">
        <v>0</v>
      </c>
      <c r="T47" s="18"/>
    </row>
    <row r="48" spans="1:20" s="10" customFormat="1" ht="64.900000000000006" customHeight="1" thickBot="1" x14ac:dyDescent="0.3">
      <c r="A48" s="98" t="s">
        <v>25</v>
      </c>
      <c r="B48" s="215" t="s">
        <v>69</v>
      </c>
      <c r="C48" s="83" t="s">
        <v>9</v>
      </c>
      <c r="D48" s="51">
        <v>2025</v>
      </c>
      <c r="E48" s="61">
        <f>F48+G48+H48+I48</f>
        <v>0</v>
      </c>
      <c r="F48" s="46">
        <v>0</v>
      </c>
      <c r="G48" s="46">
        <v>0</v>
      </c>
      <c r="H48" s="46">
        <v>0</v>
      </c>
      <c r="I48" s="47">
        <v>0</v>
      </c>
      <c r="J48" s="55">
        <f>K48+L48+M48+N48</f>
        <v>0</v>
      </c>
      <c r="K48" s="46">
        <v>0</v>
      </c>
      <c r="L48" s="46">
        <v>0</v>
      </c>
      <c r="M48" s="46">
        <v>0</v>
      </c>
      <c r="N48" s="69">
        <v>0</v>
      </c>
      <c r="O48" s="61">
        <f>P48+Q48+R48+S48</f>
        <v>0</v>
      </c>
      <c r="P48" s="46">
        <v>0</v>
      </c>
      <c r="Q48" s="46">
        <v>0</v>
      </c>
      <c r="R48" s="46">
        <v>0</v>
      </c>
      <c r="S48" s="47">
        <v>0</v>
      </c>
      <c r="T48" s="18"/>
    </row>
    <row r="49" spans="1:20" s="13" customFormat="1" ht="33" customHeight="1" thickBot="1" x14ac:dyDescent="0.3">
      <c r="A49" s="261" t="s">
        <v>12</v>
      </c>
      <c r="B49" s="262"/>
      <c r="C49" s="262"/>
      <c r="D49" s="262"/>
      <c r="E49" s="62">
        <f t="shared" ref="E49:S49" si="11">E48+E47</f>
        <v>0</v>
      </c>
      <c r="F49" s="48">
        <f t="shared" si="11"/>
        <v>0</v>
      </c>
      <c r="G49" s="48">
        <f t="shared" si="11"/>
        <v>0</v>
      </c>
      <c r="H49" s="48">
        <f t="shared" si="11"/>
        <v>0</v>
      </c>
      <c r="I49" s="49">
        <f t="shared" si="11"/>
        <v>0</v>
      </c>
      <c r="J49" s="56">
        <f t="shared" si="11"/>
        <v>0</v>
      </c>
      <c r="K49" s="48">
        <f t="shared" si="11"/>
        <v>0</v>
      </c>
      <c r="L49" s="48">
        <f t="shared" si="11"/>
        <v>0</v>
      </c>
      <c r="M49" s="48">
        <f t="shared" si="11"/>
        <v>0</v>
      </c>
      <c r="N49" s="70">
        <f t="shared" si="11"/>
        <v>0</v>
      </c>
      <c r="O49" s="62">
        <f t="shared" si="11"/>
        <v>0</v>
      </c>
      <c r="P49" s="48">
        <f t="shared" si="11"/>
        <v>0</v>
      </c>
      <c r="Q49" s="48">
        <f t="shared" si="11"/>
        <v>0</v>
      </c>
      <c r="R49" s="48">
        <f t="shared" si="11"/>
        <v>0</v>
      </c>
      <c r="S49" s="49">
        <f t="shared" si="11"/>
        <v>0</v>
      </c>
      <c r="T49" s="26"/>
    </row>
    <row r="50" spans="1:20" s="10" customFormat="1" ht="36" customHeight="1" thickBot="1" x14ac:dyDescent="0.3">
      <c r="A50" s="248" t="s">
        <v>70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49"/>
      <c r="R50" s="249"/>
      <c r="S50" s="250"/>
      <c r="T50" s="24"/>
    </row>
    <row r="51" spans="1:20" s="10" customFormat="1" ht="46.15" customHeight="1" x14ac:dyDescent="0.25">
      <c r="A51" s="251" t="s">
        <v>58</v>
      </c>
      <c r="B51" s="253" t="s">
        <v>124</v>
      </c>
      <c r="C51" s="81" t="s">
        <v>9</v>
      </c>
      <c r="D51" s="100" t="s">
        <v>37</v>
      </c>
      <c r="E51" s="57">
        <f t="shared" ref="E51:E71" si="12">F51+G51+H51+I51</f>
        <v>501116</v>
      </c>
      <c r="F51" s="58">
        <v>501116</v>
      </c>
      <c r="G51" s="58">
        <v>0</v>
      </c>
      <c r="H51" s="58">
        <v>0</v>
      </c>
      <c r="I51" s="59">
        <v>0</v>
      </c>
      <c r="J51" s="53">
        <f>K51+L51+M51+N51</f>
        <v>299349</v>
      </c>
      <c r="K51" s="38">
        <v>299349</v>
      </c>
      <c r="L51" s="38">
        <v>0</v>
      </c>
      <c r="M51" s="38">
        <v>0</v>
      </c>
      <c r="N51" s="67">
        <v>0</v>
      </c>
      <c r="O51" s="57">
        <f>P51+Q51+R51+S51</f>
        <v>311323</v>
      </c>
      <c r="P51" s="58">
        <v>311323</v>
      </c>
      <c r="Q51" s="58">
        <v>0</v>
      </c>
      <c r="R51" s="58">
        <v>0</v>
      </c>
      <c r="S51" s="59">
        <v>0</v>
      </c>
      <c r="T51" s="24"/>
    </row>
    <row r="52" spans="1:20" s="10" customFormat="1" ht="46.15" customHeight="1" x14ac:dyDescent="0.25">
      <c r="A52" s="252"/>
      <c r="B52" s="254"/>
      <c r="C52" s="82" t="s">
        <v>48</v>
      </c>
      <c r="D52" s="223" t="s">
        <v>37</v>
      </c>
      <c r="E52" s="60">
        <f t="shared" si="12"/>
        <v>177533</v>
      </c>
      <c r="F52" s="3">
        <v>177533</v>
      </c>
      <c r="G52" s="3">
        <v>0</v>
      </c>
      <c r="H52" s="3">
        <v>0</v>
      </c>
      <c r="I52" s="29">
        <v>0</v>
      </c>
      <c r="J52" s="54">
        <f t="shared" ref="J52:J71" si="13">K52+L52+M52+N52</f>
        <v>140337</v>
      </c>
      <c r="K52" s="3">
        <v>140337</v>
      </c>
      <c r="L52" s="3">
        <v>0</v>
      </c>
      <c r="M52" s="3">
        <v>0</v>
      </c>
      <c r="N52" s="68">
        <v>0</v>
      </c>
      <c r="O52" s="60">
        <f t="shared" ref="O52:O71" si="14">P52+Q52+R52+S52</f>
        <v>145950</v>
      </c>
      <c r="P52" s="3">
        <v>145950</v>
      </c>
      <c r="Q52" s="3">
        <v>0</v>
      </c>
      <c r="R52" s="3">
        <v>0</v>
      </c>
      <c r="S52" s="29">
        <v>0</v>
      </c>
      <c r="T52" s="24"/>
    </row>
    <row r="53" spans="1:20" s="10" customFormat="1" ht="46.15" customHeight="1" x14ac:dyDescent="0.25">
      <c r="A53" s="218" t="s">
        <v>114</v>
      </c>
      <c r="B53" s="219" t="s">
        <v>126</v>
      </c>
      <c r="C53" s="82" t="s">
        <v>9</v>
      </c>
      <c r="D53" s="223" t="s">
        <v>113</v>
      </c>
      <c r="E53" s="60">
        <f t="shared" si="12"/>
        <v>0</v>
      </c>
      <c r="F53" s="3">
        <v>0</v>
      </c>
      <c r="G53" s="3">
        <v>0</v>
      </c>
      <c r="H53" s="3">
        <v>0</v>
      </c>
      <c r="I53" s="29">
        <v>0</v>
      </c>
      <c r="J53" s="54">
        <f t="shared" si="13"/>
        <v>0</v>
      </c>
      <c r="K53" s="3">
        <v>0</v>
      </c>
      <c r="L53" s="3">
        <v>0</v>
      </c>
      <c r="M53" s="3">
        <v>0</v>
      </c>
      <c r="N53" s="68">
        <v>0</v>
      </c>
      <c r="O53" s="60">
        <f t="shared" si="14"/>
        <v>0</v>
      </c>
      <c r="P53" s="3">
        <v>0</v>
      </c>
      <c r="Q53" s="3">
        <v>0</v>
      </c>
      <c r="R53" s="3">
        <v>0</v>
      </c>
      <c r="S53" s="47">
        <v>0</v>
      </c>
      <c r="T53" s="24"/>
    </row>
    <row r="54" spans="1:20" s="10" customFormat="1" ht="35.450000000000003" customHeight="1" x14ac:dyDescent="0.25">
      <c r="A54" s="252" t="s">
        <v>116</v>
      </c>
      <c r="B54" s="254" t="s">
        <v>95</v>
      </c>
      <c r="C54" s="213" t="s">
        <v>9</v>
      </c>
      <c r="D54" s="223" t="s">
        <v>37</v>
      </c>
      <c r="E54" s="60">
        <f t="shared" si="12"/>
        <v>32918</v>
      </c>
      <c r="F54" s="3">
        <v>32918</v>
      </c>
      <c r="G54" s="3">
        <v>0</v>
      </c>
      <c r="H54" s="3">
        <v>0</v>
      </c>
      <c r="I54" s="29">
        <v>0</v>
      </c>
      <c r="J54" s="54">
        <f t="shared" si="13"/>
        <v>30232</v>
      </c>
      <c r="K54" s="3">
        <v>30232</v>
      </c>
      <c r="L54" s="3">
        <v>0</v>
      </c>
      <c r="M54" s="3">
        <v>0</v>
      </c>
      <c r="N54" s="68">
        <v>0</v>
      </c>
      <c r="O54" s="60">
        <f t="shared" si="14"/>
        <v>31441</v>
      </c>
      <c r="P54" s="3">
        <v>31441</v>
      </c>
      <c r="Q54" s="3">
        <v>0</v>
      </c>
      <c r="R54" s="68">
        <v>0</v>
      </c>
      <c r="S54" s="29">
        <v>0</v>
      </c>
      <c r="T54" s="24"/>
    </row>
    <row r="55" spans="1:20" s="10" customFormat="1" ht="46.15" customHeight="1" x14ac:dyDescent="0.25">
      <c r="A55" s="252"/>
      <c r="B55" s="254"/>
      <c r="C55" s="213" t="s">
        <v>49</v>
      </c>
      <c r="D55" s="223" t="s">
        <v>37</v>
      </c>
      <c r="E55" s="60">
        <f t="shared" si="12"/>
        <v>100156</v>
      </c>
      <c r="F55" s="3">
        <v>100156</v>
      </c>
      <c r="G55" s="3">
        <v>0</v>
      </c>
      <c r="H55" s="3">
        <v>0</v>
      </c>
      <c r="I55" s="29">
        <v>0</v>
      </c>
      <c r="J55" s="54">
        <f>K55+L55+M55+N55</f>
        <v>78011</v>
      </c>
      <c r="K55" s="3">
        <v>78011</v>
      </c>
      <c r="L55" s="3">
        <v>0</v>
      </c>
      <c r="M55" s="3">
        <v>0</v>
      </c>
      <c r="N55" s="68">
        <v>0</v>
      </c>
      <c r="O55" s="60">
        <f>P55+Q55+R55+S55</f>
        <v>81131</v>
      </c>
      <c r="P55" s="3">
        <v>81131</v>
      </c>
      <c r="Q55" s="3">
        <v>0</v>
      </c>
      <c r="R55" s="68">
        <v>0</v>
      </c>
      <c r="S55" s="29">
        <v>0</v>
      </c>
      <c r="T55" s="24"/>
    </row>
    <row r="56" spans="1:20" s="10" customFormat="1" ht="36.6" customHeight="1" x14ac:dyDescent="0.25">
      <c r="A56" s="252" t="s">
        <v>117</v>
      </c>
      <c r="B56" s="254" t="s">
        <v>106</v>
      </c>
      <c r="C56" s="82" t="s">
        <v>9</v>
      </c>
      <c r="D56" s="222" t="s">
        <v>37</v>
      </c>
      <c r="E56" s="60">
        <f t="shared" si="12"/>
        <v>20440</v>
      </c>
      <c r="F56" s="3">
        <v>20440</v>
      </c>
      <c r="G56" s="3">
        <v>0</v>
      </c>
      <c r="H56" s="3">
        <v>0</v>
      </c>
      <c r="I56" s="29">
        <v>0</v>
      </c>
      <c r="J56" s="54">
        <f>K56+L56+M56+N56</f>
        <v>8263</v>
      </c>
      <c r="K56" s="3">
        <v>8263</v>
      </c>
      <c r="L56" s="3">
        <v>0</v>
      </c>
      <c r="M56" s="3">
        <v>0</v>
      </c>
      <c r="N56" s="68">
        <v>0</v>
      </c>
      <c r="O56" s="60">
        <f>P56+Q56+R56+S56</f>
        <v>8396</v>
      </c>
      <c r="P56" s="3">
        <v>8396</v>
      </c>
      <c r="Q56" s="3">
        <v>0</v>
      </c>
      <c r="R56" s="3">
        <v>0</v>
      </c>
      <c r="S56" s="29">
        <v>0</v>
      </c>
      <c r="T56" s="18"/>
    </row>
    <row r="57" spans="1:20" s="10" customFormat="1" ht="49.9" customHeight="1" x14ac:dyDescent="0.25">
      <c r="A57" s="252"/>
      <c r="B57" s="254"/>
      <c r="C57" s="82" t="s">
        <v>49</v>
      </c>
      <c r="D57" s="222" t="s">
        <v>37</v>
      </c>
      <c r="E57" s="60">
        <f t="shared" si="12"/>
        <v>1926</v>
      </c>
      <c r="F57" s="3">
        <v>1926</v>
      </c>
      <c r="G57" s="3">
        <v>0</v>
      </c>
      <c r="H57" s="3">
        <v>0</v>
      </c>
      <c r="I57" s="29">
        <v>0</v>
      </c>
      <c r="J57" s="54">
        <f>K57+L57+M57+N57</f>
        <v>364</v>
      </c>
      <c r="K57" s="3">
        <v>364</v>
      </c>
      <c r="L57" s="3">
        <v>0</v>
      </c>
      <c r="M57" s="3">
        <v>0</v>
      </c>
      <c r="N57" s="68">
        <v>0</v>
      </c>
      <c r="O57" s="60">
        <f>P57+Q57+R57+S57</f>
        <v>379</v>
      </c>
      <c r="P57" s="3">
        <v>379</v>
      </c>
      <c r="Q57" s="3">
        <v>0</v>
      </c>
      <c r="R57" s="3">
        <v>0</v>
      </c>
      <c r="S57" s="29">
        <v>0</v>
      </c>
      <c r="T57" s="18"/>
    </row>
    <row r="58" spans="1:20" s="10" customFormat="1" ht="43.9" customHeight="1" x14ac:dyDescent="0.25">
      <c r="A58" s="218" t="s">
        <v>118</v>
      </c>
      <c r="B58" s="215" t="s">
        <v>94</v>
      </c>
      <c r="C58" s="82" t="s">
        <v>9</v>
      </c>
      <c r="D58" s="223" t="s">
        <v>37</v>
      </c>
      <c r="E58" s="60">
        <f t="shared" si="12"/>
        <v>3253</v>
      </c>
      <c r="F58" s="3">
        <v>3253</v>
      </c>
      <c r="G58" s="3">
        <v>0</v>
      </c>
      <c r="H58" s="3">
        <v>0</v>
      </c>
      <c r="I58" s="29">
        <v>0</v>
      </c>
      <c r="J58" s="54">
        <f>K58+L58+M58+N58</f>
        <v>1755</v>
      </c>
      <c r="K58" s="3">
        <v>1755</v>
      </c>
      <c r="L58" s="3">
        <v>0</v>
      </c>
      <c r="M58" s="3">
        <v>0</v>
      </c>
      <c r="N58" s="68">
        <v>0</v>
      </c>
      <c r="O58" s="60">
        <f>P58+Q58+R58+S58</f>
        <v>1825</v>
      </c>
      <c r="P58" s="3">
        <v>1825</v>
      </c>
      <c r="Q58" s="3">
        <v>0</v>
      </c>
      <c r="R58" s="3">
        <v>0</v>
      </c>
      <c r="S58" s="29">
        <v>0</v>
      </c>
      <c r="T58" s="24"/>
    </row>
    <row r="59" spans="1:20" s="10" customFormat="1" ht="78.75" customHeight="1" x14ac:dyDescent="0.25">
      <c r="A59" s="252" t="s">
        <v>119</v>
      </c>
      <c r="B59" s="254" t="s">
        <v>100</v>
      </c>
      <c r="C59" s="82" t="s">
        <v>9</v>
      </c>
      <c r="D59" s="222">
        <v>2025</v>
      </c>
      <c r="E59" s="60">
        <f t="shared" si="12"/>
        <v>0</v>
      </c>
      <c r="F59" s="3">
        <v>0</v>
      </c>
      <c r="G59" s="3">
        <v>0</v>
      </c>
      <c r="H59" s="3">
        <v>0</v>
      </c>
      <c r="I59" s="29">
        <v>0</v>
      </c>
      <c r="J59" s="54">
        <f>K59+L59+M59+N59</f>
        <v>0</v>
      </c>
      <c r="K59" s="3">
        <v>0</v>
      </c>
      <c r="L59" s="3">
        <v>0</v>
      </c>
      <c r="M59" s="3">
        <v>0</v>
      </c>
      <c r="N59" s="68">
        <v>0</v>
      </c>
      <c r="O59" s="60">
        <f>P59+Q59+R59+S59</f>
        <v>0</v>
      </c>
      <c r="P59" s="3">
        <v>0</v>
      </c>
      <c r="Q59" s="3">
        <v>0</v>
      </c>
      <c r="R59" s="3">
        <v>0</v>
      </c>
      <c r="S59" s="29">
        <v>0</v>
      </c>
      <c r="T59" s="24"/>
    </row>
    <row r="60" spans="1:20" s="10" customFormat="1" ht="78.75" customHeight="1" x14ac:dyDescent="0.25">
      <c r="A60" s="252"/>
      <c r="B60" s="254"/>
      <c r="C60" s="82" t="s">
        <v>51</v>
      </c>
      <c r="D60" s="222">
        <v>2025</v>
      </c>
      <c r="E60" s="60">
        <f t="shared" si="12"/>
        <v>0</v>
      </c>
      <c r="F60" s="3">
        <v>0</v>
      </c>
      <c r="G60" s="3">
        <v>0</v>
      </c>
      <c r="H60" s="3">
        <v>0</v>
      </c>
      <c r="I60" s="29">
        <v>0</v>
      </c>
      <c r="J60" s="54">
        <v>0</v>
      </c>
      <c r="K60" s="3">
        <v>0</v>
      </c>
      <c r="L60" s="3">
        <v>0</v>
      </c>
      <c r="M60" s="3">
        <v>0</v>
      </c>
      <c r="N60" s="68">
        <v>0</v>
      </c>
      <c r="O60" s="60">
        <v>0</v>
      </c>
      <c r="P60" s="3">
        <v>0</v>
      </c>
      <c r="Q60" s="3">
        <v>0</v>
      </c>
      <c r="R60" s="3">
        <v>0</v>
      </c>
      <c r="S60" s="29">
        <v>0</v>
      </c>
      <c r="T60" s="24"/>
    </row>
    <row r="61" spans="1:20" s="10" customFormat="1" ht="38.450000000000003" customHeight="1" x14ac:dyDescent="0.25">
      <c r="A61" s="252" t="s">
        <v>77</v>
      </c>
      <c r="B61" s="254" t="s">
        <v>39</v>
      </c>
      <c r="C61" s="82" t="s">
        <v>9</v>
      </c>
      <c r="D61" s="223" t="s">
        <v>37</v>
      </c>
      <c r="E61" s="60">
        <f t="shared" si="12"/>
        <v>20448</v>
      </c>
      <c r="F61" s="3">
        <v>20448</v>
      </c>
      <c r="G61" s="3">
        <v>0</v>
      </c>
      <c r="H61" s="3">
        <v>0</v>
      </c>
      <c r="I61" s="29">
        <v>0</v>
      </c>
      <c r="J61" s="54">
        <f t="shared" si="13"/>
        <v>58306</v>
      </c>
      <c r="K61" s="3">
        <v>58306</v>
      </c>
      <c r="L61" s="3">
        <v>0</v>
      </c>
      <c r="M61" s="3">
        <v>0</v>
      </c>
      <c r="N61" s="68">
        <v>0</v>
      </c>
      <c r="O61" s="60">
        <f t="shared" si="14"/>
        <v>60638</v>
      </c>
      <c r="P61" s="3">
        <v>60638</v>
      </c>
      <c r="Q61" s="3">
        <v>0</v>
      </c>
      <c r="R61" s="3">
        <v>0</v>
      </c>
      <c r="S61" s="29">
        <v>0</v>
      </c>
      <c r="T61" s="24"/>
    </row>
    <row r="62" spans="1:20" s="10" customFormat="1" ht="38.450000000000003" customHeight="1" x14ac:dyDescent="0.25">
      <c r="A62" s="252"/>
      <c r="B62" s="254"/>
      <c r="C62" s="82" t="s">
        <v>49</v>
      </c>
      <c r="D62" s="223" t="s">
        <v>37</v>
      </c>
      <c r="E62" s="60">
        <f t="shared" si="12"/>
        <v>12905</v>
      </c>
      <c r="F62" s="3">
        <v>12905</v>
      </c>
      <c r="G62" s="3">
        <v>0</v>
      </c>
      <c r="H62" s="3">
        <v>0</v>
      </c>
      <c r="I62" s="29">
        <v>0</v>
      </c>
      <c r="J62" s="54">
        <f t="shared" si="13"/>
        <v>9075</v>
      </c>
      <c r="K62" s="3">
        <v>9075</v>
      </c>
      <c r="L62" s="3">
        <v>0</v>
      </c>
      <c r="M62" s="3">
        <v>0</v>
      </c>
      <c r="N62" s="68">
        <v>0</v>
      </c>
      <c r="O62" s="60">
        <f t="shared" si="14"/>
        <v>9438</v>
      </c>
      <c r="P62" s="3">
        <v>9438</v>
      </c>
      <c r="Q62" s="3">
        <v>0</v>
      </c>
      <c r="R62" s="3">
        <v>0</v>
      </c>
      <c r="S62" s="29">
        <v>0</v>
      </c>
      <c r="T62" s="24"/>
    </row>
    <row r="63" spans="1:20" s="10" customFormat="1" ht="46.9" customHeight="1" x14ac:dyDescent="0.25">
      <c r="A63" s="218" t="s">
        <v>78</v>
      </c>
      <c r="B63" s="85" t="s">
        <v>40</v>
      </c>
      <c r="C63" s="82" t="s">
        <v>9</v>
      </c>
      <c r="D63" s="223" t="s">
        <v>37</v>
      </c>
      <c r="E63" s="60">
        <f t="shared" si="12"/>
        <v>2142</v>
      </c>
      <c r="F63" s="3">
        <v>2142</v>
      </c>
      <c r="G63" s="3">
        <v>0</v>
      </c>
      <c r="H63" s="3">
        <v>0</v>
      </c>
      <c r="I63" s="29">
        <v>0</v>
      </c>
      <c r="J63" s="54">
        <f t="shared" si="13"/>
        <v>1201</v>
      </c>
      <c r="K63" s="3">
        <v>1201</v>
      </c>
      <c r="L63" s="3">
        <v>0</v>
      </c>
      <c r="M63" s="3">
        <v>0</v>
      </c>
      <c r="N63" s="68">
        <v>0</v>
      </c>
      <c r="O63" s="60">
        <f t="shared" si="14"/>
        <v>1249</v>
      </c>
      <c r="P63" s="3">
        <v>1249</v>
      </c>
      <c r="Q63" s="3">
        <v>0</v>
      </c>
      <c r="R63" s="3">
        <v>0</v>
      </c>
      <c r="S63" s="29">
        <v>0</v>
      </c>
      <c r="T63" s="24"/>
    </row>
    <row r="64" spans="1:20" s="10" customFormat="1" ht="46.9" customHeight="1" x14ac:dyDescent="0.25">
      <c r="A64" s="244" t="s">
        <v>125</v>
      </c>
      <c r="B64" s="246" t="s">
        <v>96</v>
      </c>
      <c r="C64" s="82" t="s">
        <v>9</v>
      </c>
      <c r="D64" s="223" t="s">
        <v>103</v>
      </c>
      <c r="E64" s="60">
        <f t="shared" si="12"/>
        <v>0</v>
      </c>
      <c r="F64" s="3">
        <v>0</v>
      </c>
      <c r="G64" s="3">
        <v>0</v>
      </c>
      <c r="H64" s="3">
        <v>0</v>
      </c>
      <c r="I64" s="29">
        <v>0</v>
      </c>
      <c r="J64" s="54">
        <f t="shared" si="13"/>
        <v>0</v>
      </c>
      <c r="K64" s="3">
        <v>0</v>
      </c>
      <c r="L64" s="3">
        <v>0</v>
      </c>
      <c r="M64" s="3">
        <v>0</v>
      </c>
      <c r="N64" s="68">
        <v>0</v>
      </c>
      <c r="O64" s="60">
        <f t="shared" si="14"/>
        <v>0</v>
      </c>
      <c r="P64" s="3">
        <v>0</v>
      </c>
      <c r="Q64" s="3">
        <v>0</v>
      </c>
      <c r="R64" s="3">
        <v>0</v>
      </c>
      <c r="S64" s="29">
        <v>0</v>
      </c>
      <c r="T64" s="24"/>
    </row>
    <row r="65" spans="1:20" s="10" customFormat="1" ht="46.9" customHeight="1" x14ac:dyDescent="0.25">
      <c r="A65" s="245"/>
      <c r="B65" s="247"/>
      <c r="C65" s="82" t="s">
        <v>48</v>
      </c>
      <c r="D65" s="223" t="s">
        <v>37</v>
      </c>
      <c r="E65" s="60">
        <f t="shared" si="12"/>
        <v>11763</v>
      </c>
      <c r="F65" s="3">
        <v>11763</v>
      </c>
      <c r="G65" s="3">
        <v>0</v>
      </c>
      <c r="H65" s="3">
        <v>0</v>
      </c>
      <c r="I65" s="29">
        <v>0</v>
      </c>
      <c r="J65" s="54">
        <f t="shared" si="13"/>
        <v>11571</v>
      </c>
      <c r="K65" s="3">
        <v>11571</v>
      </c>
      <c r="L65" s="3">
        <v>0</v>
      </c>
      <c r="M65" s="3">
        <v>0</v>
      </c>
      <c r="N65" s="68">
        <v>0</v>
      </c>
      <c r="O65" s="60">
        <f t="shared" si="14"/>
        <v>12034</v>
      </c>
      <c r="P65" s="3">
        <v>12034</v>
      </c>
      <c r="Q65" s="3">
        <v>0</v>
      </c>
      <c r="R65" s="3">
        <v>0</v>
      </c>
      <c r="S65" s="29">
        <v>0</v>
      </c>
      <c r="T65" s="24"/>
    </row>
    <row r="66" spans="1:20" s="10" customFormat="1" ht="48" customHeight="1" x14ac:dyDescent="0.25">
      <c r="A66" s="244" t="s">
        <v>121</v>
      </c>
      <c r="B66" s="246" t="s">
        <v>97</v>
      </c>
      <c r="C66" s="82" t="s">
        <v>49</v>
      </c>
      <c r="D66" s="222" t="s">
        <v>37</v>
      </c>
      <c r="E66" s="60">
        <f>F66+G66+H66+I66</f>
        <v>18634</v>
      </c>
      <c r="F66" s="3">
        <v>18634</v>
      </c>
      <c r="G66" s="3">
        <v>0</v>
      </c>
      <c r="H66" s="3">
        <v>0</v>
      </c>
      <c r="I66" s="29">
        <v>0</v>
      </c>
      <c r="J66" s="54">
        <f>K66+L66+M66+N66</f>
        <v>13199</v>
      </c>
      <c r="K66" s="3">
        <v>13199</v>
      </c>
      <c r="L66" s="3">
        <v>0</v>
      </c>
      <c r="M66" s="3">
        <v>0</v>
      </c>
      <c r="N66" s="68">
        <v>0</v>
      </c>
      <c r="O66" s="60">
        <f t="shared" si="14"/>
        <v>13727</v>
      </c>
      <c r="P66" s="3">
        <v>13727</v>
      </c>
      <c r="Q66" s="3">
        <v>0</v>
      </c>
      <c r="R66" s="3">
        <v>0</v>
      </c>
      <c r="S66" s="29">
        <v>0</v>
      </c>
      <c r="T66" s="18"/>
    </row>
    <row r="67" spans="1:20" s="10" customFormat="1" ht="48" customHeight="1" x14ac:dyDescent="0.25">
      <c r="A67" s="245"/>
      <c r="B67" s="247"/>
      <c r="C67" s="82" t="s">
        <v>9</v>
      </c>
      <c r="D67" s="222">
        <v>2026</v>
      </c>
      <c r="E67" s="60">
        <f>F67+G67+H67+I67</f>
        <v>0</v>
      </c>
      <c r="F67" s="3">
        <v>0</v>
      </c>
      <c r="G67" s="3">
        <v>0</v>
      </c>
      <c r="H67" s="3">
        <v>0</v>
      </c>
      <c r="I67" s="29">
        <v>0</v>
      </c>
      <c r="J67" s="54">
        <f>K67+L67+M67+N67</f>
        <v>0</v>
      </c>
      <c r="K67" s="3">
        <v>0</v>
      </c>
      <c r="L67" s="3">
        <v>0</v>
      </c>
      <c r="M67" s="3">
        <v>0</v>
      </c>
      <c r="N67" s="68">
        <v>0</v>
      </c>
      <c r="O67" s="60">
        <f t="shared" si="14"/>
        <v>0</v>
      </c>
      <c r="P67" s="3">
        <v>0</v>
      </c>
      <c r="Q67" s="3">
        <v>0</v>
      </c>
      <c r="R67" s="3">
        <v>0</v>
      </c>
      <c r="S67" s="29">
        <v>0</v>
      </c>
      <c r="T67" s="18"/>
    </row>
    <row r="68" spans="1:20" s="10" customFormat="1" ht="42.6" customHeight="1" x14ac:dyDescent="0.25">
      <c r="A68" s="218" t="s">
        <v>122</v>
      </c>
      <c r="B68" s="219" t="s">
        <v>79</v>
      </c>
      <c r="C68" s="82" t="s">
        <v>48</v>
      </c>
      <c r="D68" s="223" t="s">
        <v>67</v>
      </c>
      <c r="E68" s="60">
        <f t="shared" si="12"/>
        <v>0</v>
      </c>
      <c r="F68" s="3">
        <v>0</v>
      </c>
      <c r="G68" s="3">
        <v>0</v>
      </c>
      <c r="H68" s="3">
        <v>0</v>
      </c>
      <c r="I68" s="29">
        <v>0</v>
      </c>
      <c r="J68" s="54">
        <f t="shared" si="13"/>
        <v>207308</v>
      </c>
      <c r="K68" s="3">
        <v>207308</v>
      </c>
      <c r="L68" s="3">
        <v>0</v>
      </c>
      <c r="M68" s="3">
        <v>0</v>
      </c>
      <c r="N68" s="68">
        <v>0</v>
      </c>
      <c r="O68" s="60">
        <f t="shared" si="14"/>
        <v>0</v>
      </c>
      <c r="P68" s="3">
        <v>0</v>
      </c>
      <c r="Q68" s="3">
        <v>0</v>
      </c>
      <c r="R68" s="3">
        <v>0</v>
      </c>
      <c r="S68" s="29">
        <v>0</v>
      </c>
      <c r="T68" s="24"/>
    </row>
    <row r="69" spans="1:20" s="10" customFormat="1" ht="45.6" customHeight="1" thickBot="1" x14ac:dyDescent="0.3">
      <c r="A69" s="225" t="s">
        <v>123</v>
      </c>
      <c r="B69" s="215" t="s">
        <v>89</v>
      </c>
      <c r="C69" s="83" t="s">
        <v>48</v>
      </c>
      <c r="D69" s="224" t="s">
        <v>38</v>
      </c>
      <c r="E69" s="64">
        <f t="shared" si="12"/>
        <v>6</v>
      </c>
      <c r="F69" s="65">
        <v>6</v>
      </c>
      <c r="G69" s="65">
        <v>0</v>
      </c>
      <c r="H69" s="65">
        <v>0</v>
      </c>
      <c r="I69" s="66">
        <v>0</v>
      </c>
      <c r="J69" s="55">
        <f t="shared" si="13"/>
        <v>0</v>
      </c>
      <c r="K69" s="46">
        <v>0</v>
      </c>
      <c r="L69" s="46">
        <v>0</v>
      </c>
      <c r="M69" s="46">
        <v>0</v>
      </c>
      <c r="N69" s="69">
        <v>0</v>
      </c>
      <c r="O69" s="64">
        <f t="shared" si="14"/>
        <v>0</v>
      </c>
      <c r="P69" s="65">
        <v>0</v>
      </c>
      <c r="Q69" s="65">
        <v>0</v>
      </c>
      <c r="R69" s="65">
        <v>0</v>
      </c>
      <c r="S69" s="66">
        <v>0</v>
      </c>
      <c r="T69" s="24"/>
    </row>
    <row r="70" spans="1:20" s="13" customFormat="1" ht="41.25" customHeight="1" thickBot="1" x14ac:dyDescent="0.3">
      <c r="A70" s="258" t="s">
        <v>59</v>
      </c>
      <c r="B70" s="259"/>
      <c r="C70" s="259"/>
      <c r="D70" s="309"/>
      <c r="E70" s="56">
        <f>F70+G70+H70+I70</f>
        <v>903240</v>
      </c>
      <c r="F70" s="48">
        <f>SUM(F51:F69)</f>
        <v>903240</v>
      </c>
      <c r="G70" s="48">
        <f t="shared" ref="G70:I70" si="15">SUM(G51:G69)</f>
        <v>0</v>
      </c>
      <c r="H70" s="48">
        <f t="shared" si="15"/>
        <v>0</v>
      </c>
      <c r="I70" s="70">
        <f t="shared" si="15"/>
        <v>0</v>
      </c>
      <c r="J70" s="62">
        <f>K70+L70+M70+N70</f>
        <v>858971</v>
      </c>
      <c r="K70" s="48">
        <f>SUM(K51:K69)</f>
        <v>858971</v>
      </c>
      <c r="L70" s="48">
        <f t="shared" ref="L70:N70" si="16">SUM(L51:L69)</f>
        <v>0</v>
      </c>
      <c r="M70" s="48">
        <f t="shared" si="16"/>
        <v>0</v>
      </c>
      <c r="N70" s="49">
        <f t="shared" si="16"/>
        <v>0</v>
      </c>
      <c r="O70" s="56">
        <f>P70+Q70+R70+S70</f>
        <v>677531</v>
      </c>
      <c r="P70" s="48">
        <f>SUM(P51:P69)</f>
        <v>677531</v>
      </c>
      <c r="Q70" s="48">
        <f t="shared" ref="Q70:S70" si="17">SUM(Q51:Q69)</f>
        <v>0</v>
      </c>
      <c r="R70" s="48">
        <f t="shared" si="17"/>
        <v>0</v>
      </c>
      <c r="S70" s="49">
        <f t="shared" si="17"/>
        <v>0</v>
      </c>
      <c r="T70" s="27"/>
    </row>
    <row r="71" spans="1:20" s="10" customFormat="1" ht="42" customHeight="1" x14ac:dyDescent="0.25">
      <c r="A71" s="104"/>
      <c r="B71" s="310" t="s">
        <v>46</v>
      </c>
      <c r="C71" s="89" t="s">
        <v>9</v>
      </c>
      <c r="D71" s="101"/>
      <c r="E71" s="74">
        <f t="shared" si="12"/>
        <v>580317</v>
      </c>
      <c r="F71" s="58">
        <f>F51+F54+F56+F58+F59+F61+F63+F64+F53</f>
        <v>580317</v>
      </c>
      <c r="G71" s="58">
        <f t="shared" ref="G71:I71" si="18">G51+G54+G56+G58+G59+G61+G63</f>
        <v>0</v>
      </c>
      <c r="H71" s="58">
        <f t="shared" si="18"/>
        <v>0</v>
      </c>
      <c r="I71" s="75">
        <f t="shared" si="18"/>
        <v>0</v>
      </c>
      <c r="J71" s="57">
        <f t="shared" si="13"/>
        <v>399106</v>
      </c>
      <c r="K71" s="58">
        <f>K51+K54+K56+K58+K59+K61+K63+K64+K53+K67</f>
        <v>399106</v>
      </c>
      <c r="L71" s="58">
        <f>L51+L61+L63+L58</f>
        <v>0</v>
      </c>
      <c r="M71" s="58">
        <f>M51+M61+M63+M58</f>
        <v>0</v>
      </c>
      <c r="N71" s="59">
        <f>N51+N61+N63+N58</f>
        <v>0</v>
      </c>
      <c r="O71" s="74">
        <f t="shared" si="14"/>
        <v>414872</v>
      </c>
      <c r="P71" s="58">
        <f>P51+P54+P56+P58+P59+P61+P63+P64+P53+P67</f>
        <v>414872</v>
      </c>
      <c r="Q71" s="58">
        <f>Q51+Q61+Q63+Q58</f>
        <v>0</v>
      </c>
      <c r="R71" s="58">
        <f>R51+R61+R63+R58</f>
        <v>0</v>
      </c>
      <c r="S71" s="59">
        <f>S51+S61+S63+S58</f>
        <v>0</v>
      </c>
      <c r="T71" s="25"/>
    </row>
    <row r="72" spans="1:20" s="10" customFormat="1" ht="61.15" customHeight="1" x14ac:dyDescent="0.25">
      <c r="A72" s="105"/>
      <c r="B72" s="311"/>
      <c r="C72" s="82" t="s">
        <v>48</v>
      </c>
      <c r="D72" s="102"/>
      <c r="E72" s="54">
        <f>F72+G72+H72+I72</f>
        <v>322923</v>
      </c>
      <c r="F72" s="3">
        <f>F52+F55+F57+F62+F65+F66+F68+F69</f>
        <v>322923</v>
      </c>
      <c r="G72" s="3">
        <f>G52+G55+G57+G62+G65+G66+G68+G69</f>
        <v>0</v>
      </c>
      <c r="H72" s="3">
        <f>H52+H55+H57+H62+H65+H66+H68+H69</f>
        <v>0</v>
      </c>
      <c r="I72" s="68">
        <f>I52+I55+I57+I62+I65+I66+I68+I69</f>
        <v>0</v>
      </c>
      <c r="J72" s="60">
        <f>K72+L72+M72+N72</f>
        <v>459865</v>
      </c>
      <c r="K72" s="3">
        <f>K52+K55+K57+K62+K65+K66+K68+K69</f>
        <v>459865</v>
      </c>
      <c r="L72" s="3">
        <f>L52+L55+L57+L62+L65+L66+L68+L69</f>
        <v>0</v>
      </c>
      <c r="M72" s="3">
        <f>M52+M55+M57+M62+M65+M66+M68+M69</f>
        <v>0</v>
      </c>
      <c r="N72" s="29">
        <f>N52+N55+N57+N62+N65+N66+N68+N69</f>
        <v>0</v>
      </c>
      <c r="O72" s="54">
        <f>P72+Q72+R72+S72</f>
        <v>262659</v>
      </c>
      <c r="P72" s="3">
        <f>P52+P55+P57+P62+P65+P66+P68+P69</f>
        <v>262659</v>
      </c>
      <c r="Q72" s="3">
        <f>Q52+Q62+Q55+Q65+Q68</f>
        <v>0</v>
      </c>
      <c r="R72" s="3">
        <f>R52+R62+R55+R65+R68</f>
        <v>0</v>
      </c>
      <c r="S72" s="29">
        <f>S52+S62+S55+S65+S68</f>
        <v>0</v>
      </c>
      <c r="T72" s="25"/>
    </row>
    <row r="73" spans="1:20" s="10" customFormat="1" ht="42" customHeight="1" thickBot="1" x14ac:dyDescent="0.3">
      <c r="A73" s="106"/>
      <c r="B73" s="312"/>
      <c r="C73" s="42" t="s">
        <v>51</v>
      </c>
      <c r="D73" s="103"/>
      <c r="E73" s="79">
        <f>E60</f>
        <v>0</v>
      </c>
      <c r="F73" s="65">
        <f>F60</f>
        <v>0</v>
      </c>
      <c r="G73" s="65">
        <f t="shared" ref="G73:I73" si="19">G60</f>
        <v>0</v>
      </c>
      <c r="H73" s="65">
        <f t="shared" si="19"/>
        <v>0</v>
      </c>
      <c r="I73" s="80">
        <f t="shared" si="19"/>
        <v>0</v>
      </c>
      <c r="J73" s="64">
        <f>J60</f>
        <v>0</v>
      </c>
      <c r="K73" s="65">
        <f>K60</f>
        <v>0</v>
      </c>
      <c r="L73" s="65">
        <f t="shared" ref="L73:N73" si="20">L60</f>
        <v>0</v>
      </c>
      <c r="M73" s="65">
        <f t="shared" si="20"/>
        <v>0</v>
      </c>
      <c r="N73" s="66">
        <f t="shared" si="20"/>
        <v>0</v>
      </c>
      <c r="O73" s="79">
        <f>O60</f>
        <v>0</v>
      </c>
      <c r="P73" s="65">
        <f>P60</f>
        <v>0</v>
      </c>
      <c r="Q73" s="65">
        <f t="shared" ref="Q73:S73" si="21">Q60</f>
        <v>0</v>
      </c>
      <c r="R73" s="65">
        <f t="shared" si="21"/>
        <v>0</v>
      </c>
      <c r="S73" s="66">
        <f t="shared" si="21"/>
        <v>0</v>
      </c>
      <c r="T73" s="25"/>
    </row>
    <row r="74" spans="1:20" s="10" customFormat="1" ht="37.15" customHeight="1" thickBot="1" x14ac:dyDescent="0.3">
      <c r="A74" s="300" t="s">
        <v>132</v>
      </c>
      <c r="B74" s="301"/>
      <c r="C74" s="301"/>
      <c r="D74" s="301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2"/>
      <c r="T74" s="24"/>
    </row>
    <row r="75" spans="1:20" s="10" customFormat="1" ht="67.150000000000006" customHeight="1" x14ac:dyDescent="0.25">
      <c r="A75" s="154" t="s">
        <v>80</v>
      </c>
      <c r="B75" s="84" t="s">
        <v>81</v>
      </c>
      <c r="C75" s="240" t="s">
        <v>50</v>
      </c>
      <c r="D75" s="101" t="s">
        <v>37</v>
      </c>
      <c r="E75" s="74">
        <f t="shared" ref="E75:E86" si="22">F75+G75+H75+I75</f>
        <v>51719</v>
      </c>
      <c r="F75" s="58">
        <v>51719</v>
      </c>
      <c r="G75" s="58">
        <v>0</v>
      </c>
      <c r="H75" s="58">
        <v>0</v>
      </c>
      <c r="I75" s="75">
        <v>0</v>
      </c>
      <c r="J75" s="57">
        <f t="shared" ref="J75:J85" si="23">K75+L75+M75+N75</f>
        <v>53940</v>
      </c>
      <c r="K75" s="58">
        <v>53940</v>
      </c>
      <c r="L75" s="58">
        <v>0</v>
      </c>
      <c r="M75" s="58">
        <v>0</v>
      </c>
      <c r="N75" s="59">
        <v>0</v>
      </c>
      <c r="O75" s="74">
        <f t="shared" ref="O75:O85" si="24">P75+Q75+R75+S75</f>
        <v>54941</v>
      </c>
      <c r="P75" s="58">
        <v>54941</v>
      </c>
      <c r="Q75" s="58">
        <v>0</v>
      </c>
      <c r="R75" s="58">
        <v>0</v>
      </c>
      <c r="S75" s="59">
        <v>0</v>
      </c>
      <c r="T75" s="24"/>
    </row>
    <row r="76" spans="1:20" s="10" customFormat="1" ht="54" customHeight="1" x14ac:dyDescent="0.25">
      <c r="A76" s="218" t="s">
        <v>82</v>
      </c>
      <c r="B76" s="219" t="s">
        <v>42</v>
      </c>
      <c r="C76" s="174" t="s">
        <v>50</v>
      </c>
      <c r="D76" s="102" t="s">
        <v>133</v>
      </c>
      <c r="E76" s="54">
        <f t="shared" si="22"/>
        <v>0</v>
      </c>
      <c r="F76" s="3">
        <v>0</v>
      </c>
      <c r="G76" s="3">
        <v>0</v>
      </c>
      <c r="H76" s="3">
        <v>0</v>
      </c>
      <c r="I76" s="68">
        <v>0</v>
      </c>
      <c r="J76" s="60">
        <f t="shared" si="23"/>
        <v>10788</v>
      </c>
      <c r="K76" s="3">
        <v>10788</v>
      </c>
      <c r="L76" s="3">
        <v>0</v>
      </c>
      <c r="M76" s="3">
        <v>0</v>
      </c>
      <c r="N76" s="29">
        <v>0</v>
      </c>
      <c r="O76" s="54">
        <f t="shared" si="24"/>
        <v>0</v>
      </c>
      <c r="P76" s="3">
        <v>0</v>
      </c>
      <c r="Q76" s="3">
        <v>0</v>
      </c>
      <c r="R76" s="3">
        <v>0</v>
      </c>
      <c r="S76" s="29">
        <v>0</v>
      </c>
      <c r="T76" s="24"/>
    </row>
    <row r="77" spans="1:20" s="10" customFormat="1" ht="54" customHeight="1" x14ac:dyDescent="0.25">
      <c r="A77" s="218" t="s">
        <v>83</v>
      </c>
      <c r="B77" s="219" t="s">
        <v>43</v>
      </c>
      <c r="C77" s="174" t="s">
        <v>50</v>
      </c>
      <c r="D77" s="102" t="s">
        <v>41</v>
      </c>
      <c r="E77" s="54">
        <f t="shared" si="22"/>
        <v>0</v>
      </c>
      <c r="F77" s="3">
        <v>0</v>
      </c>
      <c r="G77" s="3">
        <v>0</v>
      </c>
      <c r="H77" s="3">
        <v>0</v>
      </c>
      <c r="I77" s="68">
        <v>0</v>
      </c>
      <c r="J77" s="60">
        <f t="shared" si="23"/>
        <v>60368</v>
      </c>
      <c r="K77" s="3">
        <v>60368</v>
      </c>
      <c r="L77" s="3">
        <v>0</v>
      </c>
      <c r="M77" s="3">
        <v>0</v>
      </c>
      <c r="N77" s="29">
        <v>0</v>
      </c>
      <c r="O77" s="54">
        <f t="shared" si="24"/>
        <v>0</v>
      </c>
      <c r="P77" s="3">
        <v>0</v>
      </c>
      <c r="Q77" s="3">
        <v>0</v>
      </c>
      <c r="R77" s="3">
        <v>0</v>
      </c>
      <c r="S77" s="29">
        <v>0</v>
      </c>
      <c r="T77" s="24"/>
    </row>
    <row r="78" spans="1:20" s="10" customFormat="1" ht="54" customHeight="1" x14ac:dyDescent="0.25">
      <c r="A78" s="218" t="s">
        <v>84</v>
      </c>
      <c r="B78" s="219" t="s">
        <v>44</v>
      </c>
      <c r="C78" s="174" t="s">
        <v>51</v>
      </c>
      <c r="D78" s="102" t="s">
        <v>37</v>
      </c>
      <c r="E78" s="54">
        <f t="shared" si="22"/>
        <v>30823</v>
      </c>
      <c r="F78" s="3">
        <v>30823</v>
      </c>
      <c r="G78" s="3">
        <v>0</v>
      </c>
      <c r="H78" s="3">
        <v>0</v>
      </c>
      <c r="I78" s="68">
        <v>0</v>
      </c>
      <c r="J78" s="60">
        <f t="shared" si="23"/>
        <v>22452</v>
      </c>
      <c r="K78" s="3">
        <v>22452</v>
      </c>
      <c r="L78" s="3">
        <v>0</v>
      </c>
      <c r="M78" s="3">
        <v>0</v>
      </c>
      <c r="N78" s="29">
        <v>0</v>
      </c>
      <c r="O78" s="54">
        <f t="shared" si="24"/>
        <v>23350</v>
      </c>
      <c r="P78" s="3">
        <v>23350</v>
      </c>
      <c r="Q78" s="3">
        <v>0</v>
      </c>
      <c r="R78" s="3">
        <v>0</v>
      </c>
      <c r="S78" s="29">
        <v>0</v>
      </c>
      <c r="T78" s="24"/>
    </row>
    <row r="79" spans="1:20" s="10" customFormat="1" ht="54" customHeight="1" x14ac:dyDescent="0.25">
      <c r="A79" s="225" t="s">
        <v>85</v>
      </c>
      <c r="B79" s="215" t="s">
        <v>45</v>
      </c>
      <c r="C79" s="241" t="s">
        <v>50</v>
      </c>
      <c r="D79" s="130" t="s">
        <v>37</v>
      </c>
      <c r="E79" s="55">
        <f t="shared" si="22"/>
        <v>5408</v>
      </c>
      <c r="F79" s="46">
        <v>5408</v>
      </c>
      <c r="G79" s="46">
        <v>0</v>
      </c>
      <c r="H79" s="46">
        <v>0</v>
      </c>
      <c r="I79" s="69">
        <v>0</v>
      </c>
      <c r="J79" s="61">
        <f t="shared" si="23"/>
        <v>6898</v>
      </c>
      <c r="K79" s="46">
        <v>6898</v>
      </c>
      <c r="L79" s="46">
        <v>0</v>
      </c>
      <c r="M79" s="46">
        <v>0</v>
      </c>
      <c r="N79" s="47">
        <v>0</v>
      </c>
      <c r="O79" s="55">
        <f t="shared" si="24"/>
        <v>7174</v>
      </c>
      <c r="P79" s="46">
        <v>7174</v>
      </c>
      <c r="Q79" s="46">
        <v>0</v>
      </c>
      <c r="R79" s="46">
        <v>0</v>
      </c>
      <c r="S79" s="47">
        <v>0</v>
      </c>
      <c r="T79" s="24"/>
    </row>
    <row r="80" spans="1:20" s="10" customFormat="1" ht="54" customHeight="1" thickBot="1" x14ac:dyDescent="0.3">
      <c r="A80" s="155" t="s">
        <v>135</v>
      </c>
      <c r="B80" s="226" t="s">
        <v>136</v>
      </c>
      <c r="C80" s="176" t="s">
        <v>50</v>
      </c>
      <c r="D80" s="103" t="s">
        <v>134</v>
      </c>
      <c r="E80" s="79">
        <f t="shared" si="22"/>
        <v>3799</v>
      </c>
      <c r="F80" s="65">
        <v>3799</v>
      </c>
      <c r="G80" s="65">
        <v>0</v>
      </c>
      <c r="H80" s="65">
        <v>0</v>
      </c>
      <c r="I80" s="80">
        <v>0</v>
      </c>
      <c r="J80" s="64">
        <f t="shared" si="23"/>
        <v>0</v>
      </c>
      <c r="K80" s="65">
        <v>0</v>
      </c>
      <c r="L80" s="65">
        <v>0</v>
      </c>
      <c r="M80" s="65">
        <v>0</v>
      </c>
      <c r="N80" s="66">
        <v>0</v>
      </c>
      <c r="O80" s="79">
        <f t="shared" si="24"/>
        <v>0</v>
      </c>
      <c r="P80" s="65">
        <v>0</v>
      </c>
      <c r="Q80" s="65">
        <v>0</v>
      </c>
      <c r="R80" s="65">
        <v>0</v>
      </c>
      <c r="S80" s="66">
        <v>0</v>
      </c>
      <c r="T80" s="24"/>
    </row>
    <row r="81" spans="1:23" s="13" customFormat="1" ht="37.15" customHeight="1" thickBot="1" x14ac:dyDescent="0.3">
      <c r="A81" s="306" t="s">
        <v>60</v>
      </c>
      <c r="B81" s="307"/>
      <c r="C81" s="307"/>
      <c r="D81" s="308"/>
      <c r="E81" s="235">
        <f t="shared" si="22"/>
        <v>91749</v>
      </c>
      <c r="F81" s="236">
        <f>SUM(F75:F80)</f>
        <v>91749</v>
      </c>
      <c r="G81" s="236">
        <f>SUM(G75:G80)</f>
        <v>0</v>
      </c>
      <c r="H81" s="236">
        <f>SUM(H75:H80)</f>
        <v>0</v>
      </c>
      <c r="I81" s="237">
        <f>SUM(I75:I80)</f>
        <v>0</v>
      </c>
      <c r="J81" s="238">
        <f t="shared" si="23"/>
        <v>154446</v>
      </c>
      <c r="K81" s="236">
        <f>SUM(K75:K80)</f>
        <v>154446</v>
      </c>
      <c r="L81" s="236">
        <f>SUM(L75:L80)</f>
        <v>0</v>
      </c>
      <c r="M81" s="236">
        <f>SUM(M75:M80)</f>
        <v>0</v>
      </c>
      <c r="N81" s="239">
        <f>SUM(N75:N80)</f>
        <v>0</v>
      </c>
      <c r="O81" s="235">
        <f t="shared" si="24"/>
        <v>85465</v>
      </c>
      <c r="P81" s="236">
        <f>SUM(P75:P80)</f>
        <v>85465</v>
      </c>
      <c r="Q81" s="236">
        <f>SUM(Q75:Q80)</f>
        <v>0</v>
      </c>
      <c r="R81" s="236">
        <f>SUM(R75:R80)</f>
        <v>0</v>
      </c>
      <c r="S81" s="237">
        <f>SUM(S75:S80)</f>
        <v>0</v>
      </c>
      <c r="T81" s="23"/>
    </row>
    <row r="82" spans="1:23" s="10" customFormat="1" ht="50.45" customHeight="1" thickBot="1" x14ac:dyDescent="0.3">
      <c r="A82" s="303" t="s">
        <v>29</v>
      </c>
      <c r="B82" s="304"/>
      <c r="C82" s="304"/>
      <c r="D82" s="305"/>
      <c r="E82" s="145">
        <f t="shared" si="22"/>
        <v>1905882</v>
      </c>
      <c r="F82" s="146">
        <f>F18+F30+F42+F49+F70+F81</f>
        <v>1896140</v>
      </c>
      <c r="G82" s="146">
        <f>G18+G30+G42+G49+G70+G81</f>
        <v>0</v>
      </c>
      <c r="H82" s="146">
        <f>H18+H30+H42+H49+H70+H81</f>
        <v>0</v>
      </c>
      <c r="I82" s="147">
        <f>I18+I30+I42+I49+I70+I81</f>
        <v>9742</v>
      </c>
      <c r="J82" s="148">
        <f t="shared" si="23"/>
        <v>1710664</v>
      </c>
      <c r="K82" s="146">
        <f>K18+K30+K42+K49+K70+K81</f>
        <v>1709040</v>
      </c>
      <c r="L82" s="146">
        <f>L18+L30+L42+L49+L70+L81</f>
        <v>0</v>
      </c>
      <c r="M82" s="146">
        <f>M18+M30+M42+M49+M70+M81</f>
        <v>0</v>
      </c>
      <c r="N82" s="149">
        <f>N18+N30+N42+N49+N70+N81</f>
        <v>1624</v>
      </c>
      <c r="O82" s="145">
        <f t="shared" si="24"/>
        <v>1448506</v>
      </c>
      <c r="P82" s="146">
        <f>P18+P30+P42+P49+P70+P81</f>
        <v>1446882</v>
      </c>
      <c r="Q82" s="146">
        <f>Q18+Q30+Q42+Q49+Q70+Q81</f>
        <v>0</v>
      </c>
      <c r="R82" s="146">
        <f>R18+R30+R42+R49+R70+R81</f>
        <v>0</v>
      </c>
      <c r="S82" s="147">
        <f>S18+S30+S42+S49+S70+S81</f>
        <v>1624</v>
      </c>
      <c r="T82" s="28"/>
      <c r="U82" s="15"/>
      <c r="V82" s="15"/>
      <c r="W82" s="8"/>
    </row>
    <row r="83" spans="1:23" s="10" customFormat="1" ht="34.9" customHeight="1" x14ac:dyDescent="0.25">
      <c r="A83" s="150"/>
      <c r="B83" s="313" t="s">
        <v>46</v>
      </c>
      <c r="C83" s="89" t="s">
        <v>9</v>
      </c>
      <c r="D83" s="135"/>
      <c r="E83" s="57">
        <f>F83+G83+H83+I83</f>
        <v>1427035</v>
      </c>
      <c r="F83" s="58">
        <f>F19+F31+F43+F49+F71</f>
        <v>1417293</v>
      </c>
      <c r="G83" s="58">
        <f>G19+G31+G43+G49+G71</f>
        <v>0</v>
      </c>
      <c r="H83" s="58">
        <f>H19+H31+H43+H49+H71</f>
        <v>0</v>
      </c>
      <c r="I83" s="59">
        <f>I19+I31+I43+I49+I71</f>
        <v>9742</v>
      </c>
      <c r="J83" s="57">
        <f t="shared" si="23"/>
        <v>975156</v>
      </c>
      <c r="K83" s="58">
        <f>K19+K31+K43+K49+K71</f>
        <v>973532</v>
      </c>
      <c r="L83" s="58">
        <f>L19+L31+L43+L49+L71</f>
        <v>0</v>
      </c>
      <c r="M83" s="58">
        <f>M19+M31+M43+M49+M71</f>
        <v>0</v>
      </c>
      <c r="N83" s="59">
        <f>N19+N31+N43+N49+N71</f>
        <v>1624</v>
      </c>
      <c r="O83" s="74">
        <f t="shared" si="24"/>
        <v>974337</v>
      </c>
      <c r="P83" s="58">
        <f>P19+P31+P43+P49+P71</f>
        <v>972713</v>
      </c>
      <c r="Q83" s="58">
        <f>Q19+Q31+Q43+Q49+Q71</f>
        <v>0</v>
      </c>
      <c r="R83" s="58">
        <f>R19+R31+R43+R49+R71</f>
        <v>0</v>
      </c>
      <c r="S83" s="59">
        <f>S19+S31+S43+S49+S71</f>
        <v>1624</v>
      </c>
      <c r="T83" s="24"/>
    </row>
    <row r="84" spans="1:23" s="10" customFormat="1" ht="48.6" customHeight="1" x14ac:dyDescent="0.25">
      <c r="A84" s="110"/>
      <c r="B84" s="314"/>
      <c r="C84" s="82" t="s">
        <v>49</v>
      </c>
      <c r="D84" s="151"/>
      <c r="E84" s="60">
        <f t="shared" si="22"/>
        <v>387098</v>
      </c>
      <c r="F84" s="3">
        <f>F20+F32+F44+F72</f>
        <v>387098</v>
      </c>
      <c r="G84" s="3">
        <f>G20+G32+G44+G72</f>
        <v>0</v>
      </c>
      <c r="H84" s="3">
        <f>H20+H32+H44+H72</f>
        <v>0</v>
      </c>
      <c r="I84" s="29">
        <f>I20+I32+I44+I72</f>
        <v>0</v>
      </c>
      <c r="J84" s="60">
        <f t="shared" si="23"/>
        <v>581062</v>
      </c>
      <c r="K84" s="3">
        <f>K32+K44+K72+K20</f>
        <v>581062</v>
      </c>
      <c r="L84" s="3">
        <f>L32+L44+L72+L20</f>
        <v>0</v>
      </c>
      <c r="M84" s="3">
        <f>M32+M44+M72+M20</f>
        <v>0</v>
      </c>
      <c r="N84" s="29">
        <f>N32+N44+N72+N20</f>
        <v>0</v>
      </c>
      <c r="O84" s="54">
        <f t="shared" si="24"/>
        <v>388704</v>
      </c>
      <c r="P84" s="3">
        <f>P32+P44+P72+P20</f>
        <v>388704</v>
      </c>
      <c r="Q84" s="3">
        <f>Q32+Q44+Q72+Q20</f>
        <v>0</v>
      </c>
      <c r="R84" s="3">
        <f>R32+R44+R72+R20</f>
        <v>0</v>
      </c>
      <c r="S84" s="29">
        <f>S32+S44+S72+S20</f>
        <v>0</v>
      </c>
      <c r="T84" s="24"/>
    </row>
    <row r="85" spans="1:23" s="17" customFormat="1" ht="49.9" customHeight="1" x14ac:dyDescent="0.25">
      <c r="A85" s="140"/>
      <c r="B85" s="314"/>
      <c r="C85" s="107" t="s">
        <v>50</v>
      </c>
      <c r="D85" s="152"/>
      <c r="E85" s="141">
        <f t="shared" si="22"/>
        <v>91749</v>
      </c>
      <c r="F85" s="142">
        <f>F73+F81</f>
        <v>91749</v>
      </c>
      <c r="G85" s="142">
        <f t="shared" ref="G85:I85" si="25">G73+G81</f>
        <v>0</v>
      </c>
      <c r="H85" s="142">
        <f t="shared" si="25"/>
        <v>0</v>
      </c>
      <c r="I85" s="143">
        <f t="shared" si="25"/>
        <v>0</v>
      </c>
      <c r="J85" s="141">
        <f t="shared" si="23"/>
        <v>154446</v>
      </c>
      <c r="K85" s="142">
        <f>K81</f>
        <v>154446</v>
      </c>
      <c r="L85" s="142">
        <f t="shared" ref="L85:N85" si="26">L81</f>
        <v>0</v>
      </c>
      <c r="M85" s="142">
        <f t="shared" si="26"/>
        <v>0</v>
      </c>
      <c r="N85" s="143">
        <f t="shared" si="26"/>
        <v>0</v>
      </c>
      <c r="O85" s="144">
        <f t="shared" si="24"/>
        <v>85465</v>
      </c>
      <c r="P85" s="142">
        <f>P81</f>
        <v>85465</v>
      </c>
      <c r="Q85" s="142">
        <f t="shared" ref="Q85:S85" si="27">Q81</f>
        <v>0</v>
      </c>
      <c r="R85" s="142">
        <f t="shared" si="27"/>
        <v>0</v>
      </c>
      <c r="S85" s="143">
        <f t="shared" si="27"/>
        <v>0</v>
      </c>
      <c r="T85" s="27"/>
      <c r="U85" s="16"/>
    </row>
    <row r="86" spans="1:23" s="117" customFormat="1" ht="49.9" customHeight="1" thickBot="1" x14ac:dyDescent="0.3">
      <c r="A86" s="111"/>
      <c r="B86" s="315"/>
      <c r="C86" s="112" t="s">
        <v>102</v>
      </c>
      <c r="D86" s="153"/>
      <c r="E86" s="109">
        <f t="shared" si="22"/>
        <v>0</v>
      </c>
      <c r="F86" s="30">
        <f>F41</f>
        <v>0</v>
      </c>
      <c r="G86" s="30">
        <f>G41</f>
        <v>0</v>
      </c>
      <c r="H86" s="30">
        <v>0</v>
      </c>
      <c r="I86" s="31">
        <v>0</v>
      </c>
      <c r="J86" s="109">
        <f>K86+L86+M86+N86</f>
        <v>0</v>
      </c>
      <c r="K86" s="30">
        <f>K41</f>
        <v>0</v>
      </c>
      <c r="L86" s="30">
        <f>L41</f>
        <v>0</v>
      </c>
      <c r="M86" s="30">
        <v>0</v>
      </c>
      <c r="N86" s="31">
        <v>0</v>
      </c>
      <c r="O86" s="108">
        <f>P86+Q86+R86+S86</f>
        <v>0</v>
      </c>
      <c r="P86" s="30">
        <f>P41</f>
        <v>0</v>
      </c>
      <c r="Q86" s="30">
        <f>Q41</f>
        <v>0</v>
      </c>
      <c r="R86" s="30">
        <v>0</v>
      </c>
      <c r="S86" s="31">
        <v>0</v>
      </c>
      <c r="T86" s="139"/>
      <c r="U86" s="233"/>
    </row>
    <row r="87" spans="1:23" s="117" customFormat="1" ht="29.25" customHeight="1" x14ac:dyDescent="0.25">
      <c r="A87" s="196"/>
      <c r="B87" s="200" t="s">
        <v>110</v>
      </c>
      <c r="C87" s="197"/>
      <c r="E87" s="198"/>
      <c r="F87" s="198"/>
      <c r="G87" s="198"/>
      <c r="H87" s="198"/>
      <c r="I87" s="198"/>
      <c r="J87" s="198"/>
      <c r="K87" s="198"/>
      <c r="L87" s="198"/>
      <c r="M87" s="198"/>
      <c r="N87" s="198"/>
      <c r="O87" s="198"/>
      <c r="P87" s="198"/>
      <c r="Q87" s="198"/>
      <c r="R87" s="198"/>
      <c r="S87" s="198"/>
      <c r="T87" s="139"/>
      <c r="U87" s="233"/>
    </row>
    <row r="88" spans="1:23" s="1" customFormat="1" ht="33" customHeight="1" x14ac:dyDescent="0.25">
      <c r="B88" s="299" t="s">
        <v>109</v>
      </c>
      <c r="C88" s="299"/>
      <c r="D88" s="299"/>
      <c r="E88" s="299"/>
      <c r="F88" s="299"/>
      <c r="G88" s="299"/>
      <c r="H88" s="299"/>
      <c r="I88" s="299"/>
      <c r="J88" s="299"/>
      <c r="K88" s="299"/>
      <c r="L88" s="299"/>
      <c r="M88" s="299"/>
      <c r="N88" s="299"/>
      <c r="O88" s="299"/>
      <c r="P88" s="5"/>
      <c r="Q88" s="5"/>
      <c r="T88" s="7"/>
      <c r="U88" s="227"/>
    </row>
    <row r="89" spans="1:23" ht="39.6" customHeight="1" x14ac:dyDescent="0.25">
      <c r="F89" s="4"/>
      <c r="G89" s="4"/>
      <c r="H89" s="4"/>
      <c r="I89" s="4"/>
      <c r="J89" s="4"/>
      <c r="K89" s="4"/>
      <c r="L89" s="4"/>
      <c r="M89" s="4"/>
      <c r="N89" s="118"/>
      <c r="O89" s="118"/>
      <c r="P89" s="118"/>
      <c r="Q89" s="118"/>
      <c r="R89" s="118"/>
      <c r="S89" s="118"/>
      <c r="T89" s="119"/>
      <c r="U89" s="120"/>
    </row>
    <row r="90" spans="1:23" x14ac:dyDescent="0.25">
      <c r="N90" s="120"/>
      <c r="O90" s="120"/>
      <c r="P90" s="120"/>
      <c r="Q90" s="120"/>
      <c r="R90" s="120"/>
      <c r="S90" s="120"/>
      <c r="T90" s="119"/>
      <c r="U90" s="120"/>
    </row>
    <row r="91" spans="1:23" x14ac:dyDescent="0.25">
      <c r="N91" s="120"/>
      <c r="O91" s="120"/>
      <c r="P91" s="120"/>
      <c r="Q91" s="120"/>
      <c r="R91" s="120"/>
      <c r="S91" s="120"/>
      <c r="T91" s="119"/>
      <c r="U91" s="120"/>
    </row>
    <row r="92" spans="1:23" x14ac:dyDescent="0.25">
      <c r="P92" s="4"/>
      <c r="R92" s="4"/>
    </row>
    <row r="93" spans="1:23" ht="33" customHeight="1" x14ac:dyDescent="0.25">
      <c r="P93" s="9"/>
      <c r="Q93" s="9"/>
    </row>
    <row r="94" spans="1:23" ht="18.75" x14ac:dyDescent="0.25">
      <c r="P94" s="9"/>
      <c r="Q94" s="9"/>
      <c r="R94" s="4"/>
    </row>
    <row r="96" spans="1:23" x14ac:dyDescent="0.25">
      <c r="R96" s="4"/>
    </row>
  </sheetData>
  <mergeCells count="55">
    <mergeCell ref="A18:D18"/>
    <mergeCell ref="P2:S2"/>
    <mergeCell ref="A4:A6"/>
    <mergeCell ref="B4:B6"/>
    <mergeCell ref="C4:C6"/>
    <mergeCell ref="D4:D6"/>
    <mergeCell ref="E4:S4"/>
    <mergeCell ref="E5:I5"/>
    <mergeCell ref="J5:N5"/>
    <mergeCell ref="O5:S5"/>
    <mergeCell ref="A8:S8"/>
    <mergeCell ref="A9:S9"/>
    <mergeCell ref="A14:A15"/>
    <mergeCell ref="B14:B15"/>
    <mergeCell ref="D14:D15"/>
    <mergeCell ref="B19:B20"/>
    <mergeCell ref="A21:S21"/>
    <mergeCell ref="A22:A23"/>
    <mergeCell ref="B22:B23"/>
    <mergeCell ref="A24:A25"/>
    <mergeCell ref="B24:B25"/>
    <mergeCell ref="A46:S46"/>
    <mergeCell ref="A26:A27"/>
    <mergeCell ref="B26:B27"/>
    <mergeCell ref="A28:A29"/>
    <mergeCell ref="B28:B29"/>
    <mergeCell ref="A30:D30"/>
    <mergeCell ref="B31:B32"/>
    <mergeCell ref="A33:S33"/>
    <mergeCell ref="A39:A40"/>
    <mergeCell ref="B39:B40"/>
    <mergeCell ref="A42:C42"/>
    <mergeCell ref="A49:D49"/>
    <mergeCell ref="A50:S50"/>
    <mergeCell ref="A51:A52"/>
    <mergeCell ref="B51:B52"/>
    <mergeCell ref="A54:A55"/>
    <mergeCell ref="B54:B55"/>
    <mergeCell ref="B71:B73"/>
    <mergeCell ref="A56:A57"/>
    <mergeCell ref="B56:B57"/>
    <mergeCell ref="A59:A60"/>
    <mergeCell ref="B59:B60"/>
    <mergeCell ref="A61:A62"/>
    <mergeCell ref="B61:B62"/>
    <mergeCell ref="A64:A65"/>
    <mergeCell ref="B64:B65"/>
    <mergeCell ref="A66:A67"/>
    <mergeCell ref="B66:B67"/>
    <mergeCell ref="A70:D70"/>
    <mergeCell ref="A74:S74"/>
    <mergeCell ref="A81:D81"/>
    <mergeCell ref="A82:D82"/>
    <mergeCell ref="B83:B86"/>
    <mergeCell ref="B88:O88"/>
  </mergeCells>
  <hyperlinks>
    <hyperlink ref="A18" location="P32" display="P32"/>
  </hyperlinks>
  <printOptions horizontalCentered="1"/>
  <pageMargins left="0.15748031496062992" right="0.15748031496062992" top="0.86614173228346458" bottom="0.35433070866141736" header="0.31496062992125984" footer="0.31496062992125984"/>
  <pageSetup paperSize="9" scale="62" firstPageNumber="11" orientation="landscape" useFirstPageNumber="1" r:id="rId1"/>
  <headerFooter differentFirst="1">
    <oddHeader>&amp;C&amp;10&amp;P</oddHeader>
    <firstHeader>&amp;C&amp;P</firstHeader>
  </headerFooter>
  <rowBreaks count="6" manualBreakCount="6">
    <brk id="15" max="18" man="1"/>
    <brk id="34" max="18" man="1"/>
    <brk id="45" max="18" man="1"/>
    <brk id="60" max="18" man="1"/>
    <brk id="77" max="18" man="1"/>
    <brk id="89" max="3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tabSelected="1" zoomScale="60" zoomScaleNormal="60" zoomScaleSheetLayoutView="30" workbookViewId="0">
      <selection activeCell="P9" sqref="P9"/>
    </sheetView>
  </sheetViews>
  <sheetFormatPr defaultColWidth="9.140625" defaultRowHeight="15.75" x14ac:dyDescent="0.25"/>
  <cols>
    <col min="1" max="1" width="6.28515625" style="2" customWidth="1"/>
    <col min="2" max="2" width="44.5703125" style="2" customWidth="1"/>
    <col min="3" max="3" width="14.85546875" style="2" customWidth="1"/>
    <col min="4" max="4" width="7.7109375" style="2" customWidth="1"/>
    <col min="5" max="5" width="12.5703125" style="2" customWidth="1"/>
    <col min="6" max="6" width="14.7109375" style="2" customWidth="1"/>
    <col min="7" max="7" width="10" style="2" customWidth="1"/>
    <col min="8" max="8" width="9.5703125" style="2" customWidth="1"/>
    <col min="9" max="9" width="12.28515625" style="2" customWidth="1"/>
    <col min="10" max="10" width="12.28515625" style="6" bestFit="1" customWidth="1"/>
    <col min="11" max="11" width="14.42578125" style="2" bestFit="1" customWidth="1"/>
    <col min="12" max="13" width="14" style="2" bestFit="1" customWidth="1"/>
    <col min="14" max="16384" width="9.140625" style="2"/>
  </cols>
  <sheetData>
    <row r="1" spans="1:11" ht="21.75" customHeight="1" x14ac:dyDescent="0.25">
      <c r="F1" s="319" t="s">
        <v>99</v>
      </c>
      <c r="G1" s="319"/>
      <c r="H1" s="319"/>
      <c r="I1" s="319"/>
    </row>
    <row r="2" spans="1:11" ht="18" customHeight="1" thickBot="1" x14ac:dyDescent="0.35"/>
    <row r="3" spans="1:11" s="10" customFormat="1" ht="53.25" customHeight="1" thickBot="1" x14ac:dyDescent="0.3">
      <c r="A3" s="320" t="s">
        <v>88</v>
      </c>
      <c r="B3" s="270" t="s">
        <v>0</v>
      </c>
      <c r="C3" s="281" t="s">
        <v>1</v>
      </c>
      <c r="D3" s="285" t="s">
        <v>2</v>
      </c>
      <c r="E3" s="324" t="s">
        <v>98</v>
      </c>
      <c r="F3" s="325"/>
      <c r="G3" s="325"/>
      <c r="H3" s="325"/>
      <c r="I3" s="326"/>
      <c r="J3" s="18"/>
    </row>
    <row r="4" spans="1:11" s="10" customFormat="1" ht="90" customHeight="1" thickBot="1" x14ac:dyDescent="0.3">
      <c r="A4" s="321"/>
      <c r="B4" s="272"/>
      <c r="C4" s="322"/>
      <c r="D4" s="323"/>
      <c r="E4" s="45" t="s">
        <v>4</v>
      </c>
      <c r="F4" s="33" t="s">
        <v>5</v>
      </c>
      <c r="G4" s="33" t="s">
        <v>6</v>
      </c>
      <c r="H4" s="33" t="s">
        <v>7</v>
      </c>
      <c r="I4" s="34" t="s">
        <v>8</v>
      </c>
      <c r="J4" s="18"/>
    </row>
    <row r="5" spans="1:11" s="10" customFormat="1" ht="18" customHeight="1" thickBot="1" x14ac:dyDescent="0.35">
      <c r="A5" s="194">
        <v>1</v>
      </c>
      <c r="B5" s="41">
        <v>2</v>
      </c>
      <c r="C5" s="35">
        <v>3</v>
      </c>
      <c r="D5" s="37">
        <v>4</v>
      </c>
      <c r="E5" s="35">
        <v>5</v>
      </c>
      <c r="F5" s="36">
        <v>6</v>
      </c>
      <c r="G5" s="36">
        <v>7</v>
      </c>
      <c r="H5" s="36">
        <v>8</v>
      </c>
      <c r="I5" s="37">
        <v>9</v>
      </c>
      <c r="J5" s="18"/>
    </row>
    <row r="6" spans="1:11" s="10" customFormat="1" ht="36.75" customHeight="1" thickBot="1" x14ac:dyDescent="0.3">
      <c r="A6" s="327" t="s">
        <v>35</v>
      </c>
      <c r="B6" s="328"/>
      <c r="C6" s="328"/>
      <c r="D6" s="328"/>
      <c r="E6" s="328"/>
      <c r="F6" s="328"/>
      <c r="G6" s="328"/>
      <c r="H6" s="328"/>
      <c r="I6" s="329"/>
      <c r="J6" s="18"/>
    </row>
    <row r="7" spans="1:11" s="10" customFormat="1" ht="21" customHeight="1" thickBot="1" x14ac:dyDescent="0.3">
      <c r="A7" s="264" t="s">
        <v>20</v>
      </c>
      <c r="B7" s="265"/>
      <c r="C7" s="265"/>
      <c r="D7" s="265"/>
      <c r="E7" s="265"/>
      <c r="F7" s="265"/>
      <c r="G7" s="265"/>
      <c r="H7" s="265"/>
      <c r="I7" s="266"/>
      <c r="J7" s="18"/>
    </row>
    <row r="8" spans="1:11" s="10" customFormat="1" ht="174.75" customHeight="1" x14ac:dyDescent="0.25">
      <c r="A8" s="177" t="s">
        <v>14</v>
      </c>
      <c r="B8" s="84" t="s">
        <v>91</v>
      </c>
      <c r="C8" s="81" t="s">
        <v>9</v>
      </c>
      <c r="D8" s="50" t="s">
        <v>87</v>
      </c>
      <c r="E8" s="57">
        <f>F8+G8+H8+I8</f>
        <v>61368</v>
      </c>
      <c r="F8" s="58">
        <v>61368</v>
      </c>
      <c r="G8" s="58">
        <v>0</v>
      </c>
      <c r="H8" s="58">
        <v>0</v>
      </c>
      <c r="I8" s="59">
        <v>0</v>
      </c>
      <c r="J8" s="18"/>
    </row>
    <row r="9" spans="1:11" s="10" customFormat="1" ht="66.599999999999994" customHeight="1" x14ac:dyDescent="0.25">
      <c r="A9" s="178" t="s">
        <v>57</v>
      </c>
      <c r="B9" s="85" t="s">
        <v>92</v>
      </c>
      <c r="C9" s="82" t="s">
        <v>9</v>
      </c>
      <c r="D9" s="185" t="s">
        <v>37</v>
      </c>
      <c r="E9" s="60">
        <f>F9+G9+H9+I9</f>
        <v>473955</v>
      </c>
      <c r="F9" s="3">
        <v>473955</v>
      </c>
      <c r="G9" s="3">
        <v>0</v>
      </c>
      <c r="H9" s="3">
        <v>0</v>
      </c>
      <c r="I9" s="29">
        <v>0</v>
      </c>
      <c r="J9" s="19"/>
      <c r="K9" s="11"/>
    </row>
    <row r="10" spans="1:11" s="10" customFormat="1" ht="54" customHeight="1" x14ac:dyDescent="0.25">
      <c r="A10" s="178" t="s">
        <v>15</v>
      </c>
      <c r="B10" s="85" t="s">
        <v>112</v>
      </c>
      <c r="C10" s="82" t="s">
        <v>9</v>
      </c>
      <c r="D10" s="185" t="s">
        <v>52</v>
      </c>
      <c r="E10" s="60">
        <f>F10+G10+H10+I10</f>
        <v>424932</v>
      </c>
      <c r="F10" s="3">
        <v>424932</v>
      </c>
      <c r="G10" s="3">
        <v>0</v>
      </c>
      <c r="H10" s="3">
        <v>0</v>
      </c>
      <c r="I10" s="29">
        <v>0</v>
      </c>
      <c r="J10" s="20"/>
      <c r="K10" s="11"/>
    </row>
    <row r="11" spans="1:11" s="10" customFormat="1" ht="45.6" customHeight="1" x14ac:dyDescent="0.25">
      <c r="A11" s="178" t="s">
        <v>16</v>
      </c>
      <c r="B11" s="85" t="s">
        <v>62</v>
      </c>
      <c r="C11" s="82" t="s">
        <v>9</v>
      </c>
      <c r="D11" s="185" t="s">
        <v>36</v>
      </c>
      <c r="E11" s="60">
        <f>F11+G11+H11+I11</f>
        <v>700068</v>
      </c>
      <c r="F11" s="3">
        <v>700068</v>
      </c>
      <c r="G11" s="3">
        <v>0</v>
      </c>
      <c r="H11" s="3">
        <v>0</v>
      </c>
      <c r="I11" s="29">
        <v>0</v>
      </c>
      <c r="J11" s="18"/>
    </row>
    <row r="12" spans="1:11" s="10" customFormat="1" ht="36" customHeight="1" x14ac:dyDescent="0.25">
      <c r="A12" s="252" t="s">
        <v>71</v>
      </c>
      <c r="B12" s="254" t="s">
        <v>54</v>
      </c>
      <c r="C12" s="82" t="s">
        <v>9</v>
      </c>
      <c r="D12" s="286" t="s">
        <v>37</v>
      </c>
      <c r="E12" s="60">
        <f>F12+G12+H12+I12</f>
        <v>22972</v>
      </c>
      <c r="F12" s="3">
        <v>22972</v>
      </c>
      <c r="G12" s="3">
        <v>0</v>
      </c>
      <c r="H12" s="3">
        <v>0</v>
      </c>
      <c r="I12" s="29">
        <v>0</v>
      </c>
      <c r="J12" s="18"/>
    </row>
    <row r="13" spans="1:11" s="10" customFormat="1" ht="46.5" customHeight="1" x14ac:dyDescent="0.25">
      <c r="A13" s="252"/>
      <c r="B13" s="254"/>
      <c r="C13" s="82" t="s">
        <v>48</v>
      </c>
      <c r="D13" s="286"/>
      <c r="E13" s="60">
        <f t="shared" ref="E13" si="0">F13+G13+H13+I13</f>
        <v>17315</v>
      </c>
      <c r="F13" s="3">
        <v>17315</v>
      </c>
      <c r="G13" s="3">
        <v>0</v>
      </c>
      <c r="H13" s="3">
        <v>0</v>
      </c>
      <c r="I13" s="29">
        <v>0</v>
      </c>
      <c r="J13" s="18"/>
    </row>
    <row r="14" spans="1:11" s="10" customFormat="1" ht="48" customHeight="1" x14ac:dyDescent="0.25">
      <c r="A14" s="178" t="s">
        <v>55</v>
      </c>
      <c r="B14" s="85" t="s">
        <v>63</v>
      </c>
      <c r="C14" s="82" t="s">
        <v>9</v>
      </c>
      <c r="D14" s="185" t="s">
        <v>37</v>
      </c>
      <c r="E14" s="60">
        <f>F14+G14+H14+I14</f>
        <v>235029</v>
      </c>
      <c r="F14" s="3">
        <v>235029</v>
      </c>
      <c r="G14" s="3">
        <v>0</v>
      </c>
      <c r="H14" s="3">
        <v>0</v>
      </c>
      <c r="I14" s="29">
        <v>0</v>
      </c>
      <c r="J14" s="18"/>
    </row>
    <row r="15" spans="1:11" s="10" customFormat="1" ht="48" customHeight="1" thickBot="1" x14ac:dyDescent="0.3">
      <c r="A15" s="188" t="s">
        <v>56</v>
      </c>
      <c r="B15" s="94" t="s">
        <v>86</v>
      </c>
      <c r="C15" s="83" t="s">
        <v>9</v>
      </c>
      <c r="D15" s="51" t="s">
        <v>37</v>
      </c>
      <c r="E15" s="61">
        <f>F15+I15</f>
        <v>1254398</v>
      </c>
      <c r="F15" s="46">
        <v>1214925</v>
      </c>
      <c r="G15" s="46">
        <v>0</v>
      </c>
      <c r="H15" s="46">
        <v>0</v>
      </c>
      <c r="I15" s="47">
        <v>39473</v>
      </c>
      <c r="J15" s="21"/>
    </row>
    <row r="16" spans="1:11" s="13" customFormat="1" ht="35.25" customHeight="1" thickBot="1" x14ac:dyDescent="0.3">
      <c r="A16" s="316" t="s">
        <v>10</v>
      </c>
      <c r="B16" s="317"/>
      <c r="C16" s="317"/>
      <c r="D16" s="318"/>
      <c r="E16" s="62">
        <f>F16+I16</f>
        <v>3190037</v>
      </c>
      <c r="F16" s="48">
        <f>SUM(F8:F15)</f>
        <v>3150564</v>
      </c>
      <c r="G16" s="48">
        <f>SUM(G8:G15)</f>
        <v>0</v>
      </c>
      <c r="H16" s="48">
        <f>SUM(H8:H15)</f>
        <v>0</v>
      </c>
      <c r="I16" s="49">
        <f>SUM(I8:I15)</f>
        <v>39473</v>
      </c>
      <c r="J16" s="22"/>
      <c r="K16" s="12"/>
    </row>
    <row r="17" spans="1:11" s="10" customFormat="1" ht="32.450000000000003" customHeight="1" x14ac:dyDescent="0.25">
      <c r="A17" s="87"/>
      <c r="B17" s="90" t="s">
        <v>46</v>
      </c>
      <c r="C17" s="89" t="s">
        <v>9</v>
      </c>
      <c r="D17" s="73"/>
      <c r="E17" s="57">
        <f>F17+G17+H17+I17</f>
        <v>3172722</v>
      </c>
      <c r="F17" s="58">
        <f>F8+F9+F11+F14+F15+F12+F10</f>
        <v>3133249</v>
      </c>
      <c r="G17" s="58">
        <f>G8+G9</f>
        <v>0</v>
      </c>
      <c r="H17" s="58">
        <f>H8+H9</f>
        <v>0</v>
      </c>
      <c r="I17" s="59">
        <f>I16</f>
        <v>39473</v>
      </c>
      <c r="J17" s="23"/>
      <c r="K17" s="14"/>
    </row>
    <row r="18" spans="1:11" s="10" customFormat="1" ht="51.6" customHeight="1" thickBot="1" x14ac:dyDescent="0.3">
      <c r="A18" s="88"/>
      <c r="B18" s="91"/>
      <c r="C18" s="42" t="s">
        <v>48</v>
      </c>
      <c r="D18" s="78"/>
      <c r="E18" s="64">
        <f>F18+G18+H18+I18</f>
        <v>17315</v>
      </c>
      <c r="F18" s="65">
        <f>F13</f>
        <v>17315</v>
      </c>
      <c r="G18" s="65">
        <f>G10</f>
        <v>0</v>
      </c>
      <c r="H18" s="65">
        <f>H10</f>
        <v>0</v>
      </c>
      <c r="I18" s="66">
        <f>I10</f>
        <v>0</v>
      </c>
      <c r="J18" s="23"/>
    </row>
    <row r="19" spans="1:11" s="10" customFormat="1" ht="30" customHeight="1" thickBot="1" x14ac:dyDescent="0.3">
      <c r="A19" s="264" t="s">
        <v>65</v>
      </c>
      <c r="B19" s="265"/>
      <c r="C19" s="265"/>
      <c r="D19" s="265"/>
      <c r="E19" s="265"/>
      <c r="F19" s="265"/>
      <c r="G19" s="265"/>
      <c r="H19" s="265"/>
      <c r="I19" s="266"/>
      <c r="J19" s="21"/>
    </row>
    <row r="20" spans="1:11" s="10" customFormat="1" ht="50.45" customHeight="1" x14ac:dyDescent="0.25">
      <c r="A20" s="298" t="s">
        <v>17</v>
      </c>
      <c r="B20" s="297" t="s">
        <v>64</v>
      </c>
      <c r="C20" s="81" t="s">
        <v>9</v>
      </c>
      <c r="D20" s="50" t="s">
        <v>37</v>
      </c>
      <c r="E20" s="157">
        <f>F20</f>
        <v>344638</v>
      </c>
      <c r="F20" s="58">
        <v>344638</v>
      </c>
      <c r="G20" s="58">
        <v>0</v>
      </c>
      <c r="H20" s="58">
        <v>0</v>
      </c>
      <c r="I20" s="59">
        <v>0</v>
      </c>
      <c r="J20" s="18"/>
    </row>
    <row r="21" spans="1:11" s="10" customFormat="1" ht="44.25" customHeight="1" x14ac:dyDescent="0.25">
      <c r="A21" s="245"/>
      <c r="B21" s="247"/>
      <c r="C21" s="81" t="s">
        <v>48</v>
      </c>
      <c r="D21" s="50">
        <v>2026</v>
      </c>
      <c r="E21" s="60">
        <f>F21</f>
        <v>10799</v>
      </c>
      <c r="F21" s="38">
        <v>10799</v>
      </c>
      <c r="G21" s="38">
        <v>0</v>
      </c>
      <c r="H21" s="38">
        <v>0</v>
      </c>
      <c r="I21" s="39">
        <v>0</v>
      </c>
      <c r="J21" s="18"/>
    </row>
    <row r="22" spans="1:11" s="10" customFormat="1" ht="34.9" customHeight="1" x14ac:dyDescent="0.25">
      <c r="A22" s="252" t="s">
        <v>72</v>
      </c>
      <c r="B22" s="254" t="s">
        <v>107</v>
      </c>
      <c r="C22" s="82" t="s">
        <v>9</v>
      </c>
      <c r="D22" s="223" t="s">
        <v>37</v>
      </c>
      <c r="E22" s="60">
        <f t="shared" ref="E22:E30" si="1">F22+G22+H22+I22</f>
        <v>29112</v>
      </c>
      <c r="F22" s="3">
        <v>29112</v>
      </c>
      <c r="G22" s="3">
        <v>0</v>
      </c>
      <c r="H22" s="3">
        <v>0</v>
      </c>
      <c r="I22" s="29">
        <v>0</v>
      </c>
      <c r="J22" s="18"/>
    </row>
    <row r="23" spans="1:11" s="10" customFormat="1" ht="40.9" customHeight="1" x14ac:dyDescent="0.25">
      <c r="A23" s="252"/>
      <c r="B23" s="254"/>
      <c r="C23" s="82" t="s">
        <v>48</v>
      </c>
      <c r="D23" s="223" t="s">
        <v>130</v>
      </c>
      <c r="E23" s="60">
        <f t="shared" si="1"/>
        <v>534</v>
      </c>
      <c r="F23" s="3">
        <v>534</v>
      </c>
      <c r="G23" s="3">
        <v>0</v>
      </c>
      <c r="H23" s="3">
        <v>0</v>
      </c>
      <c r="I23" s="29">
        <v>0</v>
      </c>
      <c r="J23" s="18"/>
    </row>
    <row r="24" spans="1:11" s="10" customFormat="1" ht="39.6" customHeight="1" x14ac:dyDescent="0.25">
      <c r="A24" s="252" t="s">
        <v>74</v>
      </c>
      <c r="B24" s="254" t="s">
        <v>73</v>
      </c>
      <c r="C24" s="82" t="s">
        <v>9</v>
      </c>
      <c r="D24" s="223" t="s">
        <v>37</v>
      </c>
      <c r="E24" s="60">
        <f t="shared" si="1"/>
        <v>82575</v>
      </c>
      <c r="F24" s="3">
        <v>82575</v>
      </c>
      <c r="G24" s="3">
        <v>0</v>
      </c>
      <c r="H24" s="3">
        <v>0</v>
      </c>
      <c r="I24" s="29">
        <v>0</v>
      </c>
      <c r="J24" s="24"/>
    </row>
    <row r="25" spans="1:11" s="10" customFormat="1" ht="45" customHeight="1" x14ac:dyDescent="0.25">
      <c r="A25" s="252"/>
      <c r="B25" s="254"/>
      <c r="C25" s="82" t="s">
        <v>49</v>
      </c>
      <c r="D25" s="223" t="s">
        <v>37</v>
      </c>
      <c r="E25" s="60">
        <f t="shared" si="1"/>
        <v>24936</v>
      </c>
      <c r="F25" s="3">
        <v>24936</v>
      </c>
      <c r="G25" s="3">
        <v>0</v>
      </c>
      <c r="H25" s="3">
        <v>0</v>
      </c>
      <c r="I25" s="29">
        <v>0</v>
      </c>
      <c r="J25" s="24"/>
    </row>
    <row r="26" spans="1:11" s="10" customFormat="1" ht="42.75" customHeight="1" x14ac:dyDescent="0.25">
      <c r="A26" s="252" t="s">
        <v>75</v>
      </c>
      <c r="B26" s="254" t="s">
        <v>108</v>
      </c>
      <c r="C26" s="82" t="s">
        <v>49</v>
      </c>
      <c r="D26" s="130" t="s">
        <v>37</v>
      </c>
      <c r="E26" s="60">
        <f t="shared" si="1"/>
        <v>131986</v>
      </c>
      <c r="F26" s="3">
        <v>131986</v>
      </c>
      <c r="G26" s="3">
        <v>0</v>
      </c>
      <c r="H26" s="3">
        <v>0</v>
      </c>
      <c r="I26" s="29">
        <v>0</v>
      </c>
      <c r="J26" s="24"/>
    </row>
    <row r="27" spans="1:11" s="10" customFormat="1" ht="41.25" customHeight="1" thickBot="1" x14ac:dyDescent="0.3">
      <c r="A27" s="289"/>
      <c r="B27" s="296"/>
      <c r="C27" s="83" t="s">
        <v>9</v>
      </c>
      <c r="D27" s="103" t="s">
        <v>38</v>
      </c>
      <c r="E27" s="61">
        <f>F27</f>
        <v>18565</v>
      </c>
      <c r="F27" s="46">
        <v>18565</v>
      </c>
      <c r="G27" s="46">
        <v>0</v>
      </c>
      <c r="H27" s="46">
        <v>0</v>
      </c>
      <c r="I27" s="47">
        <v>0</v>
      </c>
      <c r="J27" s="24"/>
    </row>
    <row r="28" spans="1:11" s="13" customFormat="1" ht="36" customHeight="1" thickBot="1" x14ac:dyDescent="0.3">
      <c r="A28" s="290" t="s">
        <v>47</v>
      </c>
      <c r="B28" s="291"/>
      <c r="C28" s="291"/>
      <c r="D28" s="291"/>
      <c r="E28" s="62">
        <f t="shared" si="1"/>
        <v>643145</v>
      </c>
      <c r="F28" s="48">
        <f>SUM(F20:F27)</f>
        <v>643145</v>
      </c>
      <c r="G28" s="48">
        <f>SUM(G20:G23)</f>
        <v>0</v>
      </c>
      <c r="H28" s="48">
        <f>SUM(H20:H23)</f>
        <v>0</v>
      </c>
      <c r="I28" s="49">
        <f>SUM(I20:I23)</f>
        <v>0</v>
      </c>
      <c r="J28" s="25"/>
    </row>
    <row r="29" spans="1:11" s="10" customFormat="1" ht="32.450000000000003" customHeight="1" x14ac:dyDescent="0.25">
      <c r="A29" s="71"/>
      <c r="B29" s="72" t="s">
        <v>46</v>
      </c>
      <c r="C29" s="183" t="s">
        <v>9</v>
      </c>
      <c r="D29" s="73"/>
      <c r="E29" s="57">
        <f t="shared" si="1"/>
        <v>474890</v>
      </c>
      <c r="F29" s="58">
        <f>F20+F22+F24+F27</f>
        <v>474890</v>
      </c>
      <c r="G29" s="58">
        <f>G20+G22</f>
        <v>0</v>
      </c>
      <c r="H29" s="58">
        <f>H20+H22</f>
        <v>0</v>
      </c>
      <c r="I29" s="59">
        <f>I20+I22</f>
        <v>0</v>
      </c>
      <c r="J29" s="23"/>
      <c r="K29" s="14"/>
    </row>
    <row r="30" spans="1:11" s="10" customFormat="1" ht="51.6" customHeight="1" thickBot="1" x14ac:dyDescent="0.3">
      <c r="A30" s="76"/>
      <c r="B30" s="77"/>
      <c r="C30" s="32" t="s">
        <v>48</v>
      </c>
      <c r="D30" s="78"/>
      <c r="E30" s="64">
        <f t="shared" si="1"/>
        <v>168255</v>
      </c>
      <c r="F30" s="65">
        <f>F23+F25+F26+F21</f>
        <v>168255</v>
      </c>
      <c r="G30" s="65">
        <f>G23</f>
        <v>0</v>
      </c>
      <c r="H30" s="65">
        <f>H23</f>
        <v>0</v>
      </c>
      <c r="I30" s="66">
        <f>I23</f>
        <v>0</v>
      </c>
      <c r="J30" s="23"/>
    </row>
    <row r="31" spans="1:11" s="10" customFormat="1" ht="38.450000000000003" customHeight="1" thickBot="1" x14ac:dyDescent="0.3">
      <c r="A31" s="264" t="s">
        <v>66</v>
      </c>
      <c r="B31" s="265"/>
      <c r="C31" s="265"/>
      <c r="D31" s="265"/>
      <c r="E31" s="265"/>
      <c r="F31" s="265"/>
      <c r="G31" s="265"/>
      <c r="H31" s="265"/>
      <c r="I31" s="266"/>
      <c r="J31" s="18"/>
    </row>
    <row r="32" spans="1:11" s="10" customFormat="1" ht="69" customHeight="1" x14ac:dyDescent="0.25">
      <c r="A32" s="154" t="s">
        <v>18</v>
      </c>
      <c r="B32" s="84" t="s">
        <v>61</v>
      </c>
      <c r="C32" s="182" t="s">
        <v>9</v>
      </c>
      <c r="D32" s="184" t="s">
        <v>38</v>
      </c>
      <c r="E32" s="74">
        <f>F32+G32+H32+I32</f>
        <v>3434</v>
      </c>
      <c r="F32" s="58">
        <v>3434</v>
      </c>
      <c r="G32" s="58">
        <v>0</v>
      </c>
      <c r="H32" s="58">
        <v>0</v>
      </c>
      <c r="I32" s="59">
        <v>0</v>
      </c>
      <c r="J32" s="18"/>
    </row>
    <row r="33" spans="1:10" s="10" customFormat="1" ht="129" customHeight="1" x14ac:dyDescent="0.25">
      <c r="A33" s="178" t="s">
        <v>19</v>
      </c>
      <c r="B33" s="85" t="s">
        <v>111</v>
      </c>
      <c r="C33" s="121" t="s">
        <v>9</v>
      </c>
      <c r="D33" s="122" t="s">
        <v>38</v>
      </c>
      <c r="E33" s="54">
        <f>F33+G33+H33+I33</f>
        <v>11713</v>
      </c>
      <c r="F33" s="3">
        <v>11713</v>
      </c>
      <c r="G33" s="3">
        <v>0</v>
      </c>
      <c r="H33" s="3">
        <v>0</v>
      </c>
      <c r="I33" s="29">
        <v>0</v>
      </c>
      <c r="J33" s="18"/>
    </row>
    <row r="34" spans="1:10" s="10" customFormat="1" ht="75.599999999999994" customHeight="1" x14ac:dyDescent="0.25">
      <c r="A34" s="178" t="s">
        <v>26</v>
      </c>
      <c r="B34" s="85" t="s">
        <v>30</v>
      </c>
      <c r="C34" s="121" t="s">
        <v>9</v>
      </c>
      <c r="D34" s="122" t="s">
        <v>37</v>
      </c>
      <c r="E34" s="54">
        <f>F34+G34+H34+I34</f>
        <v>1188</v>
      </c>
      <c r="F34" s="3">
        <v>1188</v>
      </c>
      <c r="G34" s="3">
        <v>0</v>
      </c>
      <c r="H34" s="3">
        <v>0</v>
      </c>
      <c r="I34" s="29">
        <v>0</v>
      </c>
      <c r="J34" s="18"/>
    </row>
    <row r="35" spans="1:10" s="10" customFormat="1" ht="56.25" customHeight="1" x14ac:dyDescent="0.25">
      <c r="A35" s="178" t="s">
        <v>27</v>
      </c>
      <c r="B35" s="85" t="s">
        <v>21</v>
      </c>
      <c r="C35" s="121" t="s">
        <v>9</v>
      </c>
      <c r="D35" s="122" t="s">
        <v>37</v>
      </c>
      <c r="E35" s="54">
        <f>F35</f>
        <v>18110</v>
      </c>
      <c r="F35" s="3">
        <v>18110</v>
      </c>
      <c r="G35" s="3">
        <v>0</v>
      </c>
      <c r="H35" s="3">
        <v>0</v>
      </c>
      <c r="I35" s="29">
        <v>0</v>
      </c>
      <c r="J35" s="18"/>
    </row>
    <row r="36" spans="1:10" s="10" customFormat="1" ht="49.5" customHeight="1" x14ac:dyDescent="0.25">
      <c r="A36" s="178" t="s">
        <v>28</v>
      </c>
      <c r="B36" s="85" t="s">
        <v>131</v>
      </c>
      <c r="C36" s="121" t="s">
        <v>9</v>
      </c>
      <c r="D36" s="122" t="s">
        <v>103</v>
      </c>
      <c r="E36" s="54">
        <f>F36+G36+H36+I36</f>
        <v>29654</v>
      </c>
      <c r="F36" s="3">
        <v>29654</v>
      </c>
      <c r="G36" s="3">
        <v>0</v>
      </c>
      <c r="H36" s="3">
        <v>0</v>
      </c>
      <c r="I36" s="29">
        <v>0</v>
      </c>
      <c r="J36" s="18"/>
    </row>
    <row r="37" spans="1:10" s="10" customFormat="1" ht="39.75" customHeight="1" x14ac:dyDescent="0.25">
      <c r="A37" s="244" t="s">
        <v>76</v>
      </c>
      <c r="B37" s="246" t="s">
        <v>93</v>
      </c>
      <c r="C37" s="129" t="s">
        <v>9</v>
      </c>
      <c r="D37" s="201" t="s">
        <v>38</v>
      </c>
      <c r="E37" s="54">
        <f>F37+G37+H37+I37</f>
        <v>469805</v>
      </c>
      <c r="F37" s="46">
        <v>469805</v>
      </c>
      <c r="G37" s="46">
        <v>0</v>
      </c>
      <c r="H37" s="46">
        <v>0</v>
      </c>
      <c r="I37" s="47">
        <v>0</v>
      </c>
      <c r="J37" s="18"/>
    </row>
    <row r="38" spans="1:10" s="10" customFormat="1" ht="44.45" customHeight="1" x14ac:dyDescent="0.25">
      <c r="A38" s="245"/>
      <c r="B38" s="247"/>
      <c r="C38" s="129" t="s">
        <v>49</v>
      </c>
      <c r="D38" s="130" t="s">
        <v>37</v>
      </c>
      <c r="E38" s="55">
        <f>F38+G38+H38+I38</f>
        <v>360337</v>
      </c>
      <c r="F38" s="46">
        <v>360337</v>
      </c>
      <c r="G38" s="46">
        <v>0</v>
      </c>
      <c r="H38" s="46">
        <v>0</v>
      </c>
      <c r="I38" s="47">
        <v>0</v>
      </c>
      <c r="J38" s="24"/>
    </row>
    <row r="39" spans="1:10" s="10" customFormat="1" ht="163.5" customHeight="1" thickBot="1" x14ac:dyDescent="0.3">
      <c r="A39" s="155" t="s">
        <v>104</v>
      </c>
      <c r="B39" s="86" t="s">
        <v>129</v>
      </c>
      <c r="C39" s="193" t="s">
        <v>102</v>
      </c>
      <c r="D39" s="103" t="s">
        <v>103</v>
      </c>
      <c r="E39" s="79">
        <f>F39+G39</f>
        <v>105263</v>
      </c>
      <c r="F39" s="65">
        <v>5263</v>
      </c>
      <c r="G39" s="65">
        <v>100000</v>
      </c>
      <c r="H39" s="65">
        <v>0</v>
      </c>
      <c r="I39" s="66">
        <v>0</v>
      </c>
      <c r="J39" s="24"/>
    </row>
    <row r="40" spans="1:10" s="13" customFormat="1" ht="43.15" customHeight="1" thickBot="1" x14ac:dyDescent="0.3">
      <c r="A40" s="258" t="s">
        <v>11</v>
      </c>
      <c r="B40" s="259"/>
      <c r="C40" s="259"/>
      <c r="D40" s="259"/>
      <c r="E40" s="62">
        <f>F40+G40+H40+I40</f>
        <v>999504</v>
      </c>
      <c r="F40" s="48">
        <f>SUM(F32:F39)</f>
        <v>899504</v>
      </c>
      <c r="G40" s="48">
        <f>SUM(G32:G39)</f>
        <v>100000</v>
      </c>
      <c r="H40" s="48">
        <f>SUM(H32:H39)</f>
        <v>0</v>
      </c>
      <c r="I40" s="49">
        <f>SUM(I32:I39)</f>
        <v>0</v>
      </c>
      <c r="J40" s="25"/>
    </row>
    <row r="41" spans="1:10" s="10" customFormat="1" ht="40.9" customHeight="1" x14ac:dyDescent="0.25">
      <c r="A41" s="156"/>
      <c r="B41" s="162" t="s">
        <v>46</v>
      </c>
      <c r="C41" s="160" t="s">
        <v>9</v>
      </c>
      <c r="D41" s="161"/>
      <c r="E41" s="157">
        <f>F41+G41+H41+I41</f>
        <v>533904</v>
      </c>
      <c r="F41" s="158">
        <f>SUM(F32:F37)</f>
        <v>533904</v>
      </c>
      <c r="G41" s="158">
        <f>SUM(G32:G38)</f>
        <v>0</v>
      </c>
      <c r="H41" s="158">
        <f>SUM(H32:H39)</f>
        <v>0</v>
      </c>
      <c r="I41" s="159">
        <f>SUM(I32:I39)</f>
        <v>0</v>
      </c>
      <c r="J41" s="23"/>
    </row>
    <row r="42" spans="1:10" s="10" customFormat="1" ht="40.9" customHeight="1" x14ac:dyDescent="0.25">
      <c r="A42" s="163"/>
      <c r="B42" s="164"/>
      <c r="C42" s="121" t="s">
        <v>49</v>
      </c>
      <c r="D42" s="151"/>
      <c r="E42" s="60">
        <f>F42+G42+H42+I42</f>
        <v>360337</v>
      </c>
      <c r="F42" s="3">
        <f>F38</f>
        <v>360337</v>
      </c>
      <c r="G42" s="3">
        <f>G38</f>
        <v>0</v>
      </c>
      <c r="H42" s="3">
        <f>H38</f>
        <v>0</v>
      </c>
      <c r="I42" s="29">
        <f>I38</f>
        <v>0</v>
      </c>
      <c r="J42" s="23"/>
    </row>
    <row r="43" spans="1:10" s="10" customFormat="1" ht="40.9" customHeight="1" thickBot="1" x14ac:dyDescent="0.3">
      <c r="A43" s="95"/>
      <c r="B43" s="165"/>
      <c r="C43" s="193" t="s">
        <v>102</v>
      </c>
      <c r="D43" s="137"/>
      <c r="E43" s="64">
        <f>F43+G43</f>
        <v>105263</v>
      </c>
      <c r="F43" s="65">
        <f>F39</f>
        <v>5263</v>
      </c>
      <c r="G43" s="65">
        <f>G39</f>
        <v>100000</v>
      </c>
      <c r="H43" s="65">
        <v>0</v>
      </c>
      <c r="I43" s="66">
        <v>0</v>
      </c>
      <c r="J43" s="23"/>
    </row>
    <row r="44" spans="1:10" s="10" customFormat="1" ht="37.9" customHeight="1" thickBot="1" x14ac:dyDescent="0.3">
      <c r="A44" s="255" t="s">
        <v>68</v>
      </c>
      <c r="B44" s="256"/>
      <c r="C44" s="256"/>
      <c r="D44" s="256"/>
      <c r="E44" s="256"/>
      <c r="F44" s="256"/>
      <c r="G44" s="256"/>
      <c r="H44" s="256"/>
      <c r="I44" s="257"/>
      <c r="J44" s="18"/>
    </row>
    <row r="45" spans="1:10" s="10" customFormat="1" ht="91.15" customHeight="1" x14ac:dyDescent="0.25">
      <c r="A45" s="97" t="s">
        <v>13</v>
      </c>
      <c r="B45" s="179" t="s">
        <v>105</v>
      </c>
      <c r="C45" s="81" t="s">
        <v>9</v>
      </c>
      <c r="D45" s="50"/>
      <c r="E45" s="57">
        <f>F45+G45+H45+I45</f>
        <v>67328</v>
      </c>
      <c r="F45" s="58">
        <v>18959</v>
      </c>
      <c r="G45" s="58">
        <v>48369</v>
      </c>
      <c r="H45" s="58">
        <v>0</v>
      </c>
      <c r="I45" s="59">
        <v>0</v>
      </c>
      <c r="J45" s="18"/>
    </row>
    <row r="46" spans="1:10" s="10" customFormat="1" ht="56.45" customHeight="1" thickBot="1" x14ac:dyDescent="0.3">
      <c r="A46" s="98" t="s">
        <v>25</v>
      </c>
      <c r="B46" s="189" t="s">
        <v>69</v>
      </c>
      <c r="C46" s="83" t="s">
        <v>9</v>
      </c>
      <c r="D46" s="51"/>
      <c r="E46" s="61">
        <f>F46+G46+H46+I46</f>
        <v>17475</v>
      </c>
      <c r="F46" s="46">
        <v>17475</v>
      </c>
      <c r="G46" s="46">
        <v>0</v>
      </c>
      <c r="H46" s="46">
        <v>0</v>
      </c>
      <c r="I46" s="47">
        <v>0</v>
      </c>
      <c r="J46" s="18"/>
    </row>
    <row r="47" spans="1:10" s="13" customFormat="1" ht="38.450000000000003" customHeight="1" thickBot="1" x14ac:dyDescent="0.3">
      <c r="A47" s="261" t="s">
        <v>12</v>
      </c>
      <c r="B47" s="262"/>
      <c r="C47" s="262"/>
      <c r="D47" s="330"/>
      <c r="E47" s="62">
        <f>E45+E46</f>
        <v>84803</v>
      </c>
      <c r="F47" s="48">
        <f>F45+F46</f>
        <v>36434</v>
      </c>
      <c r="G47" s="48">
        <f t="shared" ref="G47:I47" si="2">G45+G44</f>
        <v>48369</v>
      </c>
      <c r="H47" s="48">
        <f t="shared" si="2"/>
        <v>0</v>
      </c>
      <c r="I47" s="49">
        <f t="shared" si="2"/>
        <v>0</v>
      </c>
      <c r="J47" s="26"/>
    </row>
    <row r="48" spans="1:10" s="10" customFormat="1" ht="36" customHeight="1" thickBot="1" x14ac:dyDescent="0.3">
      <c r="A48" s="248" t="s">
        <v>70</v>
      </c>
      <c r="B48" s="249"/>
      <c r="C48" s="249"/>
      <c r="D48" s="249"/>
      <c r="E48" s="249"/>
      <c r="F48" s="249"/>
      <c r="G48" s="249"/>
      <c r="H48" s="249"/>
      <c r="I48" s="250"/>
      <c r="J48" s="24"/>
    </row>
    <row r="49" spans="1:10" s="10" customFormat="1" ht="45.6" customHeight="1" x14ac:dyDescent="0.25">
      <c r="A49" s="251" t="s">
        <v>58</v>
      </c>
      <c r="B49" s="253" t="s">
        <v>124</v>
      </c>
      <c r="C49" s="81" t="s">
        <v>9</v>
      </c>
      <c r="D49" s="100" t="s">
        <v>37</v>
      </c>
      <c r="E49" s="57">
        <f>F49+G49+H49+I49</f>
        <v>2387384</v>
      </c>
      <c r="F49" s="58">
        <v>2387384</v>
      </c>
      <c r="G49" s="58">
        <v>0</v>
      </c>
      <c r="H49" s="58">
        <v>0</v>
      </c>
      <c r="I49" s="59">
        <v>0</v>
      </c>
      <c r="J49" s="24"/>
    </row>
    <row r="50" spans="1:10" s="10" customFormat="1" ht="45.6" customHeight="1" x14ac:dyDescent="0.25">
      <c r="A50" s="252"/>
      <c r="B50" s="254"/>
      <c r="C50" s="82" t="s">
        <v>48</v>
      </c>
      <c r="D50" s="186" t="s">
        <v>37</v>
      </c>
      <c r="E50" s="60">
        <f t="shared" ref="E50:E67" si="3">F50+G50+H50+I50</f>
        <v>974005</v>
      </c>
      <c r="F50" s="3">
        <v>974005</v>
      </c>
      <c r="G50" s="3">
        <v>0</v>
      </c>
      <c r="H50" s="3">
        <v>0</v>
      </c>
      <c r="I50" s="29">
        <v>0</v>
      </c>
      <c r="J50" s="24"/>
    </row>
    <row r="51" spans="1:10" s="10" customFormat="1" ht="45.6" customHeight="1" x14ac:dyDescent="0.25">
      <c r="A51" s="203" t="s">
        <v>115</v>
      </c>
      <c r="B51" s="204" t="s">
        <v>126</v>
      </c>
      <c r="C51" s="82" t="s">
        <v>9</v>
      </c>
      <c r="D51" s="205" t="s">
        <v>113</v>
      </c>
      <c r="E51" s="60">
        <f t="shared" si="3"/>
        <v>5000</v>
      </c>
      <c r="F51" s="3">
        <v>5000</v>
      </c>
      <c r="G51" s="3">
        <v>0</v>
      </c>
      <c r="H51" s="3">
        <v>0</v>
      </c>
      <c r="I51" s="29">
        <v>0</v>
      </c>
      <c r="J51" s="24"/>
    </row>
    <row r="52" spans="1:10" s="10" customFormat="1" ht="45.6" customHeight="1" x14ac:dyDescent="0.25">
      <c r="A52" s="252" t="s">
        <v>116</v>
      </c>
      <c r="B52" s="254" t="s">
        <v>95</v>
      </c>
      <c r="C52" s="82" t="s">
        <v>9</v>
      </c>
      <c r="D52" s="186" t="s">
        <v>37</v>
      </c>
      <c r="E52" s="60">
        <f t="shared" si="3"/>
        <v>190836</v>
      </c>
      <c r="F52" s="3">
        <v>190836</v>
      </c>
      <c r="G52" s="3">
        <v>0</v>
      </c>
      <c r="H52" s="3">
        <v>0</v>
      </c>
      <c r="I52" s="29">
        <v>0</v>
      </c>
      <c r="J52" s="24"/>
    </row>
    <row r="53" spans="1:10" s="10" customFormat="1" ht="45.6" customHeight="1" x14ac:dyDescent="0.25">
      <c r="A53" s="252"/>
      <c r="B53" s="254"/>
      <c r="C53" s="82" t="s">
        <v>49</v>
      </c>
      <c r="D53" s="186" t="s">
        <v>37</v>
      </c>
      <c r="E53" s="60">
        <f>F53+G53+H53+I53</f>
        <v>562332</v>
      </c>
      <c r="F53" s="3">
        <v>562332</v>
      </c>
      <c r="G53" s="3">
        <v>0</v>
      </c>
      <c r="H53" s="3">
        <v>0</v>
      </c>
      <c r="I53" s="29">
        <v>0</v>
      </c>
      <c r="J53" s="24"/>
    </row>
    <row r="54" spans="1:10" s="10" customFormat="1" ht="45.6" customHeight="1" x14ac:dyDescent="0.25">
      <c r="A54" s="252" t="s">
        <v>117</v>
      </c>
      <c r="B54" s="254" t="s">
        <v>106</v>
      </c>
      <c r="C54" s="82" t="s">
        <v>9</v>
      </c>
      <c r="D54" s="185" t="s">
        <v>37</v>
      </c>
      <c r="E54" s="60">
        <f>F54+G54+H54+I54</f>
        <v>84335</v>
      </c>
      <c r="F54" s="3">
        <v>84335</v>
      </c>
      <c r="G54" s="3">
        <v>0</v>
      </c>
      <c r="H54" s="3">
        <v>0</v>
      </c>
      <c r="I54" s="29">
        <v>0</v>
      </c>
      <c r="J54" s="18"/>
    </row>
    <row r="55" spans="1:10" s="10" customFormat="1" ht="45.6" customHeight="1" x14ac:dyDescent="0.25">
      <c r="A55" s="252"/>
      <c r="B55" s="254"/>
      <c r="C55" s="82" t="s">
        <v>49</v>
      </c>
      <c r="D55" s="185" t="s">
        <v>37</v>
      </c>
      <c r="E55" s="60">
        <f>F55+G55+H55+I55</f>
        <v>8083</v>
      </c>
      <c r="F55" s="3">
        <v>8083</v>
      </c>
      <c r="G55" s="3">
        <v>0</v>
      </c>
      <c r="H55" s="3">
        <v>0</v>
      </c>
      <c r="I55" s="29">
        <v>0</v>
      </c>
      <c r="J55" s="18"/>
    </row>
    <row r="56" spans="1:10" s="10" customFormat="1" ht="45.6" customHeight="1" x14ac:dyDescent="0.25">
      <c r="A56" s="178" t="s">
        <v>118</v>
      </c>
      <c r="B56" s="99" t="s">
        <v>94</v>
      </c>
      <c r="C56" s="82" t="s">
        <v>9</v>
      </c>
      <c r="D56" s="186" t="s">
        <v>37</v>
      </c>
      <c r="E56" s="60">
        <f>F56+G56+H56+I56</f>
        <v>15815</v>
      </c>
      <c r="F56" s="3">
        <v>15815</v>
      </c>
      <c r="G56" s="3">
        <v>0</v>
      </c>
      <c r="H56" s="3">
        <v>0</v>
      </c>
      <c r="I56" s="29">
        <v>0</v>
      </c>
      <c r="J56" s="24"/>
    </row>
    <row r="57" spans="1:10" s="10" customFormat="1" ht="77.25" customHeight="1" x14ac:dyDescent="0.25">
      <c r="A57" s="252" t="s">
        <v>119</v>
      </c>
      <c r="B57" s="254" t="s">
        <v>101</v>
      </c>
      <c r="C57" s="82" t="s">
        <v>9</v>
      </c>
      <c r="D57" s="185">
        <v>2025</v>
      </c>
      <c r="E57" s="60">
        <f>F57+G57+H57+I57</f>
        <v>10076</v>
      </c>
      <c r="F57" s="202">
        <v>9538</v>
      </c>
      <c r="G57" s="3">
        <v>538</v>
      </c>
      <c r="H57" s="3">
        <v>0</v>
      </c>
      <c r="I57" s="29">
        <v>0</v>
      </c>
      <c r="J57" s="24"/>
    </row>
    <row r="58" spans="1:10" s="10" customFormat="1" ht="77.25" customHeight="1" x14ac:dyDescent="0.25">
      <c r="A58" s="252"/>
      <c r="B58" s="254"/>
      <c r="C58" s="82" t="s">
        <v>51</v>
      </c>
      <c r="D58" s="185">
        <v>2025</v>
      </c>
      <c r="E58" s="60">
        <f>F58+G58</f>
        <v>1894</v>
      </c>
      <c r="F58" s="3">
        <v>95</v>
      </c>
      <c r="G58" s="3">
        <v>1799</v>
      </c>
      <c r="H58" s="3">
        <v>0</v>
      </c>
      <c r="I58" s="29">
        <v>0</v>
      </c>
      <c r="J58" s="24"/>
    </row>
    <row r="59" spans="1:10" s="10" customFormat="1" ht="36" customHeight="1" x14ac:dyDescent="0.25">
      <c r="A59" s="252" t="s">
        <v>77</v>
      </c>
      <c r="B59" s="254" t="s">
        <v>39</v>
      </c>
      <c r="C59" s="82" t="s">
        <v>9</v>
      </c>
      <c r="D59" s="186" t="s">
        <v>37</v>
      </c>
      <c r="E59" s="60">
        <f t="shared" si="3"/>
        <v>218122</v>
      </c>
      <c r="F59" s="3">
        <v>218122</v>
      </c>
      <c r="G59" s="3">
        <v>0</v>
      </c>
      <c r="H59" s="3">
        <v>0</v>
      </c>
      <c r="I59" s="29">
        <v>0</v>
      </c>
      <c r="J59" s="24"/>
    </row>
    <row r="60" spans="1:10" s="10" customFormat="1" ht="39.75" customHeight="1" x14ac:dyDescent="0.25">
      <c r="A60" s="252"/>
      <c r="B60" s="254"/>
      <c r="C60" s="82" t="s">
        <v>49</v>
      </c>
      <c r="D60" s="186" t="s">
        <v>37</v>
      </c>
      <c r="E60" s="60">
        <f t="shared" si="3"/>
        <v>74884</v>
      </c>
      <c r="F60" s="3">
        <v>74884</v>
      </c>
      <c r="G60" s="3">
        <v>0</v>
      </c>
      <c r="H60" s="3">
        <v>0</v>
      </c>
      <c r="I60" s="29">
        <v>0</v>
      </c>
      <c r="J60" s="24"/>
    </row>
    <row r="61" spans="1:10" s="10" customFormat="1" ht="45.6" customHeight="1" x14ac:dyDescent="0.25">
      <c r="A61" s="178" t="s">
        <v>78</v>
      </c>
      <c r="B61" s="85" t="s">
        <v>40</v>
      </c>
      <c r="C61" s="82" t="s">
        <v>9</v>
      </c>
      <c r="D61" s="186" t="s">
        <v>37</v>
      </c>
      <c r="E61" s="60">
        <f t="shared" si="3"/>
        <v>8939</v>
      </c>
      <c r="F61" s="3">
        <v>8939</v>
      </c>
      <c r="G61" s="3">
        <v>0</v>
      </c>
      <c r="H61" s="3">
        <v>0</v>
      </c>
      <c r="I61" s="29">
        <v>0</v>
      </c>
      <c r="J61" s="24"/>
    </row>
    <row r="62" spans="1:10" s="10" customFormat="1" ht="45.6" customHeight="1" x14ac:dyDescent="0.25">
      <c r="A62" s="244" t="s">
        <v>120</v>
      </c>
      <c r="B62" s="246" t="s">
        <v>96</v>
      </c>
      <c r="C62" s="82" t="s">
        <v>9</v>
      </c>
      <c r="D62" s="195" t="s">
        <v>103</v>
      </c>
      <c r="E62" s="60">
        <f t="shared" si="3"/>
        <v>21741</v>
      </c>
      <c r="F62" s="3">
        <v>21741</v>
      </c>
      <c r="G62" s="3">
        <v>0</v>
      </c>
      <c r="H62" s="3">
        <v>0</v>
      </c>
      <c r="I62" s="29">
        <v>0</v>
      </c>
      <c r="J62" s="24"/>
    </row>
    <row r="63" spans="1:10" s="10" customFormat="1" ht="45.6" customHeight="1" x14ac:dyDescent="0.25">
      <c r="A63" s="245"/>
      <c r="B63" s="247"/>
      <c r="C63" s="82" t="s">
        <v>48</v>
      </c>
      <c r="D63" s="186" t="s">
        <v>37</v>
      </c>
      <c r="E63" s="60">
        <f t="shared" si="3"/>
        <v>69533</v>
      </c>
      <c r="F63" s="3">
        <v>69533</v>
      </c>
      <c r="G63" s="3">
        <v>0</v>
      </c>
      <c r="H63" s="3">
        <v>0</v>
      </c>
      <c r="I63" s="29">
        <v>0</v>
      </c>
      <c r="J63" s="24"/>
    </row>
    <row r="64" spans="1:10" s="10" customFormat="1" ht="45.6" customHeight="1" x14ac:dyDescent="0.25">
      <c r="A64" s="244" t="s">
        <v>121</v>
      </c>
      <c r="B64" s="246" t="s">
        <v>97</v>
      </c>
      <c r="C64" s="82" t="s">
        <v>49</v>
      </c>
      <c r="D64" s="185" t="s">
        <v>37</v>
      </c>
      <c r="E64" s="60">
        <f>F64</f>
        <v>101606</v>
      </c>
      <c r="F64" s="3">
        <v>101606</v>
      </c>
      <c r="G64" s="3">
        <v>0</v>
      </c>
      <c r="H64" s="3">
        <v>0</v>
      </c>
      <c r="I64" s="29">
        <v>0</v>
      </c>
      <c r="J64" s="18"/>
    </row>
    <row r="65" spans="1:13" s="10" customFormat="1" ht="35.25" customHeight="1" x14ac:dyDescent="0.25">
      <c r="A65" s="245"/>
      <c r="B65" s="247"/>
      <c r="C65" s="82" t="s">
        <v>9</v>
      </c>
      <c r="D65" s="222">
        <v>2026</v>
      </c>
      <c r="E65" s="60">
        <f>F65</f>
        <v>2490</v>
      </c>
      <c r="F65" s="3">
        <v>2490</v>
      </c>
      <c r="G65" s="3">
        <v>0</v>
      </c>
      <c r="H65" s="3">
        <v>0</v>
      </c>
      <c r="I65" s="29">
        <v>0</v>
      </c>
      <c r="J65" s="18"/>
    </row>
    <row r="66" spans="1:13" s="10" customFormat="1" ht="45.6" customHeight="1" x14ac:dyDescent="0.25">
      <c r="A66" s="178" t="s">
        <v>122</v>
      </c>
      <c r="B66" s="180" t="s">
        <v>79</v>
      </c>
      <c r="C66" s="82" t="s">
        <v>48</v>
      </c>
      <c r="D66" s="186" t="s">
        <v>67</v>
      </c>
      <c r="E66" s="60">
        <f t="shared" si="3"/>
        <v>375159</v>
      </c>
      <c r="F66" s="3">
        <v>375159</v>
      </c>
      <c r="G66" s="3">
        <v>0</v>
      </c>
      <c r="H66" s="3">
        <v>0</v>
      </c>
      <c r="I66" s="29">
        <v>0</v>
      </c>
      <c r="J66" s="24"/>
    </row>
    <row r="67" spans="1:13" s="10" customFormat="1" ht="45.6" customHeight="1" thickBot="1" x14ac:dyDescent="0.3">
      <c r="A67" s="188" t="s">
        <v>123</v>
      </c>
      <c r="B67" s="189" t="s">
        <v>89</v>
      </c>
      <c r="C67" s="83" t="s">
        <v>48</v>
      </c>
      <c r="D67" s="187" t="s">
        <v>38</v>
      </c>
      <c r="E67" s="61">
        <f t="shared" si="3"/>
        <v>54</v>
      </c>
      <c r="F67" s="46">
        <v>54</v>
      </c>
      <c r="G67" s="46">
        <v>0</v>
      </c>
      <c r="H67" s="46">
        <v>0</v>
      </c>
      <c r="I67" s="47">
        <v>0</v>
      </c>
      <c r="J67" s="24"/>
    </row>
    <row r="68" spans="1:13" s="13" customFormat="1" ht="41.25" customHeight="1" thickBot="1" x14ac:dyDescent="0.3">
      <c r="A68" s="258" t="s">
        <v>59</v>
      </c>
      <c r="B68" s="259"/>
      <c r="C68" s="259"/>
      <c r="D68" s="309"/>
      <c r="E68" s="62">
        <f>F68+G68+H68+I68</f>
        <v>5112288</v>
      </c>
      <c r="F68" s="48">
        <f>SUM(F49:F67)</f>
        <v>5109951</v>
      </c>
      <c r="G68" s="48">
        <f>SUM(G49:G67)</f>
        <v>2337</v>
      </c>
      <c r="H68" s="48">
        <f>SUM(H49:H67)</f>
        <v>0</v>
      </c>
      <c r="I68" s="49">
        <f>SUM(I49:I67)</f>
        <v>0</v>
      </c>
      <c r="J68" s="27"/>
    </row>
    <row r="69" spans="1:13" s="10" customFormat="1" ht="42" customHeight="1" x14ac:dyDescent="0.25">
      <c r="A69" s="104"/>
      <c r="B69" s="113" t="s">
        <v>46</v>
      </c>
      <c r="C69" s="89" t="s">
        <v>9</v>
      </c>
      <c r="D69" s="116"/>
      <c r="E69" s="57">
        <f>F69+G69+H69+I69</f>
        <v>2944738</v>
      </c>
      <c r="F69" s="58">
        <f>F49+F52+F54+F56+F57+F59+F61+F51+F62+F65</f>
        <v>2944200</v>
      </c>
      <c r="G69" s="58">
        <f>G57+G49+G52+G54+G56+G59+G61</f>
        <v>538</v>
      </c>
      <c r="H69" s="58">
        <f>H49+H59+H61+H56</f>
        <v>0</v>
      </c>
      <c r="I69" s="59">
        <f>SUM(I49:I67)</f>
        <v>0</v>
      </c>
      <c r="J69" s="25"/>
    </row>
    <row r="70" spans="1:13" s="10" customFormat="1" ht="42.6" customHeight="1" x14ac:dyDescent="0.25">
      <c r="A70" s="105"/>
      <c r="B70" s="85"/>
      <c r="C70" s="82" t="s">
        <v>48</v>
      </c>
      <c r="D70" s="186"/>
      <c r="E70" s="60">
        <f>F70+G70+H70+I70</f>
        <v>2165656</v>
      </c>
      <c r="F70" s="3">
        <f>F50+F53+F55+F60+F63+F64+F66+F67</f>
        <v>2165656</v>
      </c>
      <c r="G70" s="3">
        <f>G50+G60+G53+G63+G66</f>
        <v>0</v>
      </c>
      <c r="H70" s="3">
        <f>H50+H60+H53+H63+H66</f>
        <v>0</v>
      </c>
      <c r="I70" s="29">
        <f>I50+I60+I53+I63+I66</f>
        <v>0</v>
      </c>
      <c r="J70" s="25"/>
    </row>
    <row r="71" spans="1:13" s="10" customFormat="1" ht="42" customHeight="1" thickBot="1" x14ac:dyDescent="0.3">
      <c r="A71" s="106"/>
      <c r="B71" s="115"/>
      <c r="C71" s="42" t="s">
        <v>51</v>
      </c>
      <c r="D71" s="114"/>
      <c r="E71" s="64">
        <f>E58</f>
        <v>1894</v>
      </c>
      <c r="F71" s="65">
        <f>F58</f>
        <v>95</v>
      </c>
      <c r="G71" s="65">
        <f t="shared" ref="G71:I71" si="4">G58</f>
        <v>1799</v>
      </c>
      <c r="H71" s="65">
        <f t="shared" si="4"/>
        <v>0</v>
      </c>
      <c r="I71" s="66">
        <f t="shared" si="4"/>
        <v>0</v>
      </c>
      <c r="J71" s="25"/>
    </row>
    <row r="72" spans="1:13" s="10" customFormat="1" ht="42.75" customHeight="1" thickBot="1" x14ac:dyDescent="0.3">
      <c r="A72" s="300" t="s">
        <v>132</v>
      </c>
      <c r="B72" s="301"/>
      <c r="C72" s="301"/>
      <c r="D72" s="301"/>
      <c r="E72" s="301"/>
      <c r="F72" s="301"/>
      <c r="G72" s="301"/>
      <c r="H72" s="301"/>
      <c r="I72" s="302"/>
      <c r="J72" s="24"/>
    </row>
    <row r="73" spans="1:13" s="10" customFormat="1" ht="43.15" customHeight="1" x14ac:dyDescent="0.25">
      <c r="A73" s="154" t="s">
        <v>80</v>
      </c>
      <c r="B73" s="84" t="s">
        <v>81</v>
      </c>
      <c r="C73" s="240" t="s">
        <v>50</v>
      </c>
      <c r="D73" s="101" t="s">
        <v>37</v>
      </c>
      <c r="E73" s="53">
        <f t="shared" ref="E73:E83" si="5">F73+G73+H73+I73</f>
        <v>312526</v>
      </c>
      <c r="F73" s="38">
        <v>312526</v>
      </c>
      <c r="G73" s="38">
        <v>0</v>
      </c>
      <c r="H73" s="38">
        <v>0</v>
      </c>
      <c r="I73" s="39">
        <v>0</v>
      </c>
      <c r="J73" s="24"/>
    </row>
    <row r="74" spans="1:13" s="10" customFormat="1" ht="63" customHeight="1" x14ac:dyDescent="0.25">
      <c r="A74" s="218" t="s">
        <v>82</v>
      </c>
      <c r="B74" s="219" t="s">
        <v>42</v>
      </c>
      <c r="C74" s="174" t="s">
        <v>50</v>
      </c>
      <c r="D74" s="102" t="s">
        <v>133</v>
      </c>
      <c r="E74" s="54">
        <f t="shared" si="5"/>
        <v>22642</v>
      </c>
      <c r="F74" s="3">
        <v>22642</v>
      </c>
      <c r="G74" s="3">
        <v>0</v>
      </c>
      <c r="H74" s="3">
        <v>0</v>
      </c>
      <c r="I74" s="29">
        <v>0</v>
      </c>
      <c r="J74" s="24"/>
    </row>
    <row r="75" spans="1:13" s="10" customFormat="1" ht="43.15" customHeight="1" x14ac:dyDescent="0.25">
      <c r="A75" s="218" t="s">
        <v>83</v>
      </c>
      <c r="B75" s="219" t="s">
        <v>43</v>
      </c>
      <c r="C75" s="174" t="s">
        <v>50</v>
      </c>
      <c r="D75" s="102" t="s">
        <v>41</v>
      </c>
      <c r="E75" s="54">
        <f t="shared" si="5"/>
        <v>74861</v>
      </c>
      <c r="F75" s="3">
        <v>74861</v>
      </c>
      <c r="G75" s="3">
        <v>0</v>
      </c>
      <c r="H75" s="3">
        <v>0</v>
      </c>
      <c r="I75" s="29">
        <v>0</v>
      </c>
      <c r="J75" s="24"/>
    </row>
    <row r="76" spans="1:13" s="10" customFormat="1" ht="43.15" customHeight="1" x14ac:dyDescent="0.25">
      <c r="A76" s="218" t="s">
        <v>84</v>
      </c>
      <c r="B76" s="219" t="s">
        <v>44</v>
      </c>
      <c r="C76" s="174" t="s">
        <v>51</v>
      </c>
      <c r="D76" s="102" t="s">
        <v>37</v>
      </c>
      <c r="E76" s="54">
        <f t="shared" si="5"/>
        <v>157832</v>
      </c>
      <c r="F76" s="3">
        <v>157832</v>
      </c>
      <c r="G76" s="3">
        <v>0</v>
      </c>
      <c r="H76" s="3">
        <v>0</v>
      </c>
      <c r="I76" s="29">
        <v>0</v>
      </c>
      <c r="J76" s="24"/>
    </row>
    <row r="77" spans="1:13" s="10" customFormat="1" ht="54" customHeight="1" x14ac:dyDescent="0.25">
      <c r="A77" s="225" t="s">
        <v>85</v>
      </c>
      <c r="B77" s="215" t="s">
        <v>45</v>
      </c>
      <c r="C77" s="241" t="s">
        <v>50</v>
      </c>
      <c r="D77" s="130" t="s">
        <v>37</v>
      </c>
      <c r="E77" s="55">
        <f t="shared" si="5"/>
        <v>35240</v>
      </c>
      <c r="F77" s="46">
        <v>35240</v>
      </c>
      <c r="G77" s="46">
        <v>0</v>
      </c>
      <c r="H77" s="46">
        <v>0</v>
      </c>
      <c r="I77" s="47">
        <v>0</v>
      </c>
      <c r="J77" s="24"/>
    </row>
    <row r="78" spans="1:13" s="10" customFormat="1" ht="54" customHeight="1" thickBot="1" x14ac:dyDescent="0.3">
      <c r="A78" s="155" t="s">
        <v>135</v>
      </c>
      <c r="B78" s="226" t="s">
        <v>136</v>
      </c>
      <c r="C78" s="176" t="s">
        <v>50</v>
      </c>
      <c r="D78" s="103" t="s">
        <v>134</v>
      </c>
      <c r="E78" s="79">
        <f t="shared" si="5"/>
        <v>10963</v>
      </c>
      <c r="F78" s="65">
        <v>10963</v>
      </c>
      <c r="G78" s="65">
        <v>0</v>
      </c>
      <c r="H78" s="65">
        <v>0</v>
      </c>
      <c r="I78" s="66">
        <v>0</v>
      </c>
      <c r="J78" s="24"/>
    </row>
    <row r="79" spans="1:13" s="13" customFormat="1" ht="37.15" customHeight="1" thickBot="1" x14ac:dyDescent="0.3">
      <c r="A79" s="306" t="s">
        <v>60</v>
      </c>
      <c r="B79" s="307"/>
      <c r="C79" s="307"/>
      <c r="D79" s="308"/>
      <c r="E79" s="62">
        <f t="shared" si="5"/>
        <v>614064</v>
      </c>
      <c r="F79" s="48">
        <f>SUM(F73:F78)</f>
        <v>614064</v>
      </c>
      <c r="G79" s="48">
        <f>SUM(G73:G78)</f>
        <v>0</v>
      </c>
      <c r="H79" s="48">
        <f>SUM(H73:H78)</f>
        <v>0</v>
      </c>
      <c r="I79" s="49">
        <f>SUM(I73:I78)</f>
        <v>0</v>
      </c>
      <c r="J79" s="23"/>
    </row>
    <row r="80" spans="1:13" s="10" customFormat="1" ht="41.25" customHeight="1" thickBot="1" x14ac:dyDescent="0.3">
      <c r="A80" s="290" t="s">
        <v>29</v>
      </c>
      <c r="B80" s="291"/>
      <c r="C80" s="291"/>
      <c r="D80" s="292"/>
      <c r="E80" s="62">
        <f t="shared" si="5"/>
        <v>10643841</v>
      </c>
      <c r="F80" s="48">
        <f>F16+F28+F40+F47+F68+F79</f>
        <v>10453662</v>
      </c>
      <c r="G80" s="48">
        <f>G16+G28+G40+G47+G68+G79</f>
        <v>150706</v>
      </c>
      <c r="H80" s="48">
        <f>H16+H28+H40+H47+H68+H79</f>
        <v>0</v>
      </c>
      <c r="I80" s="49">
        <f>I16+I28+I40+I47+I68+I79</f>
        <v>39473</v>
      </c>
      <c r="J80" s="28"/>
      <c r="K80" s="15"/>
      <c r="L80" s="15"/>
      <c r="M80" s="8"/>
    </row>
    <row r="81" spans="1:11" s="10" customFormat="1" ht="39.6" customHeight="1" x14ac:dyDescent="0.25">
      <c r="A81" s="168"/>
      <c r="B81" s="169" t="s">
        <v>46</v>
      </c>
      <c r="C81" s="182" t="s">
        <v>9</v>
      </c>
      <c r="D81" s="135"/>
      <c r="E81" s="57">
        <f t="shared" si="5"/>
        <v>7211057</v>
      </c>
      <c r="F81" s="58">
        <f>F17+F29+F41+F47+F69</f>
        <v>7122677</v>
      </c>
      <c r="G81" s="58">
        <f>G17+G29+G41+G47+G69</f>
        <v>48907</v>
      </c>
      <c r="H81" s="58">
        <f>H17+H29+H41+H47+H69</f>
        <v>0</v>
      </c>
      <c r="I81" s="59">
        <f>I17+I29+I41+I47+I69</f>
        <v>39473</v>
      </c>
      <c r="J81" s="24"/>
    </row>
    <row r="82" spans="1:11" s="10" customFormat="1" ht="39.6" customHeight="1" x14ac:dyDescent="0.25">
      <c r="A82" s="170"/>
      <c r="B82" s="171"/>
      <c r="C82" s="121" t="s">
        <v>49</v>
      </c>
      <c r="D82" s="151"/>
      <c r="E82" s="60">
        <f t="shared" si="5"/>
        <v>2711563</v>
      </c>
      <c r="F82" s="3">
        <f>F18+F30+F42+F70</f>
        <v>2711563</v>
      </c>
      <c r="G82" s="3">
        <f>G18+G30+G42+G70</f>
        <v>0</v>
      </c>
      <c r="H82" s="3">
        <f>H18+H30+H42+H70</f>
        <v>0</v>
      </c>
      <c r="I82" s="29">
        <f>I18+I30+I42+I70</f>
        <v>0</v>
      </c>
      <c r="J82" s="24"/>
    </row>
    <row r="83" spans="1:11" s="17" customFormat="1" ht="39.6" customHeight="1" x14ac:dyDescent="0.25">
      <c r="A83" s="170"/>
      <c r="B83" s="171"/>
      <c r="C83" s="174" t="s">
        <v>50</v>
      </c>
      <c r="D83" s="175"/>
      <c r="E83" s="166">
        <f t="shared" si="5"/>
        <v>615958</v>
      </c>
      <c r="F83" s="8">
        <f>F79+F71</f>
        <v>614159</v>
      </c>
      <c r="G83" s="8">
        <f>G79+G71</f>
        <v>1799</v>
      </c>
      <c r="H83" s="8">
        <f t="shared" ref="H83:I83" si="6">H79</f>
        <v>0</v>
      </c>
      <c r="I83" s="167">
        <f t="shared" si="6"/>
        <v>0</v>
      </c>
      <c r="J83" s="27"/>
      <c r="K83" s="16"/>
    </row>
    <row r="84" spans="1:11" s="117" customFormat="1" ht="39.6" customHeight="1" thickBot="1" x14ac:dyDescent="0.3">
      <c r="A84" s="172"/>
      <c r="B84" s="173"/>
      <c r="C84" s="176" t="s">
        <v>102</v>
      </c>
      <c r="D84" s="153"/>
      <c r="E84" s="109">
        <f>F84+G84</f>
        <v>105263</v>
      </c>
      <c r="F84" s="30">
        <f>F43</f>
        <v>5263</v>
      </c>
      <c r="G84" s="30">
        <f>G43</f>
        <v>100000</v>
      </c>
      <c r="H84" s="30">
        <v>0</v>
      </c>
      <c r="I84" s="31">
        <v>0</v>
      </c>
      <c r="J84" s="139"/>
      <c r="K84" s="192"/>
    </row>
    <row r="85" spans="1:11" s="117" customFormat="1" ht="27" customHeight="1" x14ac:dyDescent="0.25">
      <c r="A85" s="196"/>
      <c r="B85" s="199" t="s">
        <v>110</v>
      </c>
      <c r="C85" s="197"/>
      <c r="E85" s="198"/>
      <c r="F85" s="198"/>
      <c r="G85" s="198"/>
      <c r="H85" s="198"/>
      <c r="I85" s="198"/>
      <c r="J85" s="139"/>
      <c r="K85" s="192"/>
    </row>
    <row r="86" spans="1:11" s="1" customFormat="1" ht="33" customHeight="1" x14ac:dyDescent="0.25">
      <c r="B86" s="331" t="s">
        <v>109</v>
      </c>
      <c r="C86" s="331"/>
      <c r="D86" s="331"/>
      <c r="E86" s="331"/>
      <c r="F86" s="331"/>
      <c r="G86" s="331"/>
      <c r="H86" s="331"/>
      <c r="I86" s="331"/>
      <c r="J86" s="7"/>
      <c r="K86" s="181"/>
    </row>
    <row r="87" spans="1:11" s="1" customFormat="1" ht="33" customHeight="1" x14ac:dyDescent="0.25">
      <c r="B87" s="181"/>
      <c r="C87" s="181"/>
      <c r="D87" s="181"/>
      <c r="J87" s="7"/>
      <c r="K87" s="181"/>
    </row>
    <row r="88" spans="1:11" ht="39.6" customHeight="1" x14ac:dyDescent="0.25">
      <c r="E88" s="4"/>
      <c r="F88" s="4"/>
      <c r="G88" s="4"/>
      <c r="H88" s="4"/>
      <c r="I88" s="4"/>
    </row>
    <row r="92" spans="1:11" ht="33" customHeight="1" x14ac:dyDescent="0.25"/>
  </sheetData>
  <mergeCells count="48">
    <mergeCell ref="A52:A53"/>
    <mergeCell ref="B52:B53"/>
    <mergeCell ref="A54:A55"/>
    <mergeCell ref="B54:B55"/>
    <mergeCell ref="B86:I86"/>
    <mergeCell ref="A79:D79"/>
    <mergeCell ref="A80:D80"/>
    <mergeCell ref="A57:A58"/>
    <mergeCell ref="B57:B58"/>
    <mergeCell ref="A59:A60"/>
    <mergeCell ref="B59:B60"/>
    <mergeCell ref="A68:D68"/>
    <mergeCell ref="A72:I72"/>
    <mergeCell ref="B62:B63"/>
    <mergeCell ref="A62:A63"/>
    <mergeCell ref="A44:I44"/>
    <mergeCell ref="A47:D47"/>
    <mergeCell ref="B37:B38"/>
    <mergeCell ref="A37:A38"/>
    <mergeCell ref="A49:A50"/>
    <mergeCell ref="B49:B50"/>
    <mergeCell ref="A6:I6"/>
    <mergeCell ref="A7:I7"/>
    <mergeCell ref="A12:A13"/>
    <mergeCell ref="B12:B13"/>
    <mergeCell ref="D12:D13"/>
    <mergeCell ref="F1:I1"/>
    <mergeCell ref="A3:A4"/>
    <mergeCell ref="B3:B4"/>
    <mergeCell ref="C3:C4"/>
    <mergeCell ref="D3:D4"/>
    <mergeCell ref="E3:I3"/>
    <mergeCell ref="B20:B21"/>
    <mergeCell ref="A20:A21"/>
    <mergeCell ref="B64:B65"/>
    <mergeCell ref="A64:A65"/>
    <mergeCell ref="A16:D16"/>
    <mergeCell ref="A48:I48"/>
    <mergeCell ref="A19:I19"/>
    <mergeCell ref="A22:A23"/>
    <mergeCell ref="B22:B23"/>
    <mergeCell ref="A24:A25"/>
    <mergeCell ref="B24:B25"/>
    <mergeCell ref="A26:A27"/>
    <mergeCell ref="B26:B27"/>
    <mergeCell ref="A28:D28"/>
    <mergeCell ref="A31:I31"/>
    <mergeCell ref="A40:D40"/>
  </mergeCells>
  <printOptions horizontalCentered="1"/>
  <pageMargins left="0.15748031496062992" right="0.15748031496062992" top="0.51181102362204722" bottom="0.35433070866141736" header="0.31496062992125984" footer="0.31496062992125984"/>
  <pageSetup paperSize="9" scale="69" firstPageNumber="17" orientation="portrait" useFirstPageNumber="1" r:id="rId1"/>
  <headerFooter>
    <oddHeader>&amp;C&amp;10&amp;P</oddHeader>
  </headerFooter>
  <rowBreaks count="4" manualBreakCount="4">
    <brk id="23" max="8" man="1"/>
    <brk id="43" max="8" man="1"/>
    <brk id="65" max="8" man="1"/>
    <brk id="88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2025-2027</vt:lpstr>
      <vt:lpstr>2028-2030</vt:lpstr>
      <vt:lpstr>2025-2030</vt:lpstr>
      <vt:lpstr>'2025-2027'!Заголовки_для_печати</vt:lpstr>
      <vt:lpstr>'2025-2030'!Заголовки_для_печати</vt:lpstr>
      <vt:lpstr>'2028-2030'!Заголовки_для_печати</vt:lpstr>
      <vt:lpstr>'2025-2027'!Область_печати</vt:lpstr>
      <vt:lpstr>'2025-2030'!Область_печати</vt:lpstr>
      <vt:lpstr>'2028-2030'!Область_печати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2026-02-19T07:49:17Z</cp:lastPrinted>
  <dcterms:created xsi:type="dcterms:W3CDTF">2016-09-27T05:07:00Z</dcterms:created>
  <dcterms:modified xsi:type="dcterms:W3CDTF">2026-02-19T07:50:49Z</dcterms:modified>
</cp:coreProperties>
</file>