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425" windowWidth="13110" windowHeight="6645" tabRatio="468" activeTab="1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7" i="10" l="1"/>
  <c r="F88" i="10"/>
  <c r="F38" i="10"/>
  <c r="F25" i="10"/>
  <c r="F86" i="10" s="1"/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81" i="21" l="1"/>
  <c r="G81" i="21"/>
  <c r="F81" i="21"/>
  <c r="E56" i="21"/>
  <c r="F46" i="21"/>
  <c r="E45" i="21"/>
  <c r="G39" i="21"/>
  <c r="F39" i="21"/>
  <c r="E42" i="21"/>
  <c r="G42" i="21"/>
  <c r="F42" i="2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E39" i="21" l="1"/>
  <c r="E51" i="10"/>
  <c r="J51" i="10"/>
  <c r="O48" i="10"/>
  <c r="E90" i="10"/>
  <c r="O90" i="10"/>
  <c r="J90" i="10"/>
  <c r="G80" i="21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E28" i="21" s="1"/>
  <c r="I27" i="21"/>
  <c r="H27" i="21"/>
  <c r="G27" i="21"/>
  <c r="E26" i="21"/>
  <c r="F29" i="21"/>
  <c r="E24" i="21"/>
  <c r="E23" i="21"/>
  <c r="E22" i="21"/>
  <c r="E21" i="21"/>
  <c r="E20" i="21"/>
  <c r="I18" i="21"/>
  <c r="H18" i="21"/>
  <c r="H79" i="21" s="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E66" i="21" l="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P20" i="10"/>
  <c r="O20" i="10" s="1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E36" i="10" s="1"/>
  <c r="I86" i="10"/>
  <c r="E25" i="10"/>
  <c r="E71" i="10"/>
  <c r="E77" i="10"/>
  <c r="O71" i="10"/>
  <c r="P77" i="10"/>
  <c r="O77" i="10" s="1"/>
  <c r="E34" i="10"/>
  <c r="E38" i="10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E87" i="10" l="1"/>
  <c r="E85" i="10"/>
  <c r="F89" i="10"/>
  <c r="E89" i="10" s="1"/>
  <c r="P88" i="10"/>
  <c r="O88" i="10" s="1"/>
  <c r="J77" i="10"/>
  <c r="E27" i="10"/>
  <c r="E88" i="10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<sst xmlns="http://schemas.openxmlformats.org/spreadsheetml/2006/main" count="441" uniqueCount="135">
  <si>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</si>
  <si>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</si>
  <si>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</si>
  <si>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</si>
  <si>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</si>
  <si>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</si>
  <si>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</si>
  <si>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</si>
  <si>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</si>
  <si>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</si>
  <si>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</si>
  <si>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</si>
  <si>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</si>
  <si>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</si>
  <si>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</si>
  <si>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</si>
  <si>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</si>
  <si>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</si>
  <si>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</si>
  <si>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</si>
  <si>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</si>
  <si>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</si>
  <si>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</si>
  <si>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</si>
  <si>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</si>
  <si>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</si>
  <si>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</si>
  <si>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</si>
  <si>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</si>
  <si>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</si>
  <si>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</si>
  <si>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</si>
  <si>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</si>
  <si>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</si>
  <si>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</si>
  <si>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Приложение № 1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</si>
  <si>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</si>
  <si>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</si>
  <si>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</si>
  <si>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</si>
  <si>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</si>
  <si>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</si>
  <si>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</si>
  <si>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</si>
  <si>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</si>
  <si>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</si>
  <si>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</si>
  <si>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</si>
  <si>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</si>
  <si>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</si>
  <si>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</si>
  <si>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</si>
  <si>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</si>
  <si>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</si>
  <si>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</si>
  <si>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</si>
  <si>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</si>
  <si>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</si>
  <si>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</si>
  <si>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</si>
  <si>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</si>
  <si>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</si>
  <si>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</si>
  <si>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</si>
  <si>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</si>
  <si>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</si>
  <si>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</si>
  <si>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</si>
  <si>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</si>
  <si>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</si>
  <si>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</si>
  <si>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</si>
  <si>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</si>
  <si>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</si>
  <si>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</si>
  <si>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</si>
  <si>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</si>
  <si>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</si>
  <si>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</si>
  <si>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</si>
  <si>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</si>
  <si>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</si>
  <si>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</si>
  <si>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</si>
  <si>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</si>
  <si>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</si>
  <si>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</si>
  <si>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</si>
  <si>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</si>
  <si>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</si>
  <si>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</si>
  <si>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</si>
  <si>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</si>
  <si>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2028-2029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</si>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</sst>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97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9" fillId="2" borderId="5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37" zoomScale="60" zoomScaleNormal="60" zoomScaleSheetLayoutView="40" workbookViewId="0">
      <selection activeCell="V41" sqref="V41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64" t="s">
        <v>35</v>
      </c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</row>
    <row r="2" spans="1:20" x14ac:dyDescent="0.25">
      <c r="A2" s="192"/>
      <c r="H2" s="264" t="s">
        <v>31</v>
      </c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</row>
    <row r="3" spans="1:20" x14ac:dyDescent="0.25">
      <c r="A3" s="192"/>
      <c r="H3" s="264" t="s">
        <v>32</v>
      </c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</row>
    <row r="4" spans="1:20" x14ac:dyDescent="0.25">
      <c r="A4" s="192"/>
      <c r="H4" s="264" t="s">
        <v>33</v>
      </c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1:20" x14ac:dyDescent="0.25">
      <c r="A5" s="192"/>
      <c r="H5" s="264" t="s">
        <v>34</v>
      </c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</row>
    <row r="6" spans="1:20" x14ac:dyDescent="0.25">
      <c r="A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</row>
    <row r="7" spans="1:20" x14ac:dyDescent="0.25">
      <c r="B7" s="260" t="s">
        <v>56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</row>
    <row r="8" spans="1:20" x14ac:dyDescent="0.25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20" x14ac:dyDescent="0.25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260" t="s">
        <v>96</v>
      </c>
      <c r="Q9" s="260"/>
      <c r="R9" s="260"/>
      <c r="S9" s="260"/>
    </row>
    <row r="10" spans="1:20" ht="12.75" customHeight="1" thickBot="1" x14ac:dyDescent="0.3"/>
    <row r="11" spans="1:20" s="10" customFormat="1" ht="22.5" customHeight="1" thickBot="1" x14ac:dyDescent="0.3">
      <c r="A11" s="272" t="s">
        <v>92</v>
      </c>
      <c r="B11" s="275" t="s">
        <v>0</v>
      </c>
      <c r="C11" s="278" t="s">
        <v>1</v>
      </c>
      <c r="D11" s="275" t="s">
        <v>2</v>
      </c>
      <c r="E11" s="257" t="s">
        <v>3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9"/>
      <c r="T11" s="18"/>
    </row>
    <row r="12" spans="1:20" s="10" customFormat="1" ht="23.25" customHeight="1" x14ac:dyDescent="0.25">
      <c r="A12" s="273"/>
      <c r="B12" s="276"/>
      <c r="C12" s="279"/>
      <c r="D12" s="276"/>
      <c r="E12" s="261" t="s">
        <v>22</v>
      </c>
      <c r="F12" s="262"/>
      <c r="G12" s="262"/>
      <c r="H12" s="262"/>
      <c r="I12" s="263"/>
      <c r="J12" s="261" t="s">
        <v>23</v>
      </c>
      <c r="K12" s="262"/>
      <c r="L12" s="262"/>
      <c r="M12" s="262"/>
      <c r="N12" s="265"/>
      <c r="O12" s="261" t="s">
        <v>24</v>
      </c>
      <c r="P12" s="262"/>
      <c r="Q12" s="262"/>
      <c r="R12" s="262"/>
      <c r="S12" s="265"/>
      <c r="T12" s="18"/>
    </row>
    <row r="13" spans="1:20" s="10" customFormat="1" ht="90" customHeight="1" thickBot="1" x14ac:dyDescent="0.3">
      <c r="A13" s="274"/>
      <c r="B13" s="277"/>
      <c r="C13" s="280"/>
      <c r="D13" s="277"/>
      <c r="E13" s="195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">
      <c r="A15" s="244" t="s">
        <v>36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71"/>
      <c r="T15" s="18"/>
    </row>
    <row r="16" spans="1:20" s="10" customFormat="1" ht="21" customHeight="1" thickBot="1" x14ac:dyDescent="0.3">
      <c r="A16" s="244" t="s">
        <v>20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71"/>
      <c r="T16" s="18"/>
    </row>
    <row r="17" spans="1:21" s="10" customFormat="1" ht="174.75" customHeight="1" x14ac:dyDescent="0.25">
      <c r="A17" s="179" t="s">
        <v>14</v>
      </c>
      <c r="B17" s="84" t="s">
        <v>97</v>
      </c>
      <c r="C17" s="81" t="s">
        <v>9</v>
      </c>
      <c r="D17" s="50" t="s">
        <v>91</v>
      </c>
      <c r="E17" s="57">
        <f t="shared" ref="E17:E23" si="0">F17+G17+H17+I17</f>
        <v>23262</v>
      </c>
      <c r="F17" s="58">
        <v>23262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60</v>
      </c>
      <c r="B18" s="85" t="s">
        <v>98</v>
      </c>
      <c r="C18" s="82" t="s">
        <v>9</v>
      </c>
      <c r="D18" s="187" t="s">
        <v>38</v>
      </c>
      <c r="E18" s="60">
        <f t="shared" si="0"/>
        <v>76282</v>
      </c>
      <c r="F18" s="3">
        <v>76282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119</v>
      </c>
      <c r="C19" s="82" t="s">
        <v>9</v>
      </c>
      <c r="D19" s="187" t="s">
        <v>55</v>
      </c>
      <c r="E19" s="60">
        <f t="shared" si="0"/>
        <v>46452</v>
      </c>
      <c r="F19" s="3">
        <v>46452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66</v>
      </c>
      <c r="C20" s="82" t="s">
        <v>9</v>
      </c>
      <c r="D20" s="187" t="s">
        <v>37</v>
      </c>
      <c r="E20" s="60">
        <f t="shared" si="0"/>
        <v>27326</v>
      </c>
      <c r="F20" s="3">
        <v>27326</v>
      </c>
      <c r="G20" s="3">
        <v>0</v>
      </c>
      <c r="H20" s="3">
        <v>0</v>
      </c>
      <c r="I20" s="29">
        <v>0</v>
      </c>
      <c r="J20" s="54">
        <f t="shared" si="1"/>
        <v>33318</v>
      </c>
      <c r="K20" s="3">
        <v>33318</v>
      </c>
      <c r="L20" s="3">
        <v>0</v>
      </c>
      <c r="M20" s="3">
        <v>0</v>
      </c>
      <c r="N20" s="68">
        <v>0</v>
      </c>
      <c r="O20" s="60">
        <f t="shared" si="2"/>
        <v>178477</v>
      </c>
      <c r="P20" s="3">
        <f>34269+144208</f>
        <v>178477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16" t="s">
        <v>75</v>
      </c>
      <c r="B21" s="218" t="s">
        <v>57</v>
      </c>
      <c r="C21" s="82" t="s">
        <v>9</v>
      </c>
      <c r="D21" s="266" t="s">
        <v>38</v>
      </c>
      <c r="E21" s="60">
        <f>F21+G21+H21+I21</f>
        <v>9365</v>
      </c>
      <c r="F21" s="3">
        <v>9365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16"/>
      <c r="B22" s="218"/>
      <c r="C22" s="82" t="s">
        <v>51</v>
      </c>
      <c r="D22" s="266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58</v>
      </c>
      <c r="B23" s="85" t="s">
        <v>67</v>
      </c>
      <c r="C23" s="82" t="s">
        <v>9</v>
      </c>
      <c r="D23" s="187" t="s">
        <v>38</v>
      </c>
      <c r="E23" s="60">
        <f t="shared" si="0"/>
        <v>24928</v>
      </c>
      <c r="F23" s="3">
        <v>24928</v>
      </c>
      <c r="G23" s="3">
        <v>0</v>
      </c>
      <c r="H23" s="3">
        <v>0</v>
      </c>
      <c r="I23" s="29">
        <v>0</v>
      </c>
      <c r="J23" s="54">
        <f t="shared" si="1"/>
        <v>19256</v>
      </c>
      <c r="K23" s="3">
        <v>19256</v>
      </c>
      <c r="L23" s="3">
        <v>0</v>
      </c>
      <c r="M23" s="3">
        <v>0</v>
      </c>
      <c r="N23" s="68">
        <v>0</v>
      </c>
      <c r="O23" s="60">
        <f t="shared" si="2"/>
        <v>5100</v>
      </c>
      <c r="P23" s="3">
        <v>5100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59</v>
      </c>
      <c r="B24" s="86" t="s">
        <v>90</v>
      </c>
      <c r="C24" s="83" t="s">
        <v>9</v>
      </c>
      <c r="D24" s="51" t="s">
        <v>38</v>
      </c>
      <c r="E24" s="61">
        <f>F24+G24+H24+I24</f>
        <v>176909</v>
      </c>
      <c r="F24" s="46">
        <v>171602</v>
      </c>
      <c r="G24" s="46">
        <v>0</v>
      </c>
      <c r="H24" s="46">
        <v>0</v>
      </c>
      <c r="I24" s="47">
        <v>5307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51" t="s">
        <v>10</v>
      </c>
      <c r="B25" s="252"/>
      <c r="C25" s="252"/>
      <c r="D25" s="253"/>
      <c r="E25" s="62">
        <f>F25+I25</f>
        <v>388579</v>
      </c>
      <c r="F25" s="48">
        <f>SUM(F17:F24)</f>
        <v>383272</v>
      </c>
      <c r="G25" s="48">
        <f>G23+G20+G18+G17+G19+G24</f>
        <v>0</v>
      </c>
      <c r="H25" s="48">
        <f>H23+H20+H18+H17+H19+H24</f>
        <v>0</v>
      </c>
      <c r="I25" s="49">
        <f>I23+I20+I18+I17+I19+I24</f>
        <v>5307</v>
      </c>
      <c r="J25" s="56">
        <f>K25+N25</f>
        <v>190355</v>
      </c>
      <c r="K25" s="48">
        <f>SUM(K17:K24)</f>
        <v>188731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356637</v>
      </c>
      <c r="P25" s="48">
        <f>SUM(P17:P24)</f>
        <v>355013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54" t="s">
        <v>49</v>
      </c>
      <c r="C26" s="89" t="s">
        <v>9</v>
      </c>
      <c r="D26" s="73"/>
      <c r="E26" s="57">
        <f>F26+G26+H26+I26</f>
        <v>384524</v>
      </c>
      <c r="F26" s="58">
        <f>F17+F18+F20+F23+F24+F21+F19</f>
        <v>379217</v>
      </c>
      <c r="G26" s="58">
        <f>G17+G18</f>
        <v>0</v>
      </c>
      <c r="H26" s="58">
        <f>H17+H18</f>
        <v>0</v>
      </c>
      <c r="I26" s="59">
        <f>I25</f>
        <v>5307</v>
      </c>
      <c r="J26" s="74">
        <f>K26+L26+M26+N26</f>
        <v>186761</v>
      </c>
      <c r="K26" s="58">
        <f>K17+K18+K20+K23+K24+K21+K19</f>
        <v>185137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352900</v>
      </c>
      <c r="P26" s="58">
        <f>P17+P18+P20+P23+P24+P21+P19</f>
        <v>351276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55"/>
      <c r="C27" s="42" t="s">
        <v>51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44" t="s">
        <v>69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71"/>
      <c r="T28" s="21"/>
    </row>
    <row r="29" spans="1:21" s="10" customFormat="1" ht="66" customHeight="1" x14ac:dyDescent="0.25">
      <c r="A29" s="179" t="s">
        <v>17</v>
      </c>
      <c r="B29" s="84" t="s">
        <v>68</v>
      </c>
      <c r="C29" s="81" t="s">
        <v>9</v>
      </c>
      <c r="D29" s="50" t="s">
        <v>38</v>
      </c>
      <c r="E29" s="63">
        <f>F29</f>
        <v>42016</v>
      </c>
      <c r="F29" s="38">
        <v>42016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9.15" customHeight="1" x14ac:dyDescent="0.25">
      <c r="A30" s="216" t="s">
        <v>76</v>
      </c>
      <c r="B30" s="218" t="s">
        <v>114</v>
      </c>
      <c r="C30" s="82" t="s">
        <v>9</v>
      </c>
      <c r="D30" s="188" t="s">
        <v>38</v>
      </c>
      <c r="E30" s="60">
        <f t="shared" ref="E30:E38" si="6">F30+G30+H30+I30</f>
        <v>7857</v>
      </c>
      <c r="F30" s="3">
        <v>7857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54" customHeight="1" x14ac:dyDescent="0.25">
      <c r="A31" s="216"/>
      <c r="B31" s="218"/>
      <c r="C31" s="82" t="s">
        <v>51</v>
      </c>
      <c r="D31" s="188" t="s">
        <v>95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16" t="s">
        <v>78</v>
      </c>
      <c r="B32" s="218" t="s">
        <v>77</v>
      </c>
      <c r="C32" s="82" t="s">
        <v>9</v>
      </c>
      <c r="D32" s="188" t="s">
        <v>38</v>
      </c>
      <c r="E32" s="60">
        <f t="shared" si="6"/>
        <v>15002</v>
      </c>
      <c r="F32" s="3">
        <v>15002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16"/>
      <c r="B33" s="218"/>
      <c r="C33" s="82" t="s">
        <v>52</v>
      </c>
      <c r="D33" s="188" t="s">
        <v>38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42.75" customHeight="1" x14ac:dyDescent="0.25">
      <c r="A34" s="216" t="s">
        <v>79</v>
      </c>
      <c r="B34" s="218" t="s">
        <v>115</v>
      </c>
      <c r="C34" s="82" t="s">
        <v>52</v>
      </c>
      <c r="D34" s="248" t="s">
        <v>38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48.75" customHeight="1" thickBot="1" x14ac:dyDescent="0.3">
      <c r="A35" s="250"/>
      <c r="B35" s="256"/>
      <c r="C35" s="83" t="s">
        <v>9</v>
      </c>
      <c r="D35" s="249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34" t="s">
        <v>50</v>
      </c>
      <c r="B36" s="235"/>
      <c r="C36" s="235"/>
      <c r="D36" s="236"/>
      <c r="E36" s="62">
        <f t="shared" si="6"/>
        <v>94483</v>
      </c>
      <c r="F36" s="48">
        <f>SUM(F29:F35)</f>
        <v>94483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54" t="s">
        <v>49</v>
      </c>
      <c r="C37" s="81" t="s">
        <v>9</v>
      </c>
      <c r="D37" s="52"/>
      <c r="E37" s="63">
        <f t="shared" si="6"/>
        <v>66676</v>
      </c>
      <c r="F37" s="38">
        <f>F29+F30+F32+F35</f>
        <v>66676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55"/>
      <c r="C38" s="42" t="s">
        <v>51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44" t="s">
        <v>70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6"/>
      <c r="P39" s="246"/>
      <c r="Q39" s="246"/>
      <c r="R39" s="246"/>
      <c r="S39" s="247"/>
      <c r="T39" s="18"/>
    </row>
    <row r="40" spans="1:21" s="10" customFormat="1" ht="69" customHeight="1" x14ac:dyDescent="0.25">
      <c r="A40" s="125" t="s">
        <v>18</v>
      </c>
      <c r="B40" s="128" t="s">
        <v>65</v>
      </c>
      <c r="C40" s="184" t="s">
        <v>9</v>
      </c>
      <c r="D40" s="186" t="s">
        <v>39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45.5" customHeight="1" x14ac:dyDescent="0.25">
      <c r="A41" s="126" t="s">
        <v>19</v>
      </c>
      <c r="B41" s="129" t="s">
        <v>118</v>
      </c>
      <c r="C41" s="123" t="s">
        <v>9</v>
      </c>
      <c r="D41" s="124" t="s">
        <v>71</v>
      </c>
      <c r="E41" s="54">
        <f t="shared" si="8"/>
        <v>7750</v>
      </c>
      <c r="F41" s="3">
        <v>7750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26</v>
      </c>
      <c r="B42" s="129" t="s">
        <v>30</v>
      </c>
      <c r="C42" s="123" t="s">
        <v>9</v>
      </c>
      <c r="D42" s="124" t="s">
        <v>38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27</v>
      </c>
      <c r="B43" s="129" t="s">
        <v>21</v>
      </c>
      <c r="C43" s="123" t="s">
        <v>9</v>
      </c>
      <c r="D43" s="124" t="s">
        <v>38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25">
      <c r="A44" s="126" t="s">
        <v>28</v>
      </c>
      <c r="B44" s="129" t="s">
        <v>134</v>
      </c>
      <c r="C44" s="123" t="s">
        <v>9</v>
      </c>
      <c r="D44" s="124" t="s">
        <v>39</v>
      </c>
      <c r="E44" s="54">
        <f t="shared" si="8"/>
        <v>4890</v>
      </c>
      <c r="F44" s="3">
        <v>4890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69" t="s">
        <v>80</v>
      </c>
      <c r="B45" s="267" t="s">
        <v>99</v>
      </c>
      <c r="C45" s="131" t="s">
        <v>9</v>
      </c>
      <c r="D45" s="203" t="s">
        <v>71</v>
      </c>
      <c r="E45" s="54">
        <f t="shared" si="8"/>
        <v>66253</v>
      </c>
      <c r="F45" s="46">
        <v>66253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70"/>
      <c r="B46" s="268"/>
      <c r="C46" s="131" t="s">
        <v>52</v>
      </c>
      <c r="D46" s="132" t="s">
        <v>38</v>
      </c>
      <c r="E46" s="55">
        <f t="shared" si="8"/>
        <v>76941</v>
      </c>
      <c r="F46" s="46">
        <v>76941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72" customHeight="1" thickBot="1" x14ac:dyDescent="0.3">
      <c r="A47" s="127" t="s">
        <v>110</v>
      </c>
      <c r="B47" s="130" t="s">
        <v>111</v>
      </c>
      <c r="C47" s="195" t="s">
        <v>108</v>
      </c>
      <c r="D47" s="103" t="s">
        <v>109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22" t="s">
        <v>11</v>
      </c>
      <c r="B48" s="223"/>
      <c r="C48" s="224"/>
      <c r="D48" s="92"/>
      <c r="E48" s="62">
        <f>F48+G48+H48+I48</f>
        <v>267350</v>
      </c>
      <c r="F48" s="48">
        <f>SUM(F40:F47)</f>
        <v>167350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49</v>
      </c>
      <c r="C49" s="184" t="s">
        <v>9</v>
      </c>
      <c r="D49" s="137"/>
      <c r="E49" s="74">
        <f t="shared" si="8"/>
        <v>85146</v>
      </c>
      <c r="F49" s="58">
        <f>F41+F40+F42+F43+F44+F45</f>
        <v>85146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52</v>
      </c>
      <c r="D50" s="138"/>
      <c r="E50" s="55">
        <f t="shared" si="8"/>
        <v>76941</v>
      </c>
      <c r="F50" s="46">
        <f>F46</f>
        <v>76941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108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19" t="s">
        <v>72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  <c r="T52" s="18"/>
    </row>
    <row r="53" spans="1:20" s="10" customFormat="1" ht="117" customHeight="1" x14ac:dyDescent="0.25">
      <c r="A53" s="97" t="s">
        <v>13</v>
      </c>
      <c r="B53" s="181" t="s">
        <v>112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87.75" customHeight="1" thickBot="1" x14ac:dyDescent="0.3">
      <c r="A54" s="98" t="s">
        <v>25</v>
      </c>
      <c r="B54" s="99" t="s">
        <v>73</v>
      </c>
      <c r="C54" s="83" t="s">
        <v>9</v>
      </c>
      <c r="D54" s="51">
        <v>2025</v>
      </c>
      <c r="E54" s="61">
        <f>F54+G54+H54+I54</f>
        <v>17514</v>
      </c>
      <c r="F54" s="46">
        <v>17514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">
      <c r="A55" s="225" t="s">
        <v>12</v>
      </c>
      <c r="B55" s="226"/>
      <c r="C55" s="226"/>
      <c r="D55" s="226"/>
      <c r="E55" s="62">
        <f t="shared" ref="E55:S55" si="11">E54+E53</f>
        <v>84842</v>
      </c>
      <c r="F55" s="48">
        <f t="shared" si="11"/>
        <v>36473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12" t="s">
        <v>74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4"/>
      <c r="T56" s="24"/>
    </row>
    <row r="57" spans="1:20" s="10" customFormat="1" ht="46.15" customHeight="1" x14ac:dyDescent="0.25">
      <c r="A57" s="215" t="s">
        <v>61</v>
      </c>
      <c r="B57" s="217" t="s">
        <v>131</v>
      </c>
      <c r="C57" s="81" t="s">
        <v>9</v>
      </c>
      <c r="D57" s="100" t="s">
        <v>38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16"/>
      <c r="B58" s="218"/>
      <c r="C58" s="82" t="s">
        <v>51</v>
      </c>
      <c r="D58" s="188" t="s">
        <v>38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05" t="s">
        <v>121</v>
      </c>
      <c r="B59" s="206" t="s">
        <v>133</v>
      </c>
      <c r="C59" s="82" t="s">
        <v>9</v>
      </c>
      <c r="D59" s="207" t="s">
        <v>71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29">
        <v>0</v>
      </c>
      <c r="T59" s="24"/>
    </row>
    <row r="60" spans="1:20" s="10" customFormat="1" ht="46.15" customHeight="1" x14ac:dyDescent="0.25">
      <c r="A60" s="216" t="s">
        <v>123</v>
      </c>
      <c r="B60" s="218" t="s">
        <v>101</v>
      </c>
      <c r="C60" s="82" t="s">
        <v>9</v>
      </c>
      <c r="D60" s="188" t="s">
        <v>38</v>
      </c>
      <c r="E60" s="60">
        <f t="shared" si="12"/>
        <v>34159</v>
      </c>
      <c r="F60" s="3">
        <v>34159</v>
      </c>
      <c r="G60" s="3">
        <v>0</v>
      </c>
      <c r="H60" s="3">
        <v>0</v>
      </c>
      <c r="I60" s="29">
        <v>0</v>
      </c>
      <c r="J60" s="54">
        <f t="shared" si="13"/>
        <v>43226</v>
      </c>
      <c r="K60" s="3">
        <v>43226</v>
      </c>
      <c r="L60" s="3">
        <v>0</v>
      </c>
      <c r="M60" s="3">
        <v>0</v>
      </c>
      <c r="N60" s="68">
        <v>0</v>
      </c>
      <c r="O60" s="60">
        <f t="shared" si="14"/>
        <v>37271</v>
      </c>
      <c r="P60" s="3">
        <v>37271</v>
      </c>
      <c r="Q60" s="3">
        <v>0</v>
      </c>
      <c r="R60" s="3">
        <v>0</v>
      </c>
      <c r="S60" s="29">
        <v>0</v>
      </c>
      <c r="T60" s="24"/>
    </row>
    <row r="61" spans="1:20" s="10" customFormat="1" ht="46.15" customHeight="1" x14ac:dyDescent="0.25">
      <c r="A61" s="216"/>
      <c r="B61" s="218"/>
      <c r="C61" s="82" t="s">
        <v>52</v>
      </c>
      <c r="D61" s="188" t="s">
        <v>38</v>
      </c>
      <c r="E61" s="60">
        <f t="shared" ref="E61:E66" si="15">F61+G61+H61+I61</f>
        <v>108079</v>
      </c>
      <c r="F61" s="3">
        <v>108079</v>
      </c>
      <c r="G61" s="3">
        <v>0</v>
      </c>
      <c r="H61" s="3">
        <v>0</v>
      </c>
      <c r="I61" s="29">
        <v>0</v>
      </c>
      <c r="J61" s="54">
        <f>K61+L61+M61+N61</f>
        <v>95833</v>
      </c>
      <c r="K61" s="3">
        <f>40712+55121</f>
        <v>95833</v>
      </c>
      <c r="L61" s="3">
        <v>0</v>
      </c>
      <c r="M61" s="3">
        <v>0</v>
      </c>
      <c r="N61" s="68">
        <v>0</v>
      </c>
      <c r="O61" s="60">
        <f>P61+Q61+R61+S61</f>
        <v>99498</v>
      </c>
      <c r="P61" s="3">
        <f>42214+57284</f>
        <v>99498</v>
      </c>
      <c r="Q61" s="3">
        <v>0</v>
      </c>
      <c r="R61" s="3">
        <v>0</v>
      </c>
      <c r="S61" s="29">
        <v>0</v>
      </c>
      <c r="T61" s="24"/>
    </row>
    <row r="62" spans="1:20" s="10" customFormat="1" ht="49.9" customHeight="1" x14ac:dyDescent="0.25">
      <c r="A62" s="216" t="s">
        <v>124</v>
      </c>
      <c r="B62" s="218" t="s">
        <v>113</v>
      </c>
      <c r="C62" s="82" t="s">
        <v>9</v>
      </c>
      <c r="D62" s="187" t="s">
        <v>38</v>
      </c>
      <c r="E62" s="60">
        <f t="shared" si="15"/>
        <v>7178</v>
      </c>
      <c r="F62" s="3">
        <v>7178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29">
        <v>0</v>
      </c>
      <c r="T62" s="18"/>
    </row>
    <row r="63" spans="1:20" s="10" customFormat="1" ht="49.9" customHeight="1" x14ac:dyDescent="0.25">
      <c r="A63" s="216"/>
      <c r="B63" s="218"/>
      <c r="C63" s="82" t="s">
        <v>52</v>
      </c>
      <c r="D63" s="187" t="s">
        <v>38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29">
        <v>0</v>
      </c>
      <c r="T63" s="18"/>
    </row>
    <row r="64" spans="1:20" s="10" customFormat="1" ht="65.25" customHeight="1" x14ac:dyDescent="0.25">
      <c r="A64" s="180" t="s">
        <v>125</v>
      </c>
      <c r="B64" s="99" t="s">
        <v>100</v>
      </c>
      <c r="C64" s="82" t="s">
        <v>9</v>
      </c>
      <c r="D64" s="188" t="s">
        <v>38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16" t="s">
        <v>126</v>
      </c>
      <c r="B65" s="218" t="s">
        <v>106</v>
      </c>
      <c r="C65" s="82" t="s">
        <v>9</v>
      </c>
      <c r="D65" s="187" t="s">
        <v>40</v>
      </c>
      <c r="E65" s="60">
        <f t="shared" si="15"/>
        <v>11776</v>
      </c>
      <c r="F65" s="3">
        <v>11238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16"/>
      <c r="B66" s="218"/>
      <c r="C66" s="82" t="s">
        <v>54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47.45" customHeight="1" x14ac:dyDescent="0.25">
      <c r="A67" s="216" t="s">
        <v>81</v>
      </c>
      <c r="B67" s="218" t="s">
        <v>42</v>
      </c>
      <c r="C67" s="82" t="s">
        <v>9</v>
      </c>
      <c r="D67" s="188" t="s">
        <v>38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46.15" customHeight="1" x14ac:dyDescent="0.25">
      <c r="A68" s="216"/>
      <c r="B68" s="218"/>
      <c r="C68" s="82" t="s">
        <v>52</v>
      </c>
      <c r="D68" s="188" t="s">
        <v>38</v>
      </c>
      <c r="E68" s="60">
        <f t="shared" si="12"/>
        <v>11496</v>
      </c>
      <c r="F68" s="3">
        <v>11496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57.6" customHeight="1" x14ac:dyDescent="0.25">
      <c r="A69" s="180" t="s">
        <v>82</v>
      </c>
      <c r="B69" s="85" t="s">
        <v>43</v>
      </c>
      <c r="C69" s="82" t="s">
        <v>9</v>
      </c>
      <c r="D69" s="188" t="s">
        <v>38</v>
      </c>
      <c r="E69" s="60">
        <f t="shared" si="12"/>
        <v>731</v>
      </c>
      <c r="F69" s="3">
        <v>731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57.6" customHeight="1" x14ac:dyDescent="0.25">
      <c r="A70" s="269" t="s">
        <v>132</v>
      </c>
      <c r="B70" s="267" t="s">
        <v>102</v>
      </c>
      <c r="C70" s="82" t="s">
        <v>9</v>
      </c>
      <c r="D70" s="197" t="s">
        <v>120</v>
      </c>
      <c r="E70" s="60">
        <f t="shared" si="12"/>
        <v>11785</v>
      </c>
      <c r="F70" s="3">
        <v>11785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98.25" customHeight="1" x14ac:dyDescent="0.25">
      <c r="A71" s="270"/>
      <c r="B71" s="268"/>
      <c r="C71" s="82" t="s">
        <v>51</v>
      </c>
      <c r="D71" s="188" t="s">
        <v>38</v>
      </c>
      <c r="E71" s="60">
        <f t="shared" si="12"/>
        <v>15876</v>
      </c>
      <c r="F71" s="3">
        <v>15876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64.900000000000006" customHeight="1" x14ac:dyDescent="0.25">
      <c r="A72" s="180" t="s">
        <v>128</v>
      </c>
      <c r="B72" s="85" t="s">
        <v>103</v>
      </c>
      <c r="C72" s="82" t="s">
        <v>52</v>
      </c>
      <c r="D72" s="187" t="s">
        <v>38</v>
      </c>
      <c r="E72" s="60">
        <f>F72+G72+H72+I72</f>
        <v>18919</v>
      </c>
      <c r="F72" s="3">
        <v>18919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54.6" customHeight="1" x14ac:dyDescent="0.25">
      <c r="A73" s="180" t="s">
        <v>129</v>
      </c>
      <c r="B73" s="182" t="s">
        <v>83</v>
      </c>
      <c r="C73" s="82" t="s">
        <v>51</v>
      </c>
      <c r="D73" s="188" t="s">
        <v>44</v>
      </c>
      <c r="E73" s="60">
        <f t="shared" si="12"/>
        <v>63640</v>
      </c>
      <c r="F73" s="3">
        <v>63640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56.45" customHeight="1" thickBot="1" x14ac:dyDescent="0.3">
      <c r="A74" s="190" t="s">
        <v>130</v>
      </c>
      <c r="B74" s="99" t="s">
        <v>94</v>
      </c>
      <c r="C74" s="83" t="s">
        <v>51</v>
      </c>
      <c r="D74" s="189" t="s">
        <v>40</v>
      </c>
      <c r="E74" s="61">
        <f t="shared" si="12"/>
        <v>24</v>
      </c>
      <c r="F74" s="46">
        <v>24</v>
      </c>
      <c r="G74" s="46">
        <v>0</v>
      </c>
      <c r="H74" s="46">
        <v>0</v>
      </c>
      <c r="I74" s="47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1">
        <f t="shared" si="14"/>
        <v>0</v>
      </c>
      <c r="P74" s="46">
        <v>0</v>
      </c>
      <c r="Q74" s="46">
        <v>0</v>
      </c>
      <c r="R74" s="46">
        <v>0</v>
      </c>
      <c r="S74" s="47">
        <v>0</v>
      </c>
      <c r="T74" s="24"/>
    </row>
    <row r="75" spans="1:20" s="13" customFormat="1" ht="41.25" customHeight="1" thickBot="1" x14ac:dyDescent="0.3">
      <c r="A75" s="222" t="s">
        <v>63</v>
      </c>
      <c r="B75" s="223"/>
      <c r="C75" s="223"/>
      <c r="D75" s="237"/>
      <c r="E75" s="56">
        <f>F75+G75+H75+I75</f>
        <v>822999</v>
      </c>
      <c r="F75" s="48">
        <f>SUM(F57:F74)</f>
        <v>820662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25">
      <c r="A76" s="104"/>
      <c r="B76" s="238" t="s">
        <v>49</v>
      </c>
      <c r="C76" s="89" t="s">
        <v>9</v>
      </c>
      <c r="D76" s="101"/>
      <c r="E76" s="74">
        <f t="shared" si="12"/>
        <v>444082</v>
      </c>
      <c r="F76" s="58">
        <f>F57+F60+F62+F64+F65+F67+F69+F70+F59</f>
        <v>443544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15" customHeight="1" x14ac:dyDescent="0.25">
      <c r="A77" s="105"/>
      <c r="B77" s="239"/>
      <c r="C77" s="82" t="s">
        <v>51</v>
      </c>
      <c r="D77" s="102"/>
      <c r="E77" s="54">
        <f>F77+G77+H77+I77</f>
        <v>377023</v>
      </c>
      <c r="F77" s="3">
        <f>F58+F61+F63+F68+F71+F72+F73+F74</f>
        <v>377023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">
      <c r="A78" s="106"/>
      <c r="B78" s="240"/>
      <c r="C78" s="42" t="s">
        <v>54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15" customHeight="1" thickBot="1" x14ac:dyDescent="0.3">
      <c r="A79" s="228" t="s">
        <v>62</v>
      </c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30"/>
      <c r="T79" s="24"/>
    </row>
    <row r="80" spans="1:20" s="10" customFormat="1" ht="67.150000000000006" customHeight="1" x14ac:dyDescent="0.25">
      <c r="A80" s="179" t="s">
        <v>84</v>
      </c>
      <c r="B80" s="84" t="s">
        <v>85</v>
      </c>
      <c r="C80" s="107" t="s">
        <v>53</v>
      </c>
      <c r="D80" s="100" t="s">
        <v>38</v>
      </c>
      <c r="E80" s="57">
        <f t="shared" ref="E80:E90" si="24">F80+G80+H80+I80</f>
        <v>44481</v>
      </c>
      <c r="F80" s="58">
        <v>44481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25">
      <c r="A81" s="180" t="s">
        <v>86</v>
      </c>
      <c r="B81" s="182" t="s">
        <v>45</v>
      </c>
      <c r="C81" s="108" t="s">
        <v>53</v>
      </c>
      <c r="D81" s="188" t="s">
        <v>93</v>
      </c>
      <c r="E81" s="60">
        <f t="shared" si="24"/>
        <v>0</v>
      </c>
      <c r="F81" s="3">
        <v>0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87</v>
      </c>
      <c r="B82" s="182" t="s">
        <v>46</v>
      </c>
      <c r="C82" s="108" t="s">
        <v>53</v>
      </c>
      <c r="D82" s="188" t="s">
        <v>44</v>
      </c>
      <c r="E82" s="60">
        <f t="shared" si="24"/>
        <v>6593</v>
      </c>
      <c r="F82" s="3">
        <v>6593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25">
      <c r="A83" s="180" t="s">
        <v>88</v>
      </c>
      <c r="B83" s="182" t="s">
        <v>47</v>
      </c>
      <c r="C83" s="108" t="s">
        <v>54</v>
      </c>
      <c r="D83" s="188" t="s">
        <v>38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">
      <c r="A84" s="190" t="s">
        <v>89</v>
      </c>
      <c r="B84" s="191" t="s">
        <v>48</v>
      </c>
      <c r="C84" s="109" t="s">
        <v>53</v>
      </c>
      <c r="D84" s="189" t="s">
        <v>38</v>
      </c>
      <c r="E84" s="61">
        <f t="shared" si="24"/>
        <v>4730</v>
      </c>
      <c r="F84" s="46">
        <v>4730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15" customHeight="1" thickBot="1" x14ac:dyDescent="0.3">
      <c r="A85" s="234" t="s">
        <v>64</v>
      </c>
      <c r="B85" s="235"/>
      <c r="C85" s="235"/>
      <c r="D85" s="236"/>
      <c r="E85" s="62">
        <f t="shared" si="24"/>
        <v>78877</v>
      </c>
      <c r="F85" s="48">
        <f>SUM(F80:F84)</f>
        <v>78877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5" customHeight="1" thickBot="1" x14ac:dyDescent="0.3">
      <c r="A86" s="231" t="s">
        <v>29</v>
      </c>
      <c r="B86" s="232"/>
      <c r="C86" s="232"/>
      <c r="D86" s="233"/>
      <c r="E86" s="147">
        <f t="shared" si="24"/>
        <v>1737130</v>
      </c>
      <c r="F86" s="148">
        <f>F25+F36+F48+F55+F75+F85</f>
        <v>1581117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5307</v>
      </c>
      <c r="J86" s="150">
        <f t="shared" si="25"/>
        <v>1571626</v>
      </c>
      <c r="K86" s="148">
        <f>K25+K36+K48+K55+K75+K85</f>
        <v>1389196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1680533</v>
      </c>
      <c r="P86" s="148">
        <f>P25+P36+P48+P55+P75+P85</f>
        <v>1678909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" customHeight="1" x14ac:dyDescent="0.25">
      <c r="A87" s="152"/>
      <c r="B87" s="241" t="s">
        <v>49</v>
      </c>
      <c r="C87" s="89" t="s">
        <v>9</v>
      </c>
      <c r="D87" s="137"/>
      <c r="E87" s="57">
        <f>F87+G87+H87+I87</f>
        <v>1065270</v>
      </c>
      <c r="F87" s="58">
        <f>F26+F37+F49+F55+F76</f>
        <v>1011056</v>
      </c>
      <c r="G87" s="58">
        <f>G26+G37+G49+G55+G76</f>
        <v>48907</v>
      </c>
      <c r="H87" s="58">
        <f>H26+H37+H49+H55+H76</f>
        <v>0</v>
      </c>
      <c r="I87" s="59">
        <f>I26+I37+I49+I55+I76</f>
        <v>5307</v>
      </c>
      <c r="J87" s="57">
        <f t="shared" si="25"/>
        <v>873409</v>
      </c>
      <c r="K87" s="58">
        <f>K26+K37+K49+K55+K76</f>
        <v>871785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1221330</v>
      </c>
      <c r="P87" s="58">
        <f>P26+P37+P49+P55+P76</f>
        <v>1219706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25">
      <c r="A88" s="112"/>
      <c r="B88" s="242"/>
      <c r="C88" s="82" t="s">
        <v>52</v>
      </c>
      <c r="D88" s="153"/>
      <c r="E88" s="60">
        <f t="shared" si="24"/>
        <v>485826</v>
      </c>
      <c r="F88" s="3">
        <f>F27+F38+F50+F77</f>
        <v>485826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" customHeight="1" x14ac:dyDescent="0.25">
      <c r="A89" s="142"/>
      <c r="B89" s="242"/>
      <c r="C89" s="109" t="s">
        <v>53</v>
      </c>
      <c r="D89" s="154"/>
      <c r="E89" s="143">
        <f t="shared" si="24"/>
        <v>80771</v>
      </c>
      <c r="F89" s="144">
        <f>F78+F85</f>
        <v>78972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" customHeight="1" thickBot="1" x14ac:dyDescent="0.3">
      <c r="A90" s="113"/>
      <c r="B90" s="243"/>
      <c r="C90" s="114" t="s">
        <v>108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" customHeight="1" x14ac:dyDescent="0.25">
      <c r="A91" s="198"/>
      <c r="B91" s="202" t="s">
        <v>117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25">
      <c r="B92" s="227" t="s">
        <v>116</v>
      </c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5"/>
      <c r="Q92" s="5"/>
      <c r="T92" s="7"/>
      <c r="U92" s="183"/>
    </row>
    <row r="93" spans="1:23" ht="39.6" customHeight="1" x14ac:dyDescent="0.25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N95" s="122"/>
      <c r="O95" s="122"/>
      <c r="P95" s="122"/>
      <c r="Q95" s="122"/>
      <c r="R95" s="122"/>
      <c r="S95" s="122"/>
      <c r="T95" s="121"/>
      <c r="U95" s="122"/>
    </row>
    <row r="96" spans="1:23" x14ac:dyDescent="0.25">
      <c r="P96" s="4"/>
      <c r="R96" s="4"/>
    </row>
    <row r="97" spans="16:18" ht="33" customHeight="1" x14ac:dyDescent="0.25">
      <c r="P97" s="9"/>
      <c r="Q97" s="9"/>
    </row>
    <row r="98" spans="16:18" ht="18.75" x14ac:dyDescent="0.25">
      <c r="P98" s="9"/>
      <c r="Q98" s="9"/>
      <c r="R98" s="4"/>
    </row>
    <row r="100" spans="16:18" x14ac:dyDescent="0.25">
      <c r="R100" s="4"/>
    </row>
  </sheetData>
  <mergeCells count="58"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56:S56"/>
    <mergeCell ref="A57:A58"/>
    <mergeCell ref="B57:B58"/>
    <mergeCell ref="A52:S52"/>
    <mergeCell ref="A48:C48"/>
    <mergeCell ref="A55:D55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4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0" max="18" man="1"/>
    <brk id="36" max="18" man="1"/>
    <brk id="48" max="18" man="1"/>
    <brk id="63" max="18" man="1"/>
    <brk id="75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topLeftCell="A73" zoomScale="60" zoomScaleNormal="60" zoomScaleSheetLayoutView="30" workbookViewId="0">
      <selection activeCell="N55" sqref="N55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86" t="s">
        <v>105</v>
      </c>
      <c r="G1" s="286"/>
      <c r="H1" s="286"/>
      <c r="I1" s="286"/>
    </row>
    <row r="2" spans="1:11" ht="18" customHeight="1" thickBot="1" x14ac:dyDescent="0.3"/>
    <row r="3" spans="1:11" s="10" customFormat="1" ht="53.25" customHeight="1" thickBot="1" x14ac:dyDescent="0.3">
      <c r="A3" s="287" t="s">
        <v>92</v>
      </c>
      <c r="B3" s="275" t="s">
        <v>0</v>
      </c>
      <c r="C3" s="261" t="s">
        <v>1</v>
      </c>
      <c r="D3" s="265" t="s">
        <v>2</v>
      </c>
      <c r="E3" s="291" t="s">
        <v>104</v>
      </c>
      <c r="F3" s="292"/>
      <c r="G3" s="292"/>
      <c r="H3" s="292"/>
      <c r="I3" s="293"/>
      <c r="J3" s="18"/>
    </row>
    <row r="4" spans="1:11" s="10" customFormat="1" ht="90" customHeight="1" thickBot="1" x14ac:dyDescent="0.3">
      <c r="A4" s="288"/>
      <c r="B4" s="277"/>
      <c r="C4" s="289"/>
      <c r="D4" s="290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94" t="s">
        <v>36</v>
      </c>
      <c r="B6" s="295"/>
      <c r="C6" s="295"/>
      <c r="D6" s="295"/>
      <c r="E6" s="295"/>
      <c r="F6" s="295"/>
      <c r="G6" s="295"/>
      <c r="H6" s="295"/>
      <c r="I6" s="296"/>
      <c r="J6" s="18"/>
    </row>
    <row r="7" spans="1:11" s="10" customFormat="1" ht="21" customHeight="1" thickBot="1" x14ac:dyDescent="0.3">
      <c r="A7" s="244" t="s">
        <v>20</v>
      </c>
      <c r="B7" s="245"/>
      <c r="C7" s="245"/>
      <c r="D7" s="245"/>
      <c r="E7" s="245"/>
      <c r="F7" s="245"/>
      <c r="G7" s="245"/>
      <c r="H7" s="245"/>
      <c r="I7" s="271"/>
      <c r="J7" s="18"/>
    </row>
    <row r="8" spans="1:11" s="10" customFormat="1" ht="174.75" customHeight="1" x14ac:dyDescent="0.25">
      <c r="A8" s="179" t="s">
        <v>14</v>
      </c>
      <c r="B8" s="84" t="s">
        <v>97</v>
      </c>
      <c r="C8" s="81" t="s">
        <v>9</v>
      </c>
      <c r="D8" s="50" t="s">
        <v>91</v>
      </c>
      <c r="E8" s="57">
        <f>F8+G8+H8+I8</f>
        <v>62624</v>
      </c>
      <c r="F8" s="58">
        <v>62624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60</v>
      </c>
      <c r="B9" s="85" t="s">
        <v>98</v>
      </c>
      <c r="C9" s="82" t="s">
        <v>9</v>
      </c>
      <c r="D9" s="187" t="s">
        <v>38</v>
      </c>
      <c r="E9" s="60">
        <f>F9+G9+H9+I9</f>
        <v>455245</v>
      </c>
      <c r="F9" s="3">
        <v>455245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119</v>
      </c>
      <c r="C10" s="82" t="s">
        <v>9</v>
      </c>
      <c r="D10" s="187" t="s">
        <v>55</v>
      </c>
      <c r="E10" s="60">
        <f>F10+G10+H10+I10</f>
        <v>387073</v>
      </c>
      <c r="F10" s="3">
        <v>387073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66</v>
      </c>
      <c r="C11" s="82" t="s">
        <v>9</v>
      </c>
      <c r="D11" s="187" t="s">
        <v>37</v>
      </c>
      <c r="E11" s="60">
        <f>F11+G11+H11+I11</f>
        <v>806297</v>
      </c>
      <c r="F11" s="3">
        <v>806297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16" t="s">
        <v>75</v>
      </c>
      <c r="B12" s="218" t="s">
        <v>57</v>
      </c>
      <c r="C12" s="82" t="s">
        <v>9</v>
      </c>
      <c r="D12" s="266" t="s">
        <v>38</v>
      </c>
      <c r="E12" s="60">
        <f>F12+G12+H12+I12</f>
        <v>25649</v>
      </c>
      <c r="F12" s="3">
        <v>25649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16"/>
      <c r="B13" s="218"/>
      <c r="C13" s="82" t="s">
        <v>51</v>
      </c>
      <c r="D13" s="266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54" customHeight="1" x14ac:dyDescent="0.25">
      <c r="A14" s="180" t="s">
        <v>58</v>
      </c>
      <c r="B14" s="85" t="s">
        <v>67</v>
      </c>
      <c r="C14" s="82" t="s">
        <v>9</v>
      </c>
      <c r="D14" s="187" t="s">
        <v>38</v>
      </c>
      <c r="E14" s="60">
        <f>F14+G14+H14+I14</f>
        <v>207026</v>
      </c>
      <c r="F14" s="3">
        <v>207026</v>
      </c>
      <c r="G14" s="3">
        <v>0</v>
      </c>
      <c r="H14" s="3">
        <v>0</v>
      </c>
      <c r="I14" s="29">
        <v>0</v>
      </c>
      <c r="J14" s="18"/>
    </row>
    <row r="15" spans="1:11" s="10" customFormat="1" ht="54" customHeight="1" thickBot="1" x14ac:dyDescent="0.3">
      <c r="A15" s="190" t="s">
        <v>59</v>
      </c>
      <c r="B15" s="94" t="s">
        <v>90</v>
      </c>
      <c r="C15" s="83" t="s">
        <v>9</v>
      </c>
      <c r="D15" s="51" t="s">
        <v>38</v>
      </c>
      <c r="E15" s="61">
        <f>F15+I15</f>
        <v>447529</v>
      </c>
      <c r="F15" s="46">
        <v>434102</v>
      </c>
      <c r="G15" s="46">
        <v>0</v>
      </c>
      <c r="H15" s="46">
        <v>0</v>
      </c>
      <c r="I15" s="47">
        <v>13427</v>
      </c>
      <c r="J15" s="21"/>
    </row>
    <row r="16" spans="1:11" s="13" customFormat="1" ht="35.25" customHeight="1" thickBot="1" x14ac:dyDescent="0.3">
      <c r="A16" s="283" t="s">
        <v>10</v>
      </c>
      <c r="B16" s="284"/>
      <c r="C16" s="284"/>
      <c r="D16" s="285"/>
      <c r="E16" s="62">
        <f>F16+I16</f>
        <v>2406023</v>
      </c>
      <c r="F16" s="48">
        <f>SUM(F8:F15)</f>
        <v>2392596</v>
      </c>
      <c r="G16" s="48">
        <f>SUM(G8:G15)</f>
        <v>0</v>
      </c>
      <c r="H16" s="48">
        <f>SUM(H8:H15)</f>
        <v>0</v>
      </c>
      <c r="I16" s="49">
        <f>SUM(I8:I15)</f>
        <v>13427</v>
      </c>
      <c r="J16" s="22"/>
      <c r="K16" s="12"/>
    </row>
    <row r="17" spans="1:11" s="10" customFormat="1" ht="32.450000000000003" customHeight="1" x14ac:dyDescent="0.25">
      <c r="A17" s="87"/>
      <c r="B17" s="90" t="s">
        <v>49</v>
      </c>
      <c r="C17" s="89" t="s">
        <v>9</v>
      </c>
      <c r="D17" s="73"/>
      <c r="E17" s="57">
        <f>F17+G17+H17+I17</f>
        <v>2391443</v>
      </c>
      <c r="F17" s="58">
        <f>F8+F9+F11+F14+F15+F12+F10</f>
        <v>2378016</v>
      </c>
      <c r="G17" s="58">
        <f>G8+G9</f>
        <v>0</v>
      </c>
      <c r="H17" s="58">
        <f>H8+H9</f>
        <v>0</v>
      </c>
      <c r="I17" s="59">
        <f>I16</f>
        <v>13427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51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44" t="s">
        <v>69</v>
      </c>
      <c r="B19" s="245"/>
      <c r="C19" s="245"/>
      <c r="D19" s="245"/>
      <c r="E19" s="245"/>
      <c r="F19" s="245"/>
      <c r="G19" s="245"/>
      <c r="H19" s="245"/>
      <c r="I19" s="271"/>
      <c r="J19" s="21"/>
    </row>
    <row r="20" spans="1:11" s="10" customFormat="1" ht="66" customHeight="1" x14ac:dyDescent="0.25">
      <c r="A20" s="179" t="s">
        <v>17</v>
      </c>
      <c r="B20" s="84" t="s">
        <v>68</v>
      </c>
      <c r="C20" s="81" t="s">
        <v>9</v>
      </c>
      <c r="D20" s="50" t="s">
        <v>38</v>
      </c>
      <c r="E20" s="57">
        <f>F20</f>
        <v>298850</v>
      </c>
      <c r="F20" s="58">
        <v>298850</v>
      </c>
      <c r="G20" s="58">
        <v>0</v>
      </c>
      <c r="H20" s="58">
        <v>0</v>
      </c>
      <c r="I20" s="59">
        <v>0</v>
      </c>
      <c r="J20" s="18"/>
    </row>
    <row r="21" spans="1:11" s="10" customFormat="1" ht="42.75" customHeight="1" x14ac:dyDescent="0.25">
      <c r="A21" s="216" t="s">
        <v>76</v>
      </c>
      <c r="B21" s="218" t="s">
        <v>114</v>
      </c>
      <c r="C21" s="82" t="s">
        <v>9</v>
      </c>
      <c r="D21" s="188" t="s">
        <v>38</v>
      </c>
      <c r="E21" s="60">
        <f t="shared" ref="E21:E29" si="1">F21+G21+H21+I21</f>
        <v>23808</v>
      </c>
      <c r="F21" s="3">
        <v>23808</v>
      </c>
      <c r="G21" s="3">
        <v>0</v>
      </c>
      <c r="H21" s="3">
        <v>0</v>
      </c>
      <c r="I21" s="29">
        <v>0</v>
      </c>
      <c r="J21" s="18"/>
    </row>
    <row r="22" spans="1:11" s="10" customFormat="1" ht="54" customHeight="1" x14ac:dyDescent="0.25">
      <c r="A22" s="216"/>
      <c r="B22" s="218"/>
      <c r="C22" s="82" t="s">
        <v>51</v>
      </c>
      <c r="D22" s="188" t="s">
        <v>95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16" t="s">
        <v>78</v>
      </c>
      <c r="B23" s="218" t="s">
        <v>77</v>
      </c>
      <c r="C23" s="82" t="s">
        <v>9</v>
      </c>
      <c r="D23" s="188" t="s">
        <v>38</v>
      </c>
      <c r="E23" s="60">
        <f t="shared" si="1"/>
        <v>81554</v>
      </c>
      <c r="F23" s="3">
        <v>81554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16"/>
      <c r="B24" s="218"/>
      <c r="C24" s="82" t="s">
        <v>52</v>
      </c>
      <c r="D24" s="188" t="s">
        <v>38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16" t="s">
        <v>79</v>
      </c>
      <c r="B25" s="218" t="s">
        <v>115</v>
      </c>
      <c r="C25" s="82" t="s">
        <v>52</v>
      </c>
      <c r="D25" s="248" t="s">
        <v>38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">
      <c r="A26" s="250"/>
      <c r="B26" s="256"/>
      <c r="C26" s="83" t="s">
        <v>9</v>
      </c>
      <c r="D26" s="249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34" t="s">
        <v>50</v>
      </c>
      <c r="B27" s="235"/>
      <c r="C27" s="235"/>
      <c r="D27" s="235"/>
      <c r="E27" s="62">
        <f t="shared" si="1"/>
        <v>544759</v>
      </c>
      <c r="F27" s="48">
        <f>SUM(F20:F26)</f>
        <v>544759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49</v>
      </c>
      <c r="C28" s="185" t="s">
        <v>9</v>
      </c>
      <c r="D28" s="73"/>
      <c r="E28" s="57">
        <f t="shared" si="1"/>
        <v>407615</v>
      </c>
      <c r="F28" s="58">
        <f>F20+F21+F23+F26</f>
        <v>407615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51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44" t="s">
        <v>70</v>
      </c>
      <c r="B30" s="245"/>
      <c r="C30" s="245"/>
      <c r="D30" s="245"/>
      <c r="E30" s="245"/>
      <c r="F30" s="245"/>
      <c r="G30" s="245"/>
      <c r="H30" s="245"/>
      <c r="I30" s="271"/>
      <c r="J30" s="18"/>
    </row>
    <row r="31" spans="1:11" s="10" customFormat="1" ht="69" customHeight="1" x14ac:dyDescent="0.25">
      <c r="A31" s="156" t="s">
        <v>18</v>
      </c>
      <c r="B31" s="84" t="s">
        <v>65</v>
      </c>
      <c r="C31" s="184" t="s">
        <v>9</v>
      </c>
      <c r="D31" s="186" t="s">
        <v>39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118</v>
      </c>
      <c r="C32" s="123" t="s">
        <v>9</v>
      </c>
      <c r="D32" s="124" t="s">
        <v>71</v>
      </c>
      <c r="E32" s="54">
        <f>F32+G32+H32+I32</f>
        <v>11320</v>
      </c>
      <c r="F32" s="3">
        <v>11320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26</v>
      </c>
      <c r="B33" s="85" t="s">
        <v>30</v>
      </c>
      <c r="C33" s="123" t="s">
        <v>9</v>
      </c>
      <c r="D33" s="124" t="s">
        <v>38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27</v>
      </c>
      <c r="B34" s="85" t="s">
        <v>21</v>
      </c>
      <c r="C34" s="123" t="s">
        <v>9</v>
      </c>
      <c r="D34" s="124" t="s">
        <v>38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25">
      <c r="A35" s="180" t="s">
        <v>28</v>
      </c>
      <c r="B35" s="85" t="s">
        <v>134</v>
      </c>
      <c r="C35" s="123" t="s">
        <v>9</v>
      </c>
      <c r="D35" s="124" t="s">
        <v>41</v>
      </c>
      <c r="E35" s="54">
        <f>F35+G35+H35+I35</f>
        <v>24753</v>
      </c>
      <c r="F35" s="3">
        <v>24753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69" t="s">
        <v>80</v>
      </c>
      <c r="B36" s="267" t="s">
        <v>99</v>
      </c>
      <c r="C36" s="131" t="s">
        <v>9</v>
      </c>
      <c r="D36" s="203" t="s">
        <v>71</v>
      </c>
      <c r="E36" s="54">
        <f>F36+G36+H36+I36</f>
        <v>312274</v>
      </c>
      <c r="F36" s="46">
        <v>312274</v>
      </c>
      <c r="G36" s="46">
        <v>0</v>
      </c>
      <c r="H36" s="46">
        <v>0</v>
      </c>
      <c r="I36" s="47">
        <v>0</v>
      </c>
      <c r="J36" s="18"/>
    </row>
    <row r="37" spans="1:10" s="10" customFormat="1" ht="84.75" customHeight="1" x14ac:dyDescent="0.25">
      <c r="A37" s="270"/>
      <c r="B37" s="268"/>
      <c r="C37" s="131" t="s">
        <v>52</v>
      </c>
      <c r="D37" s="132" t="s">
        <v>38</v>
      </c>
      <c r="E37" s="55">
        <f>F37+G37+H37+I37</f>
        <v>432926</v>
      </c>
      <c r="F37" s="46">
        <v>432926</v>
      </c>
      <c r="G37" s="46">
        <v>0</v>
      </c>
      <c r="H37" s="46">
        <v>0</v>
      </c>
      <c r="I37" s="47">
        <v>0</v>
      </c>
      <c r="J37" s="24"/>
    </row>
    <row r="38" spans="1:10" s="10" customFormat="1" ht="84.75" customHeight="1" thickBot="1" x14ac:dyDescent="0.3">
      <c r="A38" s="157" t="s">
        <v>110</v>
      </c>
      <c r="B38" s="86" t="s">
        <v>111</v>
      </c>
      <c r="C38" s="195" t="s">
        <v>108</v>
      </c>
      <c r="D38" s="103" t="s">
        <v>109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22" t="s">
        <v>11</v>
      </c>
      <c r="B39" s="223"/>
      <c r="C39" s="223"/>
      <c r="D39" s="223"/>
      <c r="E39" s="62">
        <f>F39+G39+H39+I39</f>
        <v>1111589</v>
      </c>
      <c r="F39" s="48">
        <f>SUM(F31:F38)</f>
        <v>830783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5.75" customHeight="1" x14ac:dyDescent="0.25">
      <c r="A40" s="158"/>
      <c r="B40" s="164" t="s">
        <v>49</v>
      </c>
      <c r="C40" s="162" t="s">
        <v>9</v>
      </c>
      <c r="D40" s="163"/>
      <c r="E40" s="159">
        <f>F40+G40+H40+I40</f>
        <v>383078</v>
      </c>
      <c r="F40" s="160">
        <f>SUM(F31:F36)</f>
        <v>383078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57" customHeight="1" x14ac:dyDescent="0.25">
      <c r="A41" s="165"/>
      <c r="B41" s="166"/>
      <c r="C41" s="123" t="s">
        <v>52</v>
      </c>
      <c r="D41" s="153"/>
      <c r="E41" s="60">
        <f>F41+G41+H41+I41</f>
        <v>432926</v>
      </c>
      <c r="F41" s="3">
        <f>F37</f>
        <v>432926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57" customHeight="1" thickBot="1" x14ac:dyDescent="0.3">
      <c r="A42" s="95"/>
      <c r="B42" s="167"/>
      <c r="C42" s="195" t="s">
        <v>108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19" t="s">
        <v>72</v>
      </c>
      <c r="B43" s="220"/>
      <c r="C43" s="220"/>
      <c r="D43" s="220"/>
      <c r="E43" s="220"/>
      <c r="F43" s="220"/>
      <c r="G43" s="220"/>
      <c r="H43" s="220"/>
      <c r="I43" s="221"/>
      <c r="J43" s="18"/>
    </row>
    <row r="44" spans="1:10" s="10" customFormat="1" ht="128.44999999999999" customHeight="1" x14ac:dyDescent="0.25">
      <c r="A44" s="97" t="s">
        <v>13</v>
      </c>
      <c r="B44" s="181" t="s">
        <v>112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87.75" customHeight="1" thickBot="1" x14ac:dyDescent="0.3">
      <c r="A45" s="98" t="s">
        <v>25</v>
      </c>
      <c r="B45" s="191" t="s">
        <v>73</v>
      </c>
      <c r="C45" s="83" t="s">
        <v>9</v>
      </c>
      <c r="D45" s="51"/>
      <c r="E45" s="61">
        <f>F45+G45+H45+I45</f>
        <v>17514</v>
      </c>
      <c r="F45" s="46">
        <v>17514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25" t="s">
        <v>12</v>
      </c>
      <c r="B46" s="226"/>
      <c r="C46" s="226"/>
      <c r="D46" s="282"/>
      <c r="E46" s="62">
        <f>E44+E45</f>
        <v>84842</v>
      </c>
      <c r="F46" s="48">
        <f>F44+F45</f>
        <v>36473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12" t="s">
        <v>74</v>
      </c>
      <c r="B47" s="213"/>
      <c r="C47" s="213"/>
      <c r="D47" s="213"/>
      <c r="E47" s="213"/>
      <c r="F47" s="213"/>
      <c r="G47" s="213"/>
      <c r="H47" s="213"/>
      <c r="I47" s="214"/>
      <c r="J47" s="24"/>
    </row>
    <row r="48" spans="1:10" s="10" customFormat="1" ht="46.15" customHeight="1" x14ac:dyDescent="0.25">
      <c r="A48" s="215" t="s">
        <v>61</v>
      </c>
      <c r="B48" s="217" t="s">
        <v>131</v>
      </c>
      <c r="C48" s="81" t="s">
        <v>9</v>
      </c>
      <c r="D48" s="100" t="s">
        <v>38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6.15" customHeight="1" x14ac:dyDescent="0.25">
      <c r="A49" s="216"/>
      <c r="B49" s="218"/>
      <c r="C49" s="82" t="s">
        <v>51</v>
      </c>
      <c r="D49" s="188" t="s">
        <v>38</v>
      </c>
      <c r="E49" s="60">
        <f t="shared" ref="E49:E65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6.15" customHeight="1" x14ac:dyDescent="0.25">
      <c r="A50" s="205" t="s">
        <v>122</v>
      </c>
      <c r="B50" s="206" t="s">
        <v>133</v>
      </c>
      <c r="C50" s="82" t="s">
        <v>9</v>
      </c>
      <c r="D50" s="207" t="s">
        <v>71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6.15" customHeight="1" x14ac:dyDescent="0.25">
      <c r="A51" s="216" t="s">
        <v>123</v>
      </c>
      <c r="B51" s="218" t="s">
        <v>101</v>
      </c>
      <c r="C51" s="82" t="s">
        <v>9</v>
      </c>
      <c r="D51" s="188" t="s">
        <v>38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6.15" customHeight="1" x14ac:dyDescent="0.25">
      <c r="A52" s="216"/>
      <c r="B52" s="218"/>
      <c r="C52" s="82" t="s">
        <v>52</v>
      </c>
      <c r="D52" s="188" t="s">
        <v>38</v>
      </c>
      <c r="E52" s="60">
        <f>F52+G52+H52+I52</f>
        <v>537563</v>
      </c>
      <c r="F52" s="3">
        <v>537563</v>
      </c>
      <c r="G52" s="3">
        <v>0</v>
      </c>
      <c r="H52" s="3">
        <v>0</v>
      </c>
      <c r="I52" s="29">
        <v>0</v>
      </c>
      <c r="J52" s="24"/>
    </row>
    <row r="53" spans="1:10" s="10" customFormat="1" ht="49.9" customHeight="1" x14ac:dyDescent="0.25">
      <c r="A53" s="216" t="s">
        <v>124</v>
      </c>
      <c r="B53" s="218" t="s">
        <v>113</v>
      </c>
      <c r="C53" s="82" t="s">
        <v>9</v>
      </c>
      <c r="D53" s="187" t="s">
        <v>38</v>
      </c>
      <c r="E53" s="60">
        <f>F53+G53+H53+I53</f>
        <v>43826</v>
      </c>
      <c r="F53" s="3">
        <v>43826</v>
      </c>
      <c r="G53" s="3">
        <v>0</v>
      </c>
      <c r="H53" s="3">
        <v>0</v>
      </c>
      <c r="I53" s="29">
        <v>0</v>
      </c>
      <c r="J53" s="18"/>
    </row>
    <row r="54" spans="1:10" s="10" customFormat="1" ht="49.9" customHeight="1" x14ac:dyDescent="0.25">
      <c r="A54" s="216"/>
      <c r="B54" s="218"/>
      <c r="C54" s="82" t="s">
        <v>52</v>
      </c>
      <c r="D54" s="187" t="s">
        <v>38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66" customHeight="1" x14ac:dyDescent="0.25">
      <c r="A55" s="180" t="s">
        <v>125</v>
      </c>
      <c r="B55" s="99" t="s">
        <v>100</v>
      </c>
      <c r="C55" s="82" t="s">
        <v>9</v>
      </c>
      <c r="D55" s="188" t="s">
        <v>38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83.25" customHeight="1" x14ac:dyDescent="0.25">
      <c r="A56" s="216" t="s">
        <v>126</v>
      </c>
      <c r="B56" s="218" t="s">
        <v>107</v>
      </c>
      <c r="C56" s="82" t="s">
        <v>9</v>
      </c>
      <c r="D56" s="187" t="s">
        <v>40</v>
      </c>
      <c r="E56" s="60">
        <f>F56+G56+H56+I56</f>
        <v>12276</v>
      </c>
      <c r="F56" s="204">
        <v>11738</v>
      </c>
      <c r="G56" s="3">
        <v>538</v>
      </c>
      <c r="H56" s="3">
        <v>0</v>
      </c>
      <c r="I56" s="29">
        <v>0</v>
      </c>
      <c r="J56" s="24"/>
    </row>
    <row r="57" spans="1:10" s="10" customFormat="1" ht="83.25" customHeight="1" x14ac:dyDescent="0.25">
      <c r="A57" s="216"/>
      <c r="B57" s="218"/>
      <c r="C57" s="82" t="s">
        <v>54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7.45" customHeight="1" x14ac:dyDescent="0.25">
      <c r="A58" s="216" t="s">
        <v>81</v>
      </c>
      <c r="B58" s="218" t="s">
        <v>42</v>
      </c>
      <c r="C58" s="82" t="s">
        <v>9</v>
      </c>
      <c r="D58" s="188" t="s">
        <v>38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6.15" customHeight="1" x14ac:dyDescent="0.25">
      <c r="A59" s="216"/>
      <c r="B59" s="218"/>
      <c r="C59" s="82" t="s">
        <v>52</v>
      </c>
      <c r="D59" s="188" t="s">
        <v>38</v>
      </c>
      <c r="E59" s="60">
        <f t="shared" si="3"/>
        <v>64466</v>
      </c>
      <c r="F59" s="3">
        <v>64466</v>
      </c>
      <c r="G59" s="3">
        <v>0</v>
      </c>
      <c r="H59" s="3">
        <v>0</v>
      </c>
      <c r="I59" s="29">
        <v>0</v>
      </c>
      <c r="J59" s="24"/>
    </row>
    <row r="60" spans="1:10" s="10" customFormat="1" ht="57.6" customHeight="1" x14ac:dyDescent="0.25">
      <c r="A60" s="180" t="s">
        <v>82</v>
      </c>
      <c r="B60" s="85" t="s">
        <v>43</v>
      </c>
      <c r="C60" s="82" t="s">
        <v>9</v>
      </c>
      <c r="D60" s="188" t="s">
        <v>38</v>
      </c>
      <c r="E60" s="60">
        <f t="shared" si="3"/>
        <v>6515</v>
      </c>
      <c r="F60" s="3">
        <v>6515</v>
      </c>
      <c r="G60" s="3">
        <v>0</v>
      </c>
      <c r="H60" s="3">
        <v>0</v>
      </c>
      <c r="I60" s="29">
        <v>0</v>
      </c>
      <c r="J60" s="24"/>
    </row>
    <row r="61" spans="1:10" s="10" customFormat="1" ht="42" customHeight="1" x14ac:dyDescent="0.25">
      <c r="A61" s="269" t="s">
        <v>127</v>
      </c>
      <c r="B61" s="267" t="s">
        <v>102</v>
      </c>
      <c r="C61" s="82" t="s">
        <v>9</v>
      </c>
      <c r="D61" s="197" t="s">
        <v>120</v>
      </c>
      <c r="E61" s="60">
        <f t="shared" si="3"/>
        <v>11785</v>
      </c>
      <c r="F61" s="3">
        <v>11785</v>
      </c>
      <c r="G61" s="3">
        <v>0</v>
      </c>
      <c r="H61" s="3">
        <v>0</v>
      </c>
      <c r="I61" s="29">
        <v>0</v>
      </c>
      <c r="J61" s="24"/>
    </row>
    <row r="62" spans="1:10" s="10" customFormat="1" ht="63.75" customHeight="1" x14ac:dyDescent="0.25">
      <c r="A62" s="270"/>
      <c r="B62" s="268"/>
      <c r="C62" s="82" t="s">
        <v>51</v>
      </c>
      <c r="D62" s="188" t="s">
        <v>38</v>
      </c>
      <c r="E62" s="60">
        <f t="shared" si="3"/>
        <v>83944</v>
      </c>
      <c r="F62" s="3">
        <v>83944</v>
      </c>
      <c r="G62" s="3">
        <v>0</v>
      </c>
      <c r="H62" s="3">
        <v>0</v>
      </c>
      <c r="I62" s="29">
        <v>0</v>
      </c>
      <c r="J62" s="24"/>
    </row>
    <row r="63" spans="1:10" s="10" customFormat="1" ht="64.900000000000006" customHeight="1" x14ac:dyDescent="0.25">
      <c r="A63" s="180" t="s">
        <v>128</v>
      </c>
      <c r="B63" s="85" t="s">
        <v>103</v>
      </c>
      <c r="C63" s="82" t="s">
        <v>52</v>
      </c>
      <c r="D63" s="187" t="s">
        <v>38</v>
      </c>
      <c r="E63" s="60">
        <f>F63</f>
        <v>91077</v>
      </c>
      <c r="F63" s="3">
        <v>91077</v>
      </c>
      <c r="G63" s="3">
        <v>0</v>
      </c>
      <c r="H63" s="3">
        <v>0</v>
      </c>
      <c r="I63" s="29">
        <v>0</v>
      </c>
      <c r="J63" s="18"/>
    </row>
    <row r="64" spans="1:10" s="10" customFormat="1" ht="54.6" customHeight="1" x14ac:dyDescent="0.25">
      <c r="A64" s="180" t="s">
        <v>129</v>
      </c>
      <c r="B64" s="182" t="s">
        <v>83</v>
      </c>
      <c r="C64" s="82" t="s">
        <v>51</v>
      </c>
      <c r="D64" s="188" t="s">
        <v>44</v>
      </c>
      <c r="E64" s="60">
        <f t="shared" si="3"/>
        <v>568335</v>
      </c>
      <c r="F64" s="3">
        <v>568335</v>
      </c>
      <c r="G64" s="3">
        <v>0</v>
      </c>
      <c r="H64" s="3">
        <v>0</v>
      </c>
      <c r="I64" s="29">
        <v>0</v>
      </c>
      <c r="J64" s="24"/>
    </row>
    <row r="65" spans="1:13" s="10" customFormat="1" ht="56.45" customHeight="1" thickBot="1" x14ac:dyDescent="0.3">
      <c r="A65" s="190" t="s">
        <v>130</v>
      </c>
      <c r="B65" s="191" t="s">
        <v>94</v>
      </c>
      <c r="C65" s="83" t="s">
        <v>51</v>
      </c>
      <c r="D65" s="189" t="s">
        <v>40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">
      <c r="A66" s="222" t="s">
        <v>63</v>
      </c>
      <c r="B66" s="223"/>
      <c r="C66" s="223"/>
      <c r="D66" s="237"/>
      <c r="E66" s="62">
        <f>F66+G66+H66+I66</f>
        <v>5004017</v>
      </c>
      <c r="F66" s="48">
        <f>SUM(F48:F65)</f>
        <v>5001680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25">
      <c r="A67" s="104"/>
      <c r="B67" s="115" t="s">
        <v>49</v>
      </c>
      <c r="C67" s="89" t="s">
        <v>9</v>
      </c>
      <c r="D67" s="118"/>
      <c r="E67" s="57">
        <f>F67+G67+H67+I67</f>
        <v>2757344</v>
      </c>
      <c r="F67" s="58">
        <f>F48+F51+F53+F55+F56+F58+F60+F50+F61</f>
        <v>2756806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7.25" customHeight="1" x14ac:dyDescent="0.25">
      <c r="A68" s="105"/>
      <c r="B68" s="85"/>
      <c r="C68" s="82" t="s">
        <v>51</v>
      </c>
      <c r="D68" s="188"/>
      <c r="E68" s="60">
        <f>F68+G68+H68+I68</f>
        <v>2244779</v>
      </c>
      <c r="F68" s="3">
        <f>F49+F52+F54+F59+F62+F63+F64+F65</f>
        <v>2244779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">
      <c r="A69" s="106"/>
      <c r="B69" s="117"/>
      <c r="C69" s="42" t="s">
        <v>54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15" customHeight="1" thickBot="1" x14ac:dyDescent="0.3">
      <c r="A70" s="228" t="s">
        <v>62</v>
      </c>
      <c r="B70" s="229"/>
      <c r="C70" s="229"/>
      <c r="D70" s="229"/>
      <c r="E70" s="229"/>
      <c r="F70" s="229"/>
      <c r="G70" s="229"/>
      <c r="H70" s="229"/>
      <c r="I70" s="230"/>
      <c r="J70" s="24"/>
    </row>
    <row r="71" spans="1:13" s="10" customFormat="1" ht="54" customHeight="1" x14ac:dyDescent="0.25">
      <c r="A71" s="179" t="s">
        <v>84</v>
      </c>
      <c r="B71" s="84" t="s">
        <v>85</v>
      </c>
      <c r="C71" s="107" t="s">
        <v>53</v>
      </c>
      <c r="D71" s="100" t="s">
        <v>38</v>
      </c>
      <c r="E71" s="63">
        <f t="shared" ref="E71:E80" si="5">F71+G71+H71+I71</f>
        <v>298001</v>
      </c>
      <c r="F71" s="38">
        <v>298001</v>
      </c>
      <c r="G71" s="38">
        <v>0</v>
      </c>
      <c r="H71" s="38">
        <v>0</v>
      </c>
      <c r="I71" s="39">
        <v>0</v>
      </c>
      <c r="J71" s="24"/>
    </row>
    <row r="72" spans="1:13" s="10" customFormat="1" ht="54" customHeight="1" x14ac:dyDescent="0.25">
      <c r="A72" s="180" t="s">
        <v>86</v>
      </c>
      <c r="B72" s="182" t="s">
        <v>45</v>
      </c>
      <c r="C72" s="108" t="s">
        <v>53</v>
      </c>
      <c r="D72" s="188" t="s">
        <v>93</v>
      </c>
      <c r="E72" s="60">
        <f t="shared" si="5"/>
        <v>21161</v>
      </c>
      <c r="F72" s="3">
        <v>21161</v>
      </c>
      <c r="G72" s="3">
        <v>0</v>
      </c>
      <c r="H72" s="3">
        <v>0</v>
      </c>
      <c r="I72" s="29">
        <v>0</v>
      </c>
      <c r="J72" s="24"/>
    </row>
    <row r="73" spans="1:13" s="10" customFormat="1" ht="54" customHeight="1" x14ac:dyDescent="0.25">
      <c r="A73" s="180" t="s">
        <v>87</v>
      </c>
      <c r="B73" s="182" t="s">
        <v>46</v>
      </c>
      <c r="C73" s="108" t="s">
        <v>53</v>
      </c>
      <c r="D73" s="188" t="s">
        <v>44</v>
      </c>
      <c r="E73" s="60">
        <f t="shared" si="5"/>
        <v>111646</v>
      </c>
      <c r="F73" s="3">
        <v>111646</v>
      </c>
      <c r="G73" s="3">
        <v>0</v>
      </c>
      <c r="H73" s="3">
        <v>0</v>
      </c>
      <c r="I73" s="29">
        <v>0</v>
      </c>
      <c r="J73" s="24"/>
    </row>
    <row r="74" spans="1:13" s="10" customFormat="1" ht="48.75" customHeight="1" x14ac:dyDescent="0.25">
      <c r="A74" s="180" t="s">
        <v>88</v>
      </c>
      <c r="B74" s="182" t="s">
        <v>47</v>
      </c>
      <c r="C74" s="108" t="s">
        <v>54</v>
      </c>
      <c r="D74" s="188" t="s">
        <v>38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">
      <c r="A75" s="190" t="s">
        <v>89</v>
      </c>
      <c r="B75" s="191" t="s">
        <v>48</v>
      </c>
      <c r="C75" s="109" t="s">
        <v>53</v>
      </c>
      <c r="D75" s="189" t="s">
        <v>38</v>
      </c>
      <c r="E75" s="61">
        <f t="shared" si="5"/>
        <v>35479</v>
      </c>
      <c r="F75" s="46">
        <v>35479</v>
      </c>
      <c r="G75" s="46">
        <v>0</v>
      </c>
      <c r="H75" s="46">
        <v>0</v>
      </c>
      <c r="I75" s="47">
        <v>0</v>
      </c>
      <c r="J75" s="24"/>
    </row>
    <row r="76" spans="1:13" s="13" customFormat="1" ht="37.15" customHeight="1" thickBot="1" x14ac:dyDescent="0.3">
      <c r="A76" s="234" t="s">
        <v>64</v>
      </c>
      <c r="B76" s="235"/>
      <c r="C76" s="235"/>
      <c r="D76" s="236"/>
      <c r="E76" s="62">
        <f t="shared" si="5"/>
        <v>610251</v>
      </c>
      <c r="F76" s="48">
        <f>SUM(F71:F75)</f>
        <v>610251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">
      <c r="A77" s="234" t="s">
        <v>29</v>
      </c>
      <c r="B77" s="235"/>
      <c r="C77" s="235"/>
      <c r="D77" s="236"/>
      <c r="E77" s="62">
        <f t="shared" si="5"/>
        <v>9761481</v>
      </c>
      <c r="F77" s="48">
        <f>F16+F27+F39+F46+F66+F76</f>
        <v>9416542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13427</v>
      </c>
      <c r="J77" s="28"/>
      <c r="K77" s="15"/>
      <c r="L77" s="15"/>
      <c r="M77" s="8"/>
    </row>
    <row r="78" spans="1:13" s="10" customFormat="1" ht="34.9" customHeight="1" x14ac:dyDescent="0.25">
      <c r="A78" s="170"/>
      <c r="B78" s="171" t="s">
        <v>49</v>
      </c>
      <c r="C78" s="184" t="s">
        <v>9</v>
      </c>
      <c r="D78" s="137"/>
      <c r="E78" s="57">
        <f t="shared" si="5"/>
        <v>6024322</v>
      </c>
      <c r="F78" s="58">
        <f>F17+F28+F40+F46+F67</f>
        <v>5961988</v>
      </c>
      <c r="G78" s="58">
        <f>G17+G28+G40+G46+G67</f>
        <v>48907</v>
      </c>
      <c r="H78" s="58">
        <f>H17+H28+H40+H46+H67</f>
        <v>0</v>
      </c>
      <c r="I78" s="59">
        <f>I17+I28+I40+I46+I67</f>
        <v>13427</v>
      </c>
      <c r="J78" s="24"/>
    </row>
    <row r="79" spans="1:13" s="10" customFormat="1" ht="42.75" customHeight="1" x14ac:dyDescent="0.25">
      <c r="A79" s="172"/>
      <c r="B79" s="173"/>
      <c r="C79" s="123" t="s">
        <v>52</v>
      </c>
      <c r="D79" s="153"/>
      <c r="E79" s="60">
        <f t="shared" si="5"/>
        <v>2829429</v>
      </c>
      <c r="F79" s="3">
        <f>F18+F29+F41+F68</f>
        <v>2829429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49.5" customHeight="1" x14ac:dyDescent="0.25">
      <c r="A80" s="172"/>
      <c r="B80" s="173"/>
      <c r="C80" s="176" t="s">
        <v>53</v>
      </c>
      <c r="D80" s="177"/>
      <c r="E80" s="168">
        <f t="shared" si="5"/>
        <v>612145</v>
      </c>
      <c r="F80" s="8">
        <f>F76+F69</f>
        <v>610346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49.5" customHeight="1" thickBot="1" x14ac:dyDescent="0.3">
      <c r="A81" s="174"/>
      <c r="B81" s="175"/>
      <c r="C81" s="178" t="s">
        <v>108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25">
      <c r="A82" s="198"/>
      <c r="B82" s="201" t="s">
        <v>117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25">
      <c r="B83" s="281" t="s">
        <v>116</v>
      </c>
      <c r="C83" s="281"/>
      <c r="D83" s="281"/>
      <c r="E83" s="281"/>
      <c r="F83" s="281"/>
      <c r="G83" s="281"/>
      <c r="H83" s="281"/>
      <c r="I83" s="281"/>
      <c r="J83" s="7"/>
      <c r="K83" s="183"/>
    </row>
    <row r="84" spans="1:11" s="1" customFormat="1" ht="33" customHeight="1" x14ac:dyDescent="0.25">
      <c r="B84" s="183"/>
      <c r="C84" s="183"/>
      <c r="D84" s="183"/>
      <c r="J84" s="7"/>
      <c r="K84" s="183"/>
    </row>
    <row r="85" spans="1:11" ht="39.6" customHeight="1" x14ac:dyDescent="0.25">
      <c r="E85" s="4"/>
      <c r="F85" s="4"/>
      <c r="G85" s="4"/>
      <c r="H85" s="4"/>
      <c r="I85" s="4"/>
    </row>
    <row r="89" spans="1:11" ht="33" customHeight="1" x14ac:dyDescent="0.25"/>
  </sheetData>
  <mergeCells count="45"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48:A49"/>
    <mergeCell ref="B48:B49"/>
    <mergeCell ref="A51:A52"/>
    <mergeCell ref="B51:B52"/>
    <mergeCell ref="A53:A54"/>
    <mergeCell ref="B53:B54"/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73" firstPageNumber="10" orientation="portrait" useFirstPageNumber="1" r:id="rId1"/>
  <headerFooter>
    <oddHeader>&amp;C&amp;10&amp;P</oddHeader>
  </headerFooter>
  <rowBreaks count="5" manualBreakCount="5">
    <brk id="18" max="18" man="1"/>
    <brk id="35" max="8" man="1"/>
    <brk id="54" max="8" man="1"/>
    <brk id="72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2025-08-11T07:38:29Z</cp:lastPrinted>
  <dcterms:created xsi:type="dcterms:W3CDTF">2016-09-27T05:07:00Z</dcterms:created>
  <dcterms:modified xsi:type="dcterms:W3CDTF">2025-08-15T05:52:32Z</dcterms:modified>
</cp:coreProperties>
</file>