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5" windowWidth="19320" windowHeight="1299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2" l="1"/>
  <c r="AD43" i="2"/>
  <c r="E43" i="2"/>
  <c r="F43" i="2"/>
  <c r="F32" i="2"/>
  <c r="E32" i="2" s="1"/>
  <c r="AD32" i="2" s="1"/>
  <c r="AD30" i="2"/>
  <c r="E30" i="2"/>
  <c r="F40" i="2" l="1"/>
  <c r="AD41" i="2"/>
  <c r="E41" i="2"/>
  <c r="E35" i="2" l="1"/>
  <c r="AD35" i="2" s="1"/>
  <c r="P40" i="2" l="1"/>
  <c r="P34" i="2"/>
  <c r="F34" i="2"/>
  <c r="E23" i="2"/>
  <c r="O28" i="2"/>
  <c r="P13" i="2"/>
  <c r="O12" i="2"/>
  <c r="F37" i="2"/>
  <c r="F36" i="2"/>
  <c r="K36" i="2" l="1"/>
  <c r="K40" i="2" s="1"/>
  <c r="Z36" i="2" l="1"/>
  <c r="U36" i="2"/>
  <c r="P36" i="2"/>
  <c r="Z40" i="2" l="1"/>
  <c r="Z42" i="2"/>
  <c r="K31" i="2" l="1"/>
  <c r="Y29" i="2" l="1"/>
  <c r="Z29" i="2"/>
  <c r="T29" i="2"/>
  <c r="O29" i="2"/>
  <c r="AD28" i="2" l="1"/>
  <c r="Z13" i="2" l="1"/>
  <c r="Z21" i="2" s="1"/>
  <c r="U13" i="2"/>
  <c r="E38" i="2" l="1"/>
  <c r="AB31" i="2"/>
  <c r="AC31" i="2"/>
  <c r="AA31" i="2"/>
  <c r="Z31" i="2"/>
  <c r="V31" i="2"/>
  <c r="W31" i="2"/>
  <c r="X31" i="2"/>
  <c r="U31" i="2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F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O19" i="2"/>
  <c r="O15" i="2"/>
  <c r="Y34" i="2"/>
  <c r="Y23" i="2"/>
  <c r="Y24" i="2"/>
  <c r="Y25" i="2" s="1"/>
  <c r="Y20" i="2"/>
  <c r="T24" i="2"/>
  <c r="T23" i="2"/>
  <c r="J23" i="2"/>
  <c r="AD23" i="2" s="1"/>
  <c r="J11" i="2"/>
  <c r="J20" i="2"/>
  <c r="J19" i="2"/>
  <c r="J24" i="2"/>
  <c r="J25" i="2" s="1"/>
  <c r="J29" i="2"/>
  <c r="J34" i="2"/>
  <c r="O20" i="2"/>
  <c r="J27" i="2"/>
  <c r="AD27" i="2" s="1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U40" i="2"/>
  <c r="T36" i="2"/>
  <c r="T40" i="2" s="1"/>
  <c r="AD12" i="2" l="1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AD38" i="2"/>
  <c r="Y31" i="2"/>
  <c r="Y42" i="2" s="1"/>
  <c r="AD19" i="2"/>
  <c r="AD20" i="2"/>
  <c r="U42" i="2"/>
  <c r="S42" i="2"/>
  <c r="G42" i="2"/>
  <c r="AC42" i="2"/>
  <c r="T21" i="2"/>
  <c r="AD17" i="2"/>
  <c r="AD16" i="2"/>
  <c r="AD15" i="2"/>
  <c r="J21" i="2"/>
  <c r="AD13" i="2"/>
  <c r="AA42" i="2"/>
  <c r="O40" i="2"/>
  <c r="AD29" i="2"/>
  <c r="AD31" i="2" s="1"/>
  <c r="X42" i="2"/>
  <c r="R42" i="2"/>
  <c r="O31" i="2"/>
  <c r="T25" i="2"/>
  <c r="E21" i="2"/>
  <c r="P42" i="2"/>
  <c r="AD39" i="2"/>
  <c r="AD18" i="2"/>
  <c r="AD14" i="2"/>
  <c r="AD24" i="2"/>
  <c r="AD25" i="2" s="1"/>
  <c r="O21" i="2"/>
  <c r="AD21" i="2" l="1"/>
  <c r="T42" i="2"/>
  <c r="T49" i="2" s="1"/>
  <c r="O42" i="2"/>
  <c r="K42" i="2" l="1"/>
  <c r="J37" i="2"/>
  <c r="J36" i="2"/>
  <c r="J40" i="2" s="1"/>
  <c r="J42" i="2" s="1"/>
  <c r="F42" i="2"/>
  <c r="F44" i="2" s="1"/>
  <c r="E37" i="2"/>
  <c r="E36" i="2"/>
  <c r="AD37" i="2" l="1"/>
  <c r="AD36" i="2"/>
  <c r="AD40" i="2" s="1"/>
  <c r="AD42" i="2" s="1"/>
  <c r="AD44" i="2" s="1"/>
  <c r="AH42" i="2"/>
  <c r="E40" i="2"/>
  <c r="E42" i="2" s="1"/>
  <c r="AD47" i="2" l="1"/>
  <c r="E44" i="2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<sst xmlns="http://schemas.openxmlformats.org/spreadsheetml/2006/main" count="137" uniqueCount="81">
  <si>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</si>
  <si>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</si>
  <si>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</si>
  <si>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</si>
  <si>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</si>
  <si>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</si>
  <si>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</si>
  <si>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</si>
  <si>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</si>
  <si>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</si>
  <si>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</si>
  <si>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</si>
  <si>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</si>
  <si>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</si>
  <si>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</si>
  <si>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</si>
  <si>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</si>
  <si>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</si>
  <si>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Гидравлическая опрессовка тепловых сетей к жилищному фонду Автозаводского района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</si>
  <si>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</si>
  <si>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</si>
  <si>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</si>
  <si>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</si>
  <si>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</si>
  <si>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</si>
  <si>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</si>
  <si>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</si>
  <si>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</si>
  <si>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</si>
  <si>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</si>
  <si>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</si>
  <si>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</si>
  <si>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</si>
  <si>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</si>
  <si>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</si>
  <si>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Итого по задаче 3: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</si>
  <si>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</si>
  <si>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</si>
  <si>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</si>
  <si>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</si>
  <si>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</si>
  <si>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</si>
  <si>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</si>
  <si>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</si>
  <si>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</si>
  <si>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</si>
  <si>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</si>
  <si>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Итого по задаче 4: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</si>
  <si>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</si>
  <si>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</si>
  <si>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</si>
  <si>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</si>
  <si>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</si>
  <si>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</si>
  <si>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</si>
  <si>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</si>
  <si>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</si>
  <si>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</si>
  <si>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</si>
  <si>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</si>
  <si>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</si>
  <si>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</si>
  <si>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</si>
  <si>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</si>
  <si>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</si>
  <si>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</si>
  <si>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</si>
  <si>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</si>
  <si>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Выполнение проектных работы на объекты инженерной инфраструктуры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</si>
  <si>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</si>
  <si>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</si>
  <si>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Энергоснабжение насосных станций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</si>
  <si>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</si>
  <si>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</si>
  <si>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</si>
  <si>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</si>
  <si>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Оплата ранее принятых обязательств по задача 4</t>
  </si>
  <si>
    <t>Оплата ранее принятых обязательств по задача 3</t>
  </si>
  <si>
    <t>2024 - 2027</t>
  </si>
  <si>
    <t>2026 - 2027</t>
  </si>
  <si>
    <t>Приложение 1 к постановлению администрации городского округа Тольятти от 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</si>
</sst>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10" zoomScale="70" zoomScaleNormal="70" workbookViewId="0">
      <selection activeCell="D23" sqref="D23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43.5" customHeight="1" x14ac:dyDescent="0.25">
      <c r="X1" s="41" t="s">
        <v>80</v>
      </c>
      <c r="Y1" s="41"/>
      <c r="Z1" s="41"/>
      <c r="AA1" s="41"/>
      <c r="AB1" s="41"/>
      <c r="AC1" s="41"/>
      <c r="AD1" s="41"/>
    </row>
    <row r="2" spans="1:32" ht="58.5" customHeight="1" x14ac:dyDescent="0.25">
      <c r="H2" s="5"/>
      <c r="I2" s="6"/>
      <c r="J2" s="6"/>
      <c r="K2" s="6"/>
      <c r="L2" s="6"/>
      <c r="M2" s="56" t="s">
        <v>52</v>
      </c>
      <c r="N2" s="56"/>
      <c r="O2" s="56"/>
      <c r="P2" s="56"/>
      <c r="Q2" s="56"/>
      <c r="R2" s="56"/>
      <c r="S2" s="56"/>
      <c r="T2" s="7"/>
      <c r="U2" s="7"/>
      <c r="V2" s="7"/>
      <c r="W2" s="7"/>
      <c r="X2" s="41" t="s">
        <v>59</v>
      </c>
      <c r="Y2" s="41"/>
      <c r="Z2" s="41"/>
      <c r="AA2" s="41"/>
      <c r="AB2" s="41"/>
      <c r="AC2" s="41"/>
      <c r="AD2" s="41"/>
    </row>
    <row r="3" spans="1:32" ht="30" customHeight="1" x14ac:dyDescent="0.25">
      <c r="A3" s="9"/>
      <c r="B3" s="52" t="s">
        <v>60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53" t="s">
        <v>0</v>
      </c>
      <c r="B5" s="44" t="s">
        <v>1</v>
      </c>
      <c r="C5" s="44" t="s">
        <v>2</v>
      </c>
      <c r="D5" s="44" t="s">
        <v>3</v>
      </c>
      <c r="E5" s="49" t="s">
        <v>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  <c r="AF5" s="11"/>
    </row>
    <row r="6" spans="1:32" ht="17.25" customHeight="1" x14ac:dyDescent="0.25">
      <c r="A6" s="54"/>
      <c r="B6" s="45"/>
      <c r="C6" s="45"/>
      <c r="D6" s="45"/>
      <c r="E6" s="45" t="s">
        <v>61</v>
      </c>
      <c r="F6" s="45"/>
      <c r="G6" s="45"/>
      <c r="H6" s="45"/>
      <c r="I6" s="45"/>
      <c r="J6" s="45" t="s">
        <v>62</v>
      </c>
      <c r="K6" s="45"/>
      <c r="L6" s="45"/>
      <c r="M6" s="45"/>
      <c r="N6" s="45"/>
      <c r="O6" s="45" t="s">
        <v>63</v>
      </c>
      <c r="P6" s="45"/>
      <c r="Q6" s="45"/>
      <c r="R6" s="45"/>
      <c r="S6" s="45"/>
      <c r="T6" s="45" t="s">
        <v>64</v>
      </c>
      <c r="U6" s="45"/>
      <c r="V6" s="45"/>
      <c r="W6" s="45"/>
      <c r="X6" s="45"/>
      <c r="Y6" s="45" t="s">
        <v>65</v>
      </c>
      <c r="Z6" s="45"/>
      <c r="AA6" s="45"/>
      <c r="AB6" s="45"/>
      <c r="AC6" s="45"/>
      <c r="AD6" s="55" t="s">
        <v>5</v>
      </c>
      <c r="AF6" s="11"/>
    </row>
    <row r="7" spans="1:32" s="8" customFormat="1" ht="57.75" customHeight="1" x14ac:dyDescent="0.25">
      <c r="A7" s="54"/>
      <c r="B7" s="45"/>
      <c r="C7" s="45"/>
      <c r="D7" s="45"/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6</v>
      </c>
      <c r="P7" s="12" t="s">
        <v>7</v>
      </c>
      <c r="Q7" s="12" t="s">
        <v>8</v>
      </c>
      <c r="R7" s="12" t="s">
        <v>9</v>
      </c>
      <c r="S7" s="12" t="s">
        <v>10</v>
      </c>
      <c r="T7" s="12" t="s">
        <v>6</v>
      </c>
      <c r="U7" s="12" t="s">
        <v>7</v>
      </c>
      <c r="V7" s="12" t="s">
        <v>8</v>
      </c>
      <c r="W7" s="12" t="s">
        <v>9</v>
      </c>
      <c r="X7" s="12" t="s">
        <v>10</v>
      </c>
      <c r="Y7" s="12" t="s">
        <v>6</v>
      </c>
      <c r="Z7" s="12" t="s">
        <v>7</v>
      </c>
      <c r="AA7" s="12" t="s">
        <v>8</v>
      </c>
      <c r="AB7" s="12" t="s">
        <v>9</v>
      </c>
      <c r="AC7" s="12" t="s">
        <v>10</v>
      </c>
      <c r="AD7" s="55"/>
      <c r="AF7" s="11"/>
    </row>
    <row r="8" spans="1:32" x14ac:dyDescent="0.25">
      <c r="A8" s="13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2">
        <v>27</v>
      </c>
      <c r="AB8" s="12">
        <v>28</v>
      </c>
      <c r="AC8" s="12">
        <v>29</v>
      </c>
      <c r="AD8" s="14">
        <v>30</v>
      </c>
      <c r="AF8" s="11"/>
    </row>
    <row r="9" spans="1:32" s="17" customFormat="1" ht="28.5" customHeight="1" x14ac:dyDescent="0.25">
      <c r="A9" s="46" t="s">
        <v>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15"/>
      <c r="AF9" s="16"/>
    </row>
    <row r="10" spans="1:32" s="17" customFormat="1" ht="28.15" customHeight="1" x14ac:dyDescent="0.25">
      <c r="A10" s="46" t="s">
        <v>48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15"/>
      <c r="AF10" s="16"/>
    </row>
    <row r="11" spans="1:32" ht="36" customHeight="1" x14ac:dyDescent="0.25">
      <c r="A11" s="3" t="s">
        <v>12</v>
      </c>
      <c r="B11" s="18" t="s">
        <v>49</v>
      </c>
      <c r="C11" s="12" t="s">
        <v>13</v>
      </c>
      <c r="D11" s="19" t="s">
        <v>78</v>
      </c>
      <c r="E11" s="1">
        <f>G11+F11+H11+I11</f>
        <v>0</v>
      </c>
      <c r="F11" s="1">
        <v>0</v>
      </c>
      <c r="G11" s="1">
        <v>0</v>
      </c>
      <c r="H11" s="1">
        <v>0</v>
      </c>
      <c r="I11" s="1">
        <v>0</v>
      </c>
      <c r="J11" s="1">
        <f>K11+L11+M11+N11</f>
        <v>308</v>
      </c>
      <c r="K11" s="1">
        <v>308</v>
      </c>
      <c r="L11" s="1">
        <v>0</v>
      </c>
      <c r="M11" s="1">
        <v>0</v>
      </c>
      <c r="N11" s="1">
        <v>0</v>
      </c>
      <c r="O11" s="1">
        <f>P11+Q11+R11+S11</f>
        <v>308</v>
      </c>
      <c r="P11" s="1">
        <v>308</v>
      </c>
      <c r="Q11" s="1">
        <v>0</v>
      </c>
      <c r="R11" s="1">
        <v>0</v>
      </c>
      <c r="S11" s="1">
        <v>0</v>
      </c>
      <c r="T11" s="1">
        <f>U11+V11+W11+X11</f>
        <v>308</v>
      </c>
      <c r="U11" s="1">
        <v>308</v>
      </c>
      <c r="V11" s="1">
        <v>0</v>
      </c>
      <c r="W11" s="1">
        <v>0</v>
      </c>
      <c r="X11" s="1">
        <v>0</v>
      </c>
      <c r="Y11" s="1">
        <f>Z11+AA11+AB11+AC11</f>
        <v>308</v>
      </c>
      <c r="Z11" s="1">
        <v>308</v>
      </c>
      <c r="AA11" s="1">
        <v>0</v>
      </c>
      <c r="AB11" s="1">
        <v>0</v>
      </c>
      <c r="AC11" s="1">
        <v>0</v>
      </c>
      <c r="AD11" s="2">
        <f t="shared" ref="AD11:AD18" si="0">O11+J11+E11+T11+Y11</f>
        <v>1232</v>
      </c>
      <c r="AF11" s="11"/>
    </row>
    <row r="12" spans="1:32" ht="53.25" customHeight="1" x14ac:dyDescent="0.25">
      <c r="A12" s="3" t="s">
        <v>14</v>
      </c>
      <c r="B12" s="18" t="s">
        <v>15</v>
      </c>
      <c r="C12" s="12" t="s">
        <v>13</v>
      </c>
      <c r="D12" s="19" t="s">
        <v>67</v>
      </c>
      <c r="E12" s="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314</v>
      </c>
      <c r="K12" s="1">
        <v>314</v>
      </c>
      <c r="L12" s="1">
        <v>0</v>
      </c>
      <c r="M12" s="1">
        <v>0</v>
      </c>
      <c r="N12" s="1">
        <v>0</v>
      </c>
      <c r="O12" s="1">
        <f>P12</f>
        <v>326</v>
      </c>
      <c r="P12" s="1">
        <v>326</v>
      </c>
      <c r="Q12" s="1">
        <v>0</v>
      </c>
      <c r="R12" s="1">
        <v>0</v>
      </c>
      <c r="S12" s="1">
        <v>0</v>
      </c>
      <c r="T12" s="1">
        <v>314</v>
      </c>
      <c r="U12" s="1">
        <v>314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1576</v>
      </c>
      <c r="AF12" s="11"/>
    </row>
    <row r="13" spans="1:32" ht="64.5" customHeight="1" x14ac:dyDescent="0.25">
      <c r="A13" s="3" t="s">
        <v>16</v>
      </c>
      <c r="B13" s="18" t="s">
        <v>56</v>
      </c>
      <c r="C13" s="12" t="s">
        <v>13</v>
      </c>
      <c r="D13" s="19" t="s">
        <v>67</v>
      </c>
      <c r="E13" s="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1853</v>
      </c>
      <c r="K13" s="1">
        <v>1853</v>
      </c>
      <c r="L13" s="1">
        <v>0</v>
      </c>
      <c r="M13" s="1">
        <v>0</v>
      </c>
      <c r="N13" s="1">
        <v>0</v>
      </c>
      <c r="O13" s="1">
        <f t="shared" ref="O13:O18" si="3">P13+Q13+R13+S13</f>
        <v>1928</v>
      </c>
      <c r="P13" s="1">
        <f>528+1400</f>
        <v>1928</v>
      </c>
      <c r="Q13" s="1">
        <v>0</v>
      </c>
      <c r="R13" s="1">
        <v>0</v>
      </c>
      <c r="S13" s="1">
        <v>0</v>
      </c>
      <c r="T13" s="1">
        <f t="shared" ref="T13:T18" si="4">U13+V13+W13+X13</f>
        <v>2125.5</v>
      </c>
      <c r="U13" s="1">
        <f>507.5+1346+272</f>
        <v>2125.5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9829.5</v>
      </c>
      <c r="AE13" s="8">
        <v>1540</v>
      </c>
      <c r="AF13" s="11"/>
    </row>
    <row r="14" spans="1:32" ht="55.5" customHeight="1" x14ac:dyDescent="0.25">
      <c r="A14" s="3" t="s">
        <v>17</v>
      </c>
      <c r="B14" s="18" t="s">
        <v>18</v>
      </c>
      <c r="C14" s="12" t="s">
        <v>13</v>
      </c>
      <c r="D14" s="19" t="s">
        <v>67</v>
      </c>
      <c r="E14" s="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1130</v>
      </c>
      <c r="K14" s="1">
        <v>1130</v>
      </c>
      <c r="L14" s="1">
        <v>0</v>
      </c>
      <c r="M14" s="1">
        <v>0</v>
      </c>
      <c r="N14" s="1">
        <v>0</v>
      </c>
      <c r="O14" s="1">
        <f t="shared" si="3"/>
        <v>1130</v>
      </c>
      <c r="P14" s="1">
        <v>1130</v>
      </c>
      <c r="Q14" s="1">
        <v>0</v>
      </c>
      <c r="R14" s="1">
        <v>0</v>
      </c>
      <c r="S14" s="1">
        <v>0</v>
      </c>
      <c r="T14" s="1">
        <f t="shared" si="4"/>
        <v>1130</v>
      </c>
      <c r="U14" s="1">
        <v>1130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5140</v>
      </c>
      <c r="AF14" s="11"/>
    </row>
    <row r="15" spans="1:32" ht="48.75" customHeight="1" x14ac:dyDescent="0.25">
      <c r="A15" s="20" t="s">
        <v>66</v>
      </c>
      <c r="B15" s="21" t="s">
        <v>57</v>
      </c>
      <c r="C15" s="12" t="s">
        <v>19</v>
      </c>
      <c r="D15" s="19" t="s">
        <v>67</v>
      </c>
      <c r="E15" s="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3889</v>
      </c>
      <c r="K15" s="1">
        <v>3889</v>
      </c>
      <c r="L15" s="1">
        <v>0</v>
      </c>
      <c r="M15" s="1">
        <v>0</v>
      </c>
      <c r="N15" s="1">
        <v>0</v>
      </c>
      <c r="O15" s="1">
        <f t="shared" si="3"/>
        <v>3889</v>
      </c>
      <c r="P15" s="1">
        <v>3889</v>
      </c>
      <c r="Q15" s="1">
        <v>0</v>
      </c>
      <c r="R15" s="1">
        <v>0</v>
      </c>
      <c r="S15" s="1">
        <v>0</v>
      </c>
      <c r="T15" s="1">
        <f t="shared" si="4"/>
        <v>3817</v>
      </c>
      <c r="U15" s="1">
        <v>3817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19365</v>
      </c>
      <c r="AE15" s="8">
        <v>680</v>
      </c>
      <c r="AF15" s="11"/>
    </row>
    <row r="16" spans="1:32" ht="41.45" customHeight="1" x14ac:dyDescent="0.25">
      <c r="A16" s="3" t="s">
        <v>20</v>
      </c>
      <c r="B16" s="18" t="s">
        <v>21</v>
      </c>
      <c r="C16" s="12" t="s">
        <v>13</v>
      </c>
      <c r="D16" s="19" t="s">
        <v>67</v>
      </c>
      <c r="E16" s="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594</v>
      </c>
      <c r="K16" s="1">
        <v>594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2970</v>
      </c>
      <c r="AF16" s="11"/>
    </row>
    <row r="17" spans="1:39" ht="60" customHeight="1" x14ac:dyDescent="0.25">
      <c r="A17" s="3" t="s">
        <v>22</v>
      </c>
      <c r="B17" s="18" t="s">
        <v>68</v>
      </c>
      <c r="C17" s="12" t="s">
        <v>13</v>
      </c>
      <c r="D17" s="19" t="s">
        <v>67</v>
      </c>
      <c r="E17" s="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170</v>
      </c>
      <c r="K17" s="1">
        <v>170</v>
      </c>
      <c r="L17" s="1">
        <v>0</v>
      </c>
      <c r="M17" s="1">
        <v>0</v>
      </c>
      <c r="N17" s="1">
        <v>0</v>
      </c>
      <c r="O17" s="1">
        <f t="shared" si="3"/>
        <v>170</v>
      </c>
      <c r="P17" s="1">
        <v>170</v>
      </c>
      <c r="Q17" s="1">
        <v>0</v>
      </c>
      <c r="R17" s="1">
        <v>0</v>
      </c>
      <c r="S17" s="1">
        <v>0</v>
      </c>
      <c r="T17" s="1">
        <f t="shared" si="4"/>
        <v>170</v>
      </c>
      <c r="U17" s="1">
        <v>170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850</v>
      </c>
      <c r="AF17" s="22"/>
    </row>
    <row r="18" spans="1:39" ht="53.45" customHeight="1" x14ac:dyDescent="0.25">
      <c r="A18" s="3" t="s">
        <v>23</v>
      </c>
      <c r="B18" s="18" t="s">
        <v>69</v>
      </c>
      <c r="C18" s="12" t="s">
        <v>13</v>
      </c>
      <c r="D18" s="19" t="s">
        <v>78</v>
      </c>
      <c r="E18" s="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418</v>
      </c>
      <c r="K18" s="1">
        <v>418</v>
      </c>
      <c r="L18" s="1">
        <v>0</v>
      </c>
      <c r="M18" s="1">
        <v>0</v>
      </c>
      <c r="N18" s="1">
        <v>0</v>
      </c>
      <c r="O18" s="1">
        <f t="shared" si="3"/>
        <v>418</v>
      </c>
      <c r="P18" s="1">
        <v>418</v>
      </c>
      <c r="Q18" s="1">
        <v>0</v>
      </c>
      <c r="R18" s="1">
        <v>0</v>
      </c>
      <c r="S18" s="1">
        <v>0</v>
      </c>
      <c r="T18" s="1">
        <f t="shared" si="4"/>
        <v>418</v>
      </c>
      <c r="U18" s="1">
        <v>418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1672</v>
      </c>
    </row>
    <row r="19" spans="1:39" ht="50.45" customHeight="1" x14ac:dyDescent="0.25">
      <c r="A19" s="3" t="s">
        <v>50</v>
      </c>
      <c r="B19" s="18" t="s">
        <v>70</v>
      </c>
      <c r="C19" s="12" t="s">
        <v>13</v>
      </c>
      <c r="D19" s="19" t="s">
        <v>79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2812</v>
      </c>
      <c r="U19" s="1">
        <v>2812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5624</v>
      </c>
      <c r="AI19" s="8"/>
    </row>
    <row r="20" spans="1:39" ht="50.45" customHeight="1" x14ac:dyDescent="0.25">
      <c r="A20" s="3" t="s">
        <v>53</v>
      </c>
      <c r="B20" s="18" t="s">
        <v>71</v>
      </c>
      <c r="C20" s="12" t="s">
        <v>13</v>
      </c>
      <c r="D20" s="19" t="s">
        <v>67</v>
      </c>
      <c r="E20" s="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577</v>
      </c>
      <c r="K20" s="1">
        <v>577</v>
      </c>
      <c r="L20" s="1">
        <v>0</v>
      </c>
      <c r="M20" s="1">
        <v>0</v>
      </c>
      <c r="N20" s="1">
        <v>0</v>
      </c>
      <c r="O20" s="1">
        <f>P20+Q20+R20+S20</f>
        <v>595</v>
      </c>
      <c r="P20" s="1">
        <v>595</v>
      </c>
      <c r="Q20" s="1">
        <v>0</v>
      </c>
      <c r="R20" s="1">
        <v>0</v>
      </c>
      <c r="S20" s="1">
        <v>0</v>
      </c>
      <c r="T20" s="1">
        <f>U20</f>
        <v>526</v>
      </c>
      <c r="U20" s="1">
        <v>526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2654</v>
      </c>
      <c r="AI20" s="23"/>
      <c r="AJ20" s="24"/>
    </row>
    <row r="21" spans="1:39" ht="36.75" customHeight="1" x14ac:dyDescent="0.25">
      <c r="A21" s="42" t="s">
        <v>24</v>
      </c>
      <c r="B21" s="43"/>
      <c r="C21" s="25"/>
      <c r="D21" s="25"/>
      <c r="E21" s="1">
        <f>G21+F21+H21+I21</f>
        <v>7773</v>
      </c>
      <c r="F21" s="1">
        <f>SUM(F11:F20)</f>
        <v>7773</v>
      </c>
      <c r="G21" s="1">
        <f>G18+G17+G16+G15+G14+G13+G12+G11</f>
        <v>0</v>
      </c>
      <c r="H21" s="1">
        <f>H18+H17+H16+H15+H14+H13+H12+H11</f>
        <v>0</v>
      </c>
      <c r="I21" s="1">
        <f>I18+I17+I16+I15+I14+I13+I12+I11</f>
        <v>0</v>
      </c>
      <c r="J21" s="1">
        <f t="shared" ref="J21:S21" si="6">J18+J17+J16+J15+J14+J13+J12+J11+J19+J20</f>
        <v>9253</v>
      </c>
      <c r="K21" s="1">
        <f t="shared" si="6"/>
        <v>9253</v>
      </c>
      <c r="L21" s="1">
        <f t="shared" si="6"/>
        <v>0</v>
      </c>
      <c r="M21" s="1">
        <f t="shared" si="6"/>
        <v>0</v>
      </c>
      <c r="N21" s="1">
        <f t="shared" si="6"/>
        <v>0</v>
      </c>
      <c r="O21" s="1">
        <f t="shared" si="6"/>
        <v>9358</v>
      </c>
      <c r="P21" s="1">
        <f t="shared" si="6"/>
        <v>9358</v>
      </c>
      <c r="Q21" s="1">
        <f t="shared" si="6"/>
        <v>0</v>
      </c>
      <c r="R21" s="1">
        <f t="shared" si="6"/>
        <v>0</v>
      </c>
      <c r="S21" s="1">
        <f t="shared" si="6"/>
        <v>0</v>
      </c>
      <c r="T21" s="1">
        <f>T18+T17+T16+T15+T14+T13+T12+T11+T20+T19</f>
        <v>12214.5</v>
      </c>
      <c r="U21" s="1">
        <f>U18+U17+U16+U15+U14+U13+U12+U11+U20+U19</f>
        <v>12214.5</v>
      </c>
      <c r="V21" s="1">
        <f>V18+V17+V16+V15+V14+V13+V12+V11</f>
        <v>0</v>
      </c>
      <c r="W21" s="1">
        <f>W18+W17+W16+W15+W14+W13+W12+W11</f>
        <v>0</v>
      </c>
      <c r="X21" s="1">
        <f>X18+X17+X16+X15+X14+X13+X12+X11</f>
        <v>0</v>
      </c>
      <c r="Y21" s="1">
        <f>Y18+Y17+Y16+Y15+Y14+Y13+Y12+Y11+Y20+Y19</f>
        <v>12314</v>
      </c>
      <c r="Z21" s="1">
        <f>Z18+Z17+Z16+Z15+Z14+Z13+Z12+Z11+Z20+Z19</f>
        <v>12314</v>
      </c>
      <c r="AA21" s="1">
        <f>AA18+AA17+AA16+AA15+AA14+AA13+AA12+AA11+AA20</f>
        <v>0</v>
      </c>
      <c r="AB21" s="1">
        <f>AB18+AB17+AB16+AB15+AB14+AB13+AB12+AB11+AB20</f>
        <v>0</v>
      </c>
      <c r="AC21" s="1">
        <f>AC18+AC17+AC16+AC15+AC14+AC13+AC12+AC11+AC20</f>
        <v>0</v>
      </c>
      <c r="AD21" s="2">
        <f>O21+J21+E21+T21+Y21</f>
        <v>50912.5</v>
      </c>
      <c r="AF21" s="26"/>
      <c r="AI21" s="8"/>
      <c r="AJ21" s="24"/>
    </row>
    <row r="22" spans="1:39" ht="31.5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</row>
    <row r="23" spans="1:39" ht="45" customHeight="1" x14ac:dyDescent="0.25">
      <c r="A23" s="3" t="s">
        <v>26</v>
      </c>
      <c r="B23" s="18" t="s">
        <v>55</v>
      </c>
      <c r="C23" s="19" t="s">
        <v>13</v>
      </c>
      <c r="D23" s="19" t="s">
        <v>67</v>
      </c>
      <c r="E23" s="1">
        <f>F23+G23+H23+I23</f>
        <v>11663</v>
      </c>
      <c r="F23" s="1">
        <v>11663</v>
      </c>
      <c r="G23" s="1">
        <v>0</v>
      </c>
      <c r="H23" s="1">
        <v>0</v>
      </c>
      <c r="I23" s="1">
        <v>0</v>
      </c>
      <c r="J23" s="1">
        <f>K23+L23+M23+N23</f>
        <v>4268</v>
      </c>
      <c r="K23" s="1">
        <v>4268</v>
      </c>
      <c r="L23" s="1">
        <v>0</v>
      </c>
      <c r="M23" s="1">
        <v>0</v>
      </c>
      <c r="N23" s="1">
        <v>0</v>
      </c>
      <c r="O23" s="1">
        <f>P23+Q23+R23+S23</f>
        <v>4268</v>
      </c>
      <c r="P23" s="1">
        <v>4268</v>
      </c>
      <c r="Q23" s="1">
        <v>0</v>
      </c>
      <c r="R23" s="1">
        <v>0</v>
      </c>
      <c r="S23" s="1">
        <v>0</v>
      </c>
      <c r="T23" s="1">
        <f>U23</f>
        <v>4268</v>
      </c>
      <c r="U23" s="1">
        <v>4268</v>
      </c>
      <c r="V23" s="1">
        <v>0</v>
      </c>
      <c r="W23" s="1">
        <v>0</v>
      </c>
      <c r="X23" s="1">
        <v>0</v>
      </c>
      <c r="Y23" s="1">
        <f>Z23</f>
        <v>4268</v>
      </c>
      <c r="Z23" s="1">
        <v>4268</v>
      </c>
      <c r="AA23" s="1">
        <v>0</v>
      </c>
      <c r="AB23" s="1">
        <v>0</v>
      </c>
      <c r="AC23" s="1">
        <v>0</v>
      </c>
      <c r="AD23" s="2">
        <f>O23+J23+E23+U23+Z23</f>
        <v>28735</v>
      </c>
      <c r="AE23" s="8">
        <v>2460</v>
      </c>
      <c r="AI23" s="27"/>
    </row>
    <row r="24" spans="1:39" ht="55.5" customHeight="1" x14ac:dyDescent="0.25">
      <c r="A24" s="3" t="s">
        <v>27</v>
      </c>
      <c r="B24" s="18" t="s">
        <v>28</v>
      </c>
      <c r="C24" s="19" t="s">
        <v>13</v>
      </c>
      <c r="D24" s="19" t="s">
        <v>67</v>
      </c>
      <c r="E24" s="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x14ac:dyDescent="0.25">
      <c r="A25" s="42" t="s">
        <v>29</v>
      </c>
      <c r="B25" s="43"/>
      <c r="C25" s="18"/>
      <c r="D25" s="18"/>
      <c r="E25" s="1">
        <f t="shared" ref="E25:S25" si="7">E24+E23</f>
        <v>14246</v>
      </c>
      <c r="F25" s="1">
        <f t="shared" si="7"/>
        <v>14246</v>
      </c>
      <c r="G25" s="1">
        <f t="shared" si="7"/>
        <v>0</v>
      </c>
      <c r="H25" s="1">
        <f t="shared" si="7"/>
        <v>0</v>
      </c>
      <c r="I25" s="1">
        <f t="shared" si="7"/>
        <v>0</v>
      </c>
      <c r="J25" s="1">
        <f t="shared" si="7"/>
        <v>6851</v>
      </c>
      <c r="K25" s="1">
        <f t="shared" si="7"/>
        <v>6851</v>
      </c>
      <c r="L25" s="1">
        <f t="shared" si="7"/>
        <v>0</v>
      </c>
      <c r="M25" s="1">
        <f t="shared" si="7"/>
        <v>0</v>
      </c>
      <c r="N25" s="1">
        <f t="shared" si="7"/>
        <v>0</v>
      </c>
      <c r="O25" s="1">
        <f t="shared" si="7"/>
        <v>6851</v>
      </c>
      <c r="P25" s="1">
        <f t="shared" si="7"/>
        <v>6851</v>
      </c>
      <c r="Q25" s="1">
        <f t="shared" si="7"/>
        <v>0</v>
      </c>
      <c r="R25" s="1">
        <f t="shared" si="7"/>
        <v>0</v>
      </c>
      <c r="S25" s="1">
        <f t="shared" si="7"/>
        <v>0</v>
      </c>
      <c r="T25" s="1">
        <f>T24+T23</f>
        <v>6851</v>
      </c>
      <c r="U25" s="1">
        <f>U24+U23</f>
        <v>6851</v>
      </c>
      <c r="V25" s="1">
        <f>V24+V23</f>
        <v>0</v>
      </c>
      <c r="W25" s="1">
        <f t="shared" ref="W25:AC25" si="8">W24+W23</f>
        <v>0</v>
      </c>
      <c r="X25" s="1">
        <f t="shared" si="8"/>
        <v>0</v>
      </c>
      <c r="Y25" s="1">
        <f t="shared" si="8"/>
        <v>6851</v>
      </c>
      <c r="Z25" s="1">
        <f t="shared" si="8"/>
        <v>6851</v>
      </c>
      <c r="AA25" s="1">
        <f t="shared" si="8"/>
        <v>0</v>
      </c>
      <c r="AB25" s="1">
        <f t="shared" si="8"/>
        <v>0</v>
      </c>
      <c r="AC25" s="1">
        <f t="shared" si="8"/>
        <v>0</v>
      </c>
      <c r="AD25" s="2">
        <f>AD24+AD23</f>
        <v>41650</v>
      </c>
    </row>
    <row r="26" spans="1:39" ht="27" customHeight="1" x14ac:dyDescent="0.25">
      <c r="A26" s="46" t="s">
        <v>54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</row>
    <row r="27" spans="1:39" ht="38.450000000000003" customHeight="1" x14ac:dyDescent="0.25">
      <c r="A27" s="3" t="s">
        <v>30</v>
      </c>
      <c r="B27" s="18" t="s">
        <v>51</v>
      </c>
      <c r="C27" s="19" t="s">
        <v>13</v>
      </c>
      <c r="D27" s="19" t="s">
        <v>67</v>
      </c>
      <c r="E27" s="1">
        <f>F27+G27+H27+I27</f>
        <v>4395</v>
      </c>
      <c r="F27" s="1">
        <v>4395</v>
      </c>
      <c r="G27" s="1">
        <v>0</v>
      </c>
      <c r="H27" s="1">
        <v>0</v>
      </c>
      <c r="I27" s="1">
        <v>0</v>
      </c>
      <c r="J27" s="1">
        <f>K27+L27+M27+N27</f>
        <v>4395</v>
      </c>
      <c r="K27" s="1">
        <v>4395</v>
      </c>
      <c r="L27" s="1">
        <v>0</v>
      </c>
      <c r="M27" s="1">
        <v>0</v>
      </c>
      <c r="N27" s="1">
        <v>0</v>
      </c>
      <c r="O27" s="1">
        <f>P27+Q27+R27+S27</f>
        <v>4395</v>
      </c>
      <c r="P27" s="1">
        <v>4395</v>
      </c>
      <c r="Q27" s="1">
        <v>0</v>
      </c>
      <c r="R27" s="1">
        <v>0</v>
      </c>
      <c r="S27" s="1">
        <v>0</v>
      </c>
      <c r="T27" s="1">
        <f>U27+V27+W27+X27</f>
        <v>4395</v>
      </c>
      <c r="U27" s="1">
        <v>4395</v>
      </c>
      <c r="V27" s="1">
        <v>0</v>
      </c>
      <c r="W27" s="1">
        <v>0</v>
      </c>
      <c r="X27" s="1">
        <v>0</v>
      </c>
      <c r="Y27" s="1">
        <f>Z27+AA27+AB27+AC27</f>
        <v>4395</v>
      </c>
      <c r="Z27" s="1">
        <v>4395</v>
      </c>
      <c r="AA27" s="1">
        <v>0</v>
      </c>
      <c r="AB27" s="1">
        <v>0</v>
      </c>
      <c r="AC27" s="1">
        <v>0</v>
      </c>
      <c r="AD27" s="2">
        <f>O27+J27+E27+U27+Z27</f>
        <v>21975</v>
      </c>
    </row>
    <row r="28" spans="1:39" ht="38.450000000000003" customHeight="1" x14ac:dyDescent="0.25">
      <c r="A28" s="3" t="s">
        <v>31</v>
      </c>
      <c r="B28" s="18" t="s">
        <v>33</v>
      </c>
      <c r="C28" s="19" t="s">
        <v>13</v>
      </c>
      <c r="D28" s="19" t="s">
        <v>79</v>
      </c>
      <c r="E28" s="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0</v>
      </c>
      <c r="K28" s="1">
        <v>0</v>
      </c>
      <c r="L28" s="1">
        <v>0</v>
      </c>
      <c r="M28" s="1">
        <v>0</v>
      </c>
      <c r="N28" s="1">
        <v>0</v>
      </c>
      <c r="O28" s="1">
        <f>P28</f>
        <v>0</v>
      </c>
      <c r="P28" s="1">
        <v>0</v>
      </c>
      <c r="Q28" s="1">
        <v>0</v>
      </c>
      <c r="R28" s="1">
        <v>0</v>
      </c>
      <c r="S28" s="1">
        <v>0</v>
      </c>
      <c r="T28" s="1">
        <v>600</v>
      </c>
      <c r="U28" s="1">
        <v>600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</f>
        <v>1200</v>
      </c>
    </row>
    <row r="29" spans="1:39" ht="38.450000000000003" customHeight="1" x14ac:dyDescent="0.25">
      <c r="A29" s="28" t="s">
        <v>32</v>
      </c>
      <c r="B29" s="18" t="s">
        <v>34</v>
      </c>
      <c r="C29" s="29" t="s">
        <v>13</v>
      </c>
      <c r="D29" s="19" t="s">
        <v>67</v>
      </c>
      <c r="E29" s="1">
        <f>F29+G29+H29+I29</f>
        <v>23973</v>
      </c>
      <c r="F29" s="1">
        <v>23973</v>
      </c>
      <c r="G29" s="1">
        <v>0</v>
      </c>
      <c r="H29" s="1">
        <v>0</v>
      </c>
      <c r="I29" s="1">
        <v>0</v>
      </c>
      <c r="J29" s="1">
        <f>K29+L29+M29+N29</f>
        <v>38774</v>
      </c>
      <c r="K29" s="1">
        <v>38774</v>
      </c>
      <c r="L29" s="1">
        <v>0</v>
      </c>
      <c r="M29" s="1">
        <v>0</v>
      </c>
      <c r="N29" s="1">
        <v>0</v>
      </c>
      <c r="O29" s="1">
        <f>P29+Q29+R29+S29</f>
        <v>95701</v>
      </c>
      <c r="P29" s="1">
        <v>95701</v>
      </c>
      <c r="Q29" s="1">
        <v>0</v>
      </c>
      <c r="R29" s="1">
        <v>0</v>
      </c>
      <c r="S29" s="1">
        <v>0</v>
      </c>
      <c r="T29" s="1">
        <f>U29+V29+W29+X29</f>
        <v>118119</v>
      </c>
      <c r="U29" s="1">
        <v>118119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400557</v>
      </c>
      <c r="AH29" s="27"/>
    </row>
    <row r="30" spans="1:39" ht="29.25" customHeight="1" x14ac:dyDescent="0.25">
      <c r="A30" s="37"/>
      <c r="B30" s="18" t="s">
        <v>72</v>
      </c>
      <c r="C30" s="38"/>
      <c r="D30" s="19">
        <v>2023</v>
      </c>
      <c r="E30" s="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7"/>
    </row>
    <row r="31" spans="1:39" ht="27.75" customHeight="1" x14ac:dyDescent="0.25">
      <c r="A31" s="42" t="s">
        <v>35</v>
      </c>
      <c r="B31" s="43"/>
      <c r="C31" s="18"/>
      <c r="D31" s="18"/>
      <c r="E31" s="1">
        <f t="shared" ref="E31:AD31" si="10">E29+E28+E27</f>
        <v>28368</v>
      </c>
      <c r="F31" s="1">
        <f t="shared" si="10"/>
        <v>28368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43169</v>
      </c>
      <c r="K31" s="1">
        <f>K29+K28+K27</f>
        <v>43169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100096</v>
      </c>
      <c r="P31" s="1">
        <f t="shared" si="10"/>
        <v>100096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123114</v>
      </c>
      <c r="U31" s="1">
        <f t="shared" si="10"/>
        <v>123114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423732</v>
      </c>
    </row>
    <row r="32" spans="1:39" ht="42" customHeight="1" x14ac:dyDescent="0.25">
      <c r="A32" s="39" t="s">
        <v>77</v>
      </c>
      <c r="B32" s="40"/>
      <c r="C32" s="18"/>
      <c r="D32" s="19">
        <v>2023</v>
      </c>
      <c r="E32" s="1">
        <f>F32</f>
        <v>52168</v>
      </c>
      <c r="F32" s="1">
        <f>F30</f>
        <v>52168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2">
        <f>O32+J32+E32+U32+Z32</f>
        <v>52168</v>
      </c>
    </row>
    <row r="33" spans="1:39" ht="30" customHeight="1" x14ac:dyDescent="0.25">
      <c r="A33" s="46" t="s">
        <v>36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8"/>
    </row>
    <row r="34" spans="1:39" ht="106.9" customHeight="1" x14ac:dyDescent="0.25">
      <c r="A34" s="57" t="s">
        <v>37</v>
      </c>
      <c r="B34" s="18" t="s">
        <v>38</v>
      </c>
      <c r="C34" s="59" t="s">
        <v>13</v>
      </c>
      <c r="D34" s="19" t="s">
        <v>67</v>
      </c>
      <c r="E34" s="1">
        <f t="shared" ref="E34:E39" si="11">F34+G34+H34+I34</f>
        <v>55317</v>
      </c>
      <c r="F34" s="1">
        <f>4565+50216+536</f>
        <v>55317</v>
      </c>
      <c r="G34" s="1">
        <v>0</v>
      </c>
      <c r="H34" s="1">
        <v>0</v>
      </c>
      <c r="I34" s="1">
        <v>0</v>
      </c>
      <c r="J34" s="1">
        <f>K34+L34+M34+N34</f>
        <v>57529</v>
      </c>
      <c r="K34" s="1">
        <v>57529</v>
      </c>
      <c r="L34" s="1">
        <v>0</v>
      </c>
      <c r="M34" s="1">
        <v>0</v>
      </c>
      <c r="N34" s="1">
        <v>0</v>
      </c>
      <c r="O34" s="1">
        <f>P34+Q34+R34+S34</f>
        <v>59825</v>
      </c>
      <c r="P34" s="1">
        <f>4843+54413+569</f>
        <v>59825</v>
      </c>
      <c r="Q34" s="1">
        <v>0</v>
      </c>
      <c r="R34" s="1">
        <v>0</v>
      </c>
      <c r="S34" s="1">
        <v>0</v>
      </c>
      <c r="T34" s="1">
        <f>U34+V34+W34+X34</f>
        <v>55293</v>
      </c>
      <c r="U34" s="1">
        <v>55293</v>
      </c>
      <c r="V34" s="1">
        <v>0</v>
      </c>
      <c r="W34" s="1">
        <v>0</v>
      </c>
      <c r="X34" s="1">
        <v>0</v>
      </c>
      <c r="Y34" s="1">
        <f>Z34</f>
        <v>57529</v>
      </c>
      <c r="Z34" s="1">
        <v>57529</v>
      </c>
      <c r="AA34" s="1">
        <v>0</v>
      </c>
      <c r="AB34" s="1">
        <v>0</v>
      </c>
      <c r="AC34" s="1">
        <v>0</v>
      </c>
      <c r="AD34" s="2">
        <f>P34+J34+E34+U34+Z34</f>
        <v>285493</v>
      </c>
      <c r="AF34" s="8">
        <v>33810</v>
      </c>
      <c r="AM34" s="27"/>
    </row>
    <row r="35" spans="1:39" ht="29.25" customHeight="1" x14ac:dyDescent="0.25">
      <c r="A35" s="58"/>
      <c r="B35" s="18" t="s">
        <v>72</v>
      </c>
      <c r="C35" s="60"/>
      <c r="D35" s="19">
        <v>2023</v>
      </c>
      <c r="E35" s="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7"/>
    </row>
    <row r="36" spans="1:39" ht="89.25" customHeight="1" x14ac:dyDescent="0.25">
      <c r="A36" s="3" t="s">
        <v>39</v>
      </c>
      <c r="B36" s="18" t="s">
        <v>40</v>
      </c>
      <c r="C36" s="19" t="s">
        <v>13</v>
      </c>
      <c r="D36" s="19" t="s">
        <v>67</v>
      </c>
      <c r="E36" s="1">
        <f t="shared" si="11"/>
        <v>231577</v>
      </c>
      <c r="F36" s="1">
        <f>F37+F38</f>
        <v>231577</v>
      </c>
      <c r="G36" s="1">
        <v>0</v>
      </c>
      <c r="H36" s="1">
        <v>0</v>
      </c>
      <c r="I36" s="1">
        <v>0</v>
      </c>
      <c r="J36" s="1">
        <f>K36+L36+M36+N36</f>
        <v>238827</v>
      </c>
      <c r="K36" s="1">
        <f>K37+K38</f>
        <v>238827</v>
      </c>
      <c r="L36" s="1">
        <v>0</v>
      </c>
      <c r="M36" s="1">
        <v>0</v>
      </c>
      <c r="N36" s="1">
        <v>0</v>
      </c>
      <c r="O36" s="1">
        <f>P36+Q36+R36+S36</f>
        <v>246647</v>
      </c>
      <c r="P36" s="1">
        <f>P37+P38</f>
        <v>246647</v>
      </c>
      <c r="Q36" s="1">
        <v>0</v>
      </c>
      <c r="R36" s="1">
        <v>0</v>
      </c>
      <c r="S36" s="1">
        <v>0</v>
      </c>
      <c r="T36" s="1">
        <f>U36+V36+W36+X36</f>
        <v>255735</v>
      </c>
      <c r="U36" s="1">
        <f>U37+U38</f>
        <v>255735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1238227</v>
      </c>
      <c r="AF36" s="8">
        <v>199501</v>
      </c>
    </row>
    <row r="37" spans="1:39" ht="76.150000000000006" customHeight="1" x14ac:dyDescent="0.25">
      <c r="A37" s="3" t="s">
        <v>41</v>
      </c>
      <c r="B37" s="18" t="s">
        <v>42</v>
      </c>
      <c r="C37" s="19" t="s">
        <v>13</v>
      </c>
      <c r="D37" s="19" t="s">
        <v>67</v>
      </c>
      <c r="E37" s="1">
        <f t="shared" si="11"/>
        <v>81648</v>
      </c>
      <c r="F37" s="1">
        <f>81428+220</f>
        <v>81648</v>
      </c>
      <c r="G37" s="1">
        <v>0</v>
      </c>
      <c r="H37" s="1">
        <v>0</v>
      </c>
      <c r="I37" s="1">
        <v>0</v>
      </c>
      <c r="J37" s="1">
        <f>K37+L37+M37+N37</f>
        <v>84324</v>
      </c>
      <c r="K37" s="1">
        <v>84324</v>
      </c>
      <c r="L37" s="1">
        <v>0</v>
      </c>
      <c r="M37" s="1">
        <v>0</v>
      </c>
      <c r="N37" s="1">
        <v>0</v>
      </c>
      <c r="O37" s="1">
        <f>P37+Q37+R37+S37</f>
        <v>87089</v>
      </c>
      <c r="P37" s="1">
        <v>87089</v>
      </c>
      <c r="Q37" s="1">
        <v>0</v>
      </c>
      <c r="R37" s="1">
        <v>0</v>
      </c>
      <c r="S37" s="1">
        <v>0</v>
      </c>
      <c r="T37" s="1">
        <f>U37+V37+W37+X37</f>
        <v>87542</v>
      </c>
      <c r="U37" s="1">
        <v>87542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431030</v>
      </c>
    </row>
    <row r="38" spans="1:39" ht="88.5" customHeight="1" x14ac:dyDescent="0.25">
      <c r="A38" s="3" t="s">
        <v>43</v>
      </c>
      <c r="B38" s="18" t="s">
        <v>44</v>
      </c>
      <c r="C38" s="19" t="s">
        <v>13</v>
      </c>
      <c r="D38" s="19" t="s">
        <v>67</v>
      </c>
      <c r="E38" s="1">
        <f t="shared" si="11"/>
        <v>149929</v>
      </c>
      <c r="F38" s="1">
        <v>149929</v>
      </c>
      <c r="G38" s="1">
        <v>0</v>
      </c>
      <c r="H38" s="1">
        <v>0</v>
      </c>
      <c r="I38" s="1">
        <v>0</v>
      </c>
      <c r="J38" s="1">
        <f>K38+L38+M38+N38</f>
        <v>154503</v>
      </c>
      <c r="K38" s="1">
        <v>154503</v>
      </c>
      <c r="L38" s="1">
        <v>0</v>
      </c>
      <c r="M38" s="1">
        <v>0</v>
      </c>
      <c r="N38" s="1">
        <v>0</v>
      </c>
      <c r="O38" s="1">
        <f>P38+Q38+R38+S38</f>
        <v>159558</v>
      </c>
      <c r="P38" s="1">
        <v>159558</v>
      </c>
      <c r="Q38" s="1">
        <v>0</v>
      </c>
      <c r="R38" s="1">
        <v>0</v>
      </c>
      <c r="S38" s="1">
        <v>0</v>
      </c>
      <c r="T38" s="1">
        <f>U38+V38+W38+X38</f>
        <v>168193</v>
      </c>
      <c r="U38" s="1">
        <v>168193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807197</v>
      </c>
      <c r="AH38" s="27"/>
      <c r="AI38" s="27"/>
      <c r="AM38" s="27"/>
    </row>
    <row r="39" spans="1:39" ht="102.6" customHeight="1" x14ac:dyDescent="0.25">
      <c r="A39" s="3" t="s">
        <v>45</v>
      </c>
      <c r="B39" s="18" t="s">
        <v>46</v>
      </c>
      <c r="C39" s="19" t="s">
        <v>13</v>
      </c>
      <c r="D39" s="19" t="s">
        <v>67</v>
      </c>
      <c r="E39" s="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39033</v>
      </c>
      <c r="K39" s="1">
        <v>39033</v>
      </c>
      <c r="L39" s="1">
        <v>0</v>
      </c>
      <c r="M39" s="1">
        <v>0</v>
      </c>
      <c r="N39" s="1">
        <v>0</v>
      </c>
      <c r="O39" s="1">
        <f>P39+Q39+R39+S39</f>
        <v>41685</v>
      </c>
      <c r="P39" s="1">
        <v>41685</v>
      </c>
      <c r="Q39" s="1">
        <v>0</v>
      </c>
      <c r="R39" s="1">
        <v>0</v>
      </c>
      <c r="S39" s="1">
        <v>0</v>
      </c>
      <c r="T39" s="1">
        <f>U39+V39+W39+X39</f>
        <v>39692</v>
      </c>
      <c r="U39" s="1">
        <v>39692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198791</v>
      </c>
      <c r="AF39" s="8">
        <v>13646</v>
      </c>
    </row>
    <row r="40" spans="1:39" ht="24.75" customHeight="1" x14ac:dyDescent="0.25">
      <c r="A40" s="42" t="s">
        <v>47</v>
      </c>
      <c r="B40" s="43"/>
      <c r="C40" s="18"/>
      <c r="D40" s="18"/>
      <c r="E40" s="1">
        <f t="shared" ref="E40:AC40" si="12">E39+E36+E34</f>
        <v>323417</v>
      </c>
      <c r="F40" s="1">
        <f>F39+F36+F34</f>
        <v>323417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335389</v>
      </c>
      <c r="K40" s="1">
        <f>K39+K36+K34</f>
        <v>335389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348157</v>
      </c>
      <c r="P40" s="1">
        <f>P39+246647+P34</f>
        <v>348157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350720</v>
      </c>
      <c r="U40" s="1">
        <f t="shared" si="12"/>
        <v>350720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1722511</v>
      </c>
    </row>
    <row r="41" spans="1:39" ht="42" customHeight="1" x14ac:dyDescent="0.25">
      <c r="A41" s="39" t="s">
        <v>76</v>
      </c>
      <c r="B41" s="40"/>
      <c r="C41" s="18"/>
      <c r="D41" s="19">
        <v>2023</v>
      </c>
      <c r="E41" s="1">
        <f>F41</f>
        <v>3050</v>
      </c>
      <c r="F41" s="1">
        <v>3050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2">
        <f>O41+J41+E41+U41+Z41</f>
        <v>3050</v>
      </c>
    </row>
    <row r="42" spans="1:39" ht="36" customHeight="1" x14ac:dyDescent="0.25">
      <c r="A42" s="39" t="s">
        <v>75</v>
      </c>
      <c r="B42" s="40"/>
      <c r="C42" s="18"/>
      <c r="D42" s="18"/>
      <c r="E42" s="1">
        <f t="shared" ref="E42:AC42" si="13">E40+E31+E25+E21</f>
        <v>373804</v>
      </c>
      <c r="F42" s="1">
        <f t="shared" si="13"/>
        <v>373804</v>
      </c>
      <c r="G42" s="1">
        <f t="shared" si="13"/>
        <v>0</v>
      </c>
      <c r="H42" s="1">
        <f t="shared" si="13"/>
        <v>0</v>
      </c>
      <c r="I42" s="1">
        <f t="shared" si="13"/>
        <v>0</v>
      </c>
      <c r="J42" s="1">
        <f t="shared" si="13"/>
        <v>394662</v>
      </c>
      <c r="K42" s="1">
        <f>K40+K31+K25+K21</f>
        <v>394662</v>
      </c>
      <c r="L42" s="1">
        <f t="shared" si="13"/>
        <v>0</v>
      </c>
      <c r="M42" s="1">
        <f t="shared" si="13"/>
        <v>0</v>
      </c>
      <c r="N42" s="1">
        <f t="shared" si="13"/>
        <v>0</v>
      </c>
      <c r="O42" s="1">
        <f t="shared" si="13"/>
        <v>464462</v>
      </c>
      <c r="P42" s="1">
        <f t="shared" si="13"/>
        <v>464462</v>
      </c>
      <c r="Q42" s="1">
        <f t="shared" si="13"/>
        <v>0</v>
      </c>
      <c r="R42" s="1">
        <f t="shared" si="13"/>
        <v>0</v>
      </c>
      <c r="S42" s="1">
        <f t="shared" si="13"/>
        <v>0</v>
      </c>
      <c r="T42" s="1">
        <f t="shared" si="13"/>
        <v>492899.5</v>
      </c>
      <c r="U42" s="1">
        <f t="shared" si="13"/>
        <v>492899.5</v>
      </c>
      <c r="V42" s="1">
        <f t="shared" si="13"/>
        <v>0</v>
      </c>
      <c r="W42" s="1">
        <f t="shared" si="13"/>
        <v>0</v>
      </c>
      <c r="X42" s="1">
        <f t="shared" si="13"/>
        <v>0</v>
      </c>
      <c r="Y42" s="1">
        <f>Y40+Y31+Y25+Y21</f>
        <v>512978</v>
      </c>
      <c r="Z42" s="1">
        <f>Z40+Z31+Z25+Z21</f>
        <v>512978</v>
      </c>
      <c r="AA42" s="1">
        <f t="shared" si="13"/>
        <v>0</v>
      </c>
      <c r="AB42" s="1">
        <f t="shared" si="13"/>
        <v>0</v>
      </c>
      <c r="AC42" s="1">
        <f t="shared" si="13"/>
        <v>0</v>
      </c>
      <c r="AD42" s="2">
        <f>AD40+AD31+AD25+AD21</f>
        <v>2238805.5</v>
      </c>
      <c r="AH42" s="30">
        <f>F42+K42+P42+U42+Z42</f>
        <v>2238805.5</v>
      </c>
      <c r="AI42" s="31" t="s">
        <v>58</v>
      </c>
    </row>
    <row r="43" spans="1:39" s="16" customFormat="1" ht="36.75" customHeight="1" x14ac:dyDescent="0.25">
      <c r="A43" s="47" t="s">
        <v>73</v>
      </c>
      <c r="B43" s="47"/>
      <c r="C43" s="35"/>
      <c r="D43" s="35"/>
      <c r="E43" s="36">
        <f>E41+E32</f>
        <v>55218</v>
      </c>
      <c r="F43" s="36">
        <f>F41+F32</f>
        <v>55218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6">
        <f>AD41+AD32</f>
        <v>55218</v>
      </c>
    </row>
    <row r="44" spans="1:39" s="16" customFormat="1" ht="37.5" customHeight="1" x14ac:dyDescent="0.25">
      <c r="A44" s="47" t="s">
        <v>74</v>
      </c>
      <c r="B44" s="47"/>
      <c r="C44" s="35"/>
      <c r="D44" s="35"/>
      <c r="E44" s="36">
        <f>E43+E42</f>
        <v>429022</v>
      </c>
      <c r="F44" s="36">
        <f>F43+F42</f>
        <v>429022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6">
        <f>AD42+AD43</f>
        <v>2294023.5</v>
      </c>
    </row>
    <row r="45" spans="1:39" ht="15.75" thickBot="1" x14ac:dyDescent="0.3">
      <c r="K45" s="32"/>
      <c r="L45" s="32"/>
      <c r="M45" s="32"/>
      <c r="N45" s="32"/>
      <c r="O45" s="32"/>
      <c r="P45" s="32"/>
      <c r="Q45" s="32"/>
      <c r="R45" s="32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33"/>
      <c r="AF46" s="33"/>
      <c r="AG46" s="5"/>
    </row>
    <row r="47" spans="1:39" x14ac:dyDescent="0.25">
      <c r="J47" s="27"/>
      <c r="T47" s="5"/>
      <c r="U47" s="5"/>
      <c r="V47" s="5"/>
      <c r="W47" s="5"/>
      <c r="X47" s="5"/>
      <c r="Y47" s="5"/>
      <c r="Z47" s="5"/>
      <c r="AA47" s="5"/>
      <c r="AB47" s="5"/>
      <c r="AC47" s="5"/>
      <c r="AD47" s="34">
        <f>Y42+T42+O42+J42+E42</f>
        <v>2238805.5</v>
      </c>
      <c r="AE47" s="33"/>
      <c r="AF47" s="33"/>
      <c r="AG47" s="5"/>
    </row>
    <row r="48" spans="1:39" ht="24" customHeight="1" x14ac:dyDescent="0.25">
      <c r="G48" s="27"/>
      <c r="J48" s="8">
        <v>457973</v>
      </c>
      <c r="K48" s="8"/>
      <c r="L48" s="8"/>
      <c r="M48" s="8"/>
      <c r="N48" s="8"/>
      <c r="O48" s="8"/>
      <c r="P48" s="8"/>
      <c r="Q48" s="8"/>
      <c r="R48" s="23"/>
      <c r="AC48" s="8"/>
    </row>
    <row r="49" spans="8:29" x14ac:dyDescent="0.25">
      <c r="T49" s="27">
        <f>T42-387261</f>
        <v>105638.5</v>
      </c>
      <c r="AA49" s="27"/>
      <c r="AC49" s="8"/>
    </row>
    <row r="50" spans="8:29" x14ac:dyDescent="0.25">
      <c r="H50" s="27"/>
      <c r="K50" s="27"/>
      <c r="P50" s="27"/>
      <c r="Q50" s="27"/>
      <c r="R50" s="27"/>
      <c r="T50" s="27"/>
      <c r="V50" s="27">
        <f>U42-Z42</f>
        <v>-20078.5</v>
      </c>
    </row>
    <row r="51" spans="8:29" x14ac:dyDescent="0.25">
      <c r="O51" s="27"/>
    </row>
    <row r="52" spans="8:29" x14ac:dyDescent="0.25">
      <c r="Q52" s="27"/>
    </row>
  </sheetData>
  <mergeCells count="31">
    <mergeCell ref="A34:A35"/>
    <mergeCell ref="C34:C35"/>
    <mergeCell ref="A43:B43"/>
    <mergeCell ref="A44:B44"/>
    <mergeCell ref="A41:B41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2023-07-12T06:52:08Z</cp:lastPrinted>
  <dcterms:created xsi:type="dcterms:W3CDTF">2016-10-07T06:30:37Z</dcterms:created>
  <dcterms:modified xsi:type="dcterms:W3CDTF">2023-12-01T09:13:16Z</dcterms:modified>
</cp:coreProperties>
</file>