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0"/>
  </bookViews>
  <sheets>
    <sheet name="табл.1(2023-2024)" sheetId="1" r:id="rId1"/>
    <sheet name="табл.2 (2015-2024)" sheetId="2" r:id="rId2"/>
  </sheets>
  <definedNames>
    <definedName name="_xlnm.Print_Titles" localSheetId="0">'табл.1(2023-2024)'!$5:$5</definedName>
    <definedName name="_xlnm.Print_Area" localSheetId="0">'табл.1(2023-2024)'!$A$1:$N$139</definedName>
    <definedName name="_xlnm.Print_Area" localSheetId="1">'табл.2 (2015-2024)'!$A$1:$I$144</definedName>
  </definedNames>
  <calcPr fullCalcOnLoad="1"/>
</workbook>
</file>

<file path=xl/sharedStrings.xml><?xml version="1.0" encoding="utf-8"?>
<sst xmlns="http://schemas.openxmlformats.org/spreadsheetml/2006/main" count="557" uniqueCount="190">
  <si>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</si>
  <si>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</si>
  <si>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</si>
  <si>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</si>
  <si>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</si>
  <si>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</si>
  <si>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</si>
  <si>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</si>
  <si>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</si>
  <si>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</si>
  <si>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</si>
  <si>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</si>
  <si>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</si>
  <si>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</si>
  <si>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</si>
  <si>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</si>
  <si>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</si>
  <si>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</si>
  <si>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</si>
  <si>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</si>
  <si>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</si>
  <si>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</si>
  <si>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</si>
  <si>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</si>
  <si>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</si>
  <si>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</si>
  <si>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</si>
  <si>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</si>
  <si>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</si>
  <si>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</si>
  <si>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</si>
  <si>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</si>
  <si>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</si>
  <si>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</si>
  <si>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</si>
  <si>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</si>
  <si>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</si>
  <si>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</si>
  <si>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</si>
  <si>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</si>
  <si>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</si>
  <si>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</si>
  <si>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</si>
  <si>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</si>
  <si>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</si>
  <si>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</si>
  <si>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</si>
  <si>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</si>
  <si>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</si>
  <si>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</si>
  <si>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</si>
  <si>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</si>
  <si>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</si>
  <si>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</si>
  <si>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</si>
  <si>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</si>
  <si>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</si>
  <si>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</si>
  <si>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</si>
  <si>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</si>
  <si>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</si>
  <si>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</si>
  <si>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</si>
  <si>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</si>
  <si>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</si>
  <si>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</si>
  <si>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</si>
  <si>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</si>
  <si>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</si>
  <si>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</si>
  <si>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</si>
  <si>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</si>
  <si>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</si>
  <si>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</si>
  <si>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</si>
  <si>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</si>
  <si>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</si>
  <si>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</si>
  <si>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</si>
  <si>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</si>
  <si>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</si>
  <si>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</si>
  <si>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</si>
  <si>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</si>
  <si>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</si>
  <si>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</si>
  <si>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</si>
  <si>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</si>
  <si>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</si>
  <si>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</si>
  <si>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</si>
  <si>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</si>
  <si>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</si>
  <si>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</si>
  <si>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</si>
  <si>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</si>
  <si>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</si>
  <si>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</si>
  <si>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</si>
  <si>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</si>
  <si>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</si>
  <si>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</si>
  <si>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</si>
  <si>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</si>
  <si>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</si>
  <si>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</si>
  <si>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</si>
  <si>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</si>
  <si>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</si>
  <si>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</si>
  <si>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</si>
  <si>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</si>
  <si>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</si>
  <si>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</si>
  <si>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</si>
  <si>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</si>
  <si>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</si>
  <si>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</si>
  <si>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</si>
  <si>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</si>
  <si>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</si>
  <si>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</si>
  <si>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</si>
  <si>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2015, 2016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</si>
  <si>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</si>
  <si>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</si>
  <si>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</si>
  <si>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</si>
  <si>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</si>
  <si>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</si>
  <si>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</si>
  <si>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</si>
  <si>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2018-2020</t>
  </si>
  <si>
    <t>2017-2020</t>
  </si>
  <si>
    <t>оплата ранее принятых обязательств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</si>
  <si>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</si>
  <si>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</si>
  <si>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</si>
  <si>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</si>
  <si>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</si>
  <si>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</si>
  <si>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</si>
  <si>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</si>
  <si>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</si>
  <si>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2015 - 2024</t>
  </si>
  <si>
    <t>2017-2024</t>
  </si>
  <si>
    <t>2017-2019, 2021-2024</t>
  </si>
  <si>
    <t>2017-2018, 2022-2024</t>
  </si>
  <si>
    <t>2018-2024</t>
  </si>
  <si>
    <t>2020 - 2024</t>
  </si>
  <si>
    <t>2018-2021</t>
  </si>
  <si>
    <t>2021, 2022</t>
  </si>
  <si>
    <t>2016, 2020, 2022</t>
  </si>
  <si>
    <t>Оплата ранее принятых обязательств</t>
  </si>
  <si>
    <t>Итого по задаче 12 с учетом оплаты ранее принятых  обязательств:</t>
  </si>
  <si>
    <t>Итого по задаче 8 с учетом оплаты ранее принятых обязательств</t>
  </si>
  <si>
    <t>Итого по задаче 12 с учетом оплаты  ранее принятых обязательств:</t>
  </si>
  <si>
    <t>Итого по задаче 8 с учетом оплаты ранее принятых  обязательств</t>
  </si>
  <si>
    <t>Реализация общественных проектов по благоустройству территорий городского округа Тольятти                                             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</si>
  <si>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Устройство и ремонт контейнерных площадок                                                 (государственная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2018 - 2024 годы»)</t>
  </si>
  <si>
    <t>Реализация общественных проектов по благоустройству территорий городского округа Тольятти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</si>
  <si>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2014 - 2024 годы"</t>
  </si>
  <si>
    <t>2015, 2016, 2018, 2021</t>
  </si>
  <si>
    <t>ДГХ, ДГД, ДО</t>
  </si>
  <si>
    <t>Таблица № 5 (2023 - 2024 гг.)</t>
  </si>
  <si>
    <t>План на 2023 год</t>
  </si>
  <si>
    <t>План на 2024 год</t>
  </si>
  <si>
    <t>2015, 2016, 2018 - 2023</t>
  </si>
  <si>
    <t>2015, 2016, 2018, 2019, 2021, 2023</t>
  </si>
  <si>
    <t>2016 - 2019, 2021-2023</t>
  </si>
  <si>
    <t>2016, 2024</t>
  </si>
  <si>
    <t>2020, 2024</t>
  </si>
  <si>
    <t>2016, 2017, 2023</t>
  </si>
  <si>
    <t>2016-2022</t>
  </si>
  <si>
    <t>2017- 2019, 2021-2023</t>
  </si>
  <si>
    <t>2018, 2019, 2021-2023</t>
  </si>
  <si>
    <t>2023-2024</t>
  </si>
  <si>
    <t>2020, 2022, 2023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</si>
  <si>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2014 - 2025 годы"</t>
  </si>
  <si>
    <t>&lt;1&gt;</t>
  </si>
  <si>
    <t>- исключая объекты, включенные в иные муниципальные программы.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</si>
  <si>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Тольятти.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</si>
  <si>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Тольятти.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</si>
  <si>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Тольятти. &lt;1&gt;.</t>
  </si>
  <si>
    <t>Комплексное благоустройство внутриквартальных территорий, в том числе в рамках конкурса "Наш микрорайон".&lt;1&gt;.</t>
  </si>
  <si>
    <t>Озеленение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</si>
  <si>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</si>
  <si>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</si>
  <si>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</si>
  <si>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Комплексное благоустройство внутриквартальных территорий, в том числе в рамках конкурса "Наш микрорайон" &lt;1&gt;.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</si>
</sst>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683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1" fontId="51" fillId="55" borderId="27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91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49" fontId="50" fillId="55" borderId="21" xfId="0" applyNumberFormat="1" applyFont="1" applyFill="1" applyBorder="1" applyAlignment="1">
      <alignment horizontal="left" vertical="center" wrapText="1"/>
    </xf>
    <xf numFmtId="3" fontId="51" fillId="55" borderId="74" xfId="0" applyNumberFormat="1" applyFont="1" applyFill="1" applyBorder="1" applyAlignment="1">
      <alignment horizontal="center" vertical="center" wrapText="1"/>
    </xf>
    <xf numFmtId="3" fontId="51" fillId="55" borderId="45" xfId="0" applyNumberFormat="1" applyFont="1" applyFill="1" applyBorder="1" applyAlignment="1">
      <alignment horizontal="center" vertical="center" wrapText="1"/>
    </xf>
    <xf numFmtId="3" fontId="50" fillId="55" borderId="73" xfId="0" applyNumberFormat="1" applyFont="1" applyFill="1" applyBorder="1" applyAlignment="1">
      <alignment horizontal="center" vertical="center" wrapText="1"/>
    </xf>
    <xf numFmtId="3" fontId="50" fillId="55" borderId="20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50" fillId="55" borderId="19" xfId="0" applyNumberFormat="1" applyFont="1" applyFill="1" applyBorder="1" applyAlignment="1">
      <alignment horizontal="center" vertical="center" wrapText="1"/>
    </xf>
    <xf numFmtId="3" fontId="50" fillId="55" borderId="21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1" fillId="0" borderId="69" xfId="0" applyNumberFormat="1" applyFont="1" applyFill="1" applyBorder="1" applyAlignment="1">
      <alignment horizontal="center" vertical="center" wrapText="1"/>
    </xf>
    <xf numFmtId="3" fontId="51" fillId="0" borderId="70" xfId="0" applyNumberFormat="1" applyFont="1" applyFill="1" applyBorder="1" applyAlignment="1">
      <alignment horizontal="center" vertical="center" wrapText="1"/>
    </xf>
    <xf numFmtId="1" fontId="51" fillId="0" borderId="70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left" vertical="center" wrapText="1"/>
    </xf>
    <xf numFmtId="49" fontId="50" fillId="0" borderId="6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left" vertical="center" wrapText="1"/>
    </xf>
    <xf numFmtId="1" fontId="51" fillId="0" borderId="71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76" xfId="0" applyNumberFormat="1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0" fillId="55" borderId="88" xfId="0" applyNumberFormat="1" applyFont="1" applyFill="1" applyBorder="1" applyAlignment="1">
      <alignment horizontal="center" vertical="center" wrapText="1"/>
    </xf>
    <xf numFmtId="3" fontId="52" fillId="55" borderId="68" xfId="0" applyNumberFormat="1" applyFont="1" applyFill="1" applyBorder="1" applyAlignment="1">
      <alignment horizontal="center" vertical="center" wrapText="1"/>
    </xf>
    <xf numFmtId="3" fontId="51" fillId="55" borderId="31" xfId="0" applyNumberFormat="1" applyFont="1" applyFill="1" applyBorder="1" applyAlignment="1">
      <alignment horizontal="center" vertical="center" wrapText="1"/>
    </xf>
    <xf numFmtId="3" fontId="50" fillId="55" borderId="60" xfId="0" applyNumberFormat="1" applyFont="1" applyFill="1" applyBorder="1" applyAlignment="1">
      <alignment horizontal="center" vertical="center" wrapText="1"/>
    </xf>
    <xf numFmtId="3" fontId="50" fillId="55" borderId="46" xfId="0" applyNumberFormat="1" applyFont="1" applyFill="1" applyBorder="1" applyAlignment="1">
      <alignment horizontal="center" vertical="center" wrapText="1"/>
    </xf>
    <xf numFmtId="3" fontId="50" fillId="55" borderId="71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1" fillId="55" borderId="90" xfId="0" applyNumberFormat="1" applyFont="1" applyFill="1" applyBorder="1" applyAlignment="1">
      <alignment horizontal="center" vertical="center" wrapText="1"/>
    </xf>
    <xf numFmtId="1" fontId="51" fillId="55" borderId="68" xfId="0" applyNumberFormat="1" applyFont="1" applyFill="1" applyBorder="1" applyAlignment="1">
      <alignment horizontal="center" vertical="center" wrapText="1"/>
    </xf>
    <xf numFmtId="49" fontId="50" fillId="55" borderId="34" xfId="0" applyNumberFormat="1" applyFont="1" applyFill="1" applyBorder="1" applyAlignment="1">
      <alignment horizontal="left" vertical="center" wrapText="1"/>
    </xf>
    <xf numFmtId="3" fontId="51" fillId="55" borderId="85" xfId="0" applyNumberFormat="1" applyFont="1" applyFill="1" applyBorder="1" applyAlignment="1">
      <alignment horizontal="center" vertical="center" wrapText="1"/>
    </xf>
    <xf numFmtId="1" fontId="51" fillId="55" borderId="31" xfId="0" applyNumberFormat="1" applyFont="1" applyFill="1" applyBorder="1" applyAlignment="1">
      <alignment horizontal="center" vertical="center" wrapText="1"/>
    </xf>
    <xf numFmtId="3" fontId="50" fillId="55" borderId="50" xfId="0" applyNumberFormat="1" applyFont="1" applyFill="1" applyBorder="1" applyAlignment="1">
      <alignment horizontal="center" vertical="center" wrapText="1"/>
    </xf>
    <xf numFmtId="3" fontId="50" fillId="55" borderId="32" xfId="0" applyNumberFormat="1" applyFont="1" applyFill="1" applyBorder="1" applyAlignment="1">
      <alignment horizontal="center" vertical="center" wrapText="1"/>
    </xf>
    <xf numFmtId="3" fontId="50" fillId="55" borderId="70" xfId="0" applyNumberFormat="1" applyFont="1" applyFill="1" applyBorder="1" applyAlignment="1">
      <alignment horizontal="center" vertical="center" wrapText="1"/>
    </xf>
    <xf numFmtId="3" fontId="50" fillId="55" borderId="9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1" fontId="51" fillId="0" borderId="68" xfId="0" applyNumberFormat="1" applyFont="1" applyFill="1" applyBorder="1" applyAlignment="1">
      <alignment horizontal="center" vertical="center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left" vertical="center" wrapText="1"/>
    </xf>
    <xf numFmtId="49" fontId="50" fillId="0" borderId="38" xfId="0" applyNumberFormat="1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left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49" fontId="50" fillId="55" borderId="38" xfId="0" applyNumberFormat="1" applyFont="1" applyFill="1" applyBorder="1" applyAlignment="1">
      <alignment horizontal="left" vertical="center" wrapText="1"/>
    </xf>
    <xf numFmtId="49" fontId="50" fillId="55" borderId="54" xfId="0" applyNumberFormat="1" applyFont="1" applyFill="1" applyBorder="1" applyAlignment="1">
      <alignment horizontal="left"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71" xfId="0" applyFont="1" applyFill="1" applyBorder="1" applyAlignment="1">
      <alignment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49" fontId="50" fillId="55" borderId="93" xfId="0" applyNumberFormat="1" applyFont="1" applyFill="1" applyBorder="1" applyAlignment="1">
      <alignment horizontal="left" vertical="center" wrapText="1"/>
    </xf>
    <xf numFmtId="49" fontId="50" fillId="55" borderId="0" xfId="0" applyNumberFormat="1" applyFont="1" applyFill="1" applyBorder="1" applyAlignment="1">
      <alignment horizontal="left" vertical="center" wrapText="1"/>
    </xf>
    <xf numFmtId="49" fontId="50" fillId="55" borderId="23" xfId="0" applyNumberFormat="1" applyFont="1" applyFill="1" applyBorder="1" applyAlignment="1">
      <alignment horizontal="left" vertical="center" wrapText="1"/>
    </xf>
    <xf numFmtId="49" fontId="50" fillId="55" borderId="94" xfId="0" applyNumberFormat="1" applyFont="1" applyFill="1" applyBorder="1" applyAlignment="1">
      <alignment horizontal="left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left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1" fillId="55" borderId="95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49" fontId="50" fillId="55" borderId="75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76" xfId="0" applyNumberFormat="1" applyFont="1" applyFill="1" applyBorder="1" applyAlignment="1">
      <alignment horizontal="center" vertical="center" wrapText="1"/>
    </xf>
    <xf numFmtId="49" fontId="50" fillId="55" borderId="49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4" xfId="0" applyNumberFormat="1" applyFont="1" applyFill="1" applyBorder="1" applyAlignment="1">
      <alignment horizontal="center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23" xfId="0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6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5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49" fontId="50" fillId="55" borderId="44" xfId="0" applyNumberFormat="1" applyFont="1" applyFill="1" applyBorder="1" applyAlignment="1">
      <alignment horizontal="left" vertical="center" wrapText="1"/>
    </xf>
    <xf numFmtId="49" fontId="50" fillId="55" borderId="88" xfId="0" applyNumberFormat="1" applyFont="1" applyFill="1" applyBorder="1" applyAlignment="1">
      <alignment horizontal="center" vertical="center" wrapText="1"/>
    </xf>
    <xf numFmtId="49" fontId="50" fillId="55" borderId="94" xfId="0" applyNumberFormat="1" applyFont="1" applyFill="1" applyBorder="1" applyAlignment="1">
      <alignment horizontal="center" vertical="center" wrapText="1"/>
    </xf>
    <xf numFmtId="49" fontId="50" fillId="55" borderId="95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1" fillId="55" borderId="22" xfId="0" applyNumberFormat="1" applyFont="1" applyFill="1" applyBorder="1" applyAlignment="1">
      <alignment horizontal="center" vertical="center" wrapText="1"/>
    </xf>
    <xf numFmtId="3" fontId="51" fillId="55" borderId="88" xfId="0" applyNumberFormat="1" applyFont="1" applyFill="1" applyBorder="1" applyAlignment="1">
      <alignment horizontal="center" vertical="center" wrapText="1"/>
    </xf>
    <xf numFmtId="3" fontId="51" fillId="55" borderId="94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25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3" fontId="50" fillId="55" borderId="26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6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49" fontId="50" fillId="55" borderId="88" xfId="0" applyNumberFormat="1" applyFont="1" applyFill="1" applyBorder="1" applyAlignment="1">
      <alignment horizontal="left" vertical="center" wrapText="1"/>
    </xf>
    <xf numFmtId="49" fontId="50" fillId="0" borderId="69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center" vertical="center" wrapText="1"/>
    </xf>
    <xf numFmtId="49" fontId="50" fillId="0" borderId="95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93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left" vertical="center" wrapText="1"/>
    </xf>
    <xf numFmtId="49" fontId="50" fillId="0" borderId="94" xfId="0" applyNumberFormat="1" applyFont="1" applyFill="1" applyBorder="1" applyAlignment="1">
      <alignment horizontal="left" vertical="center" wrapText="1"/>
    </xf>
    <xf numFmtId="49" fontId="50" fillId="0" borderId="44" xfId="0" applyNumberFormat="1" applyFont="1" applyFill="1" applyBorder="1" applyAlignment="1">
      <alignment horizontal="left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43" xfId="0" applyNumberFormat="1" applyFont="1" applyFill="1" applyBorder="1" applyAlignment="1">
      <alignment horizontal="center" vertical="center" wrapText="1"/>
    </xf>
    <xf numFmtId="3" fontId="51" fillId="0" borderId="89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tabSelected="1" zoomScalePageLayoutView="0" workbookViewId="0" topLeftCell="A127">
      <selection activeCell="A138" sqref="A138:IV138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609" t="s">
        <v>164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124"/>
      <c r="P1" s="124"/>
      <c r="Q1" s="130"/>
      <c r="R1" s="133"/>
    </row>
    <row r="2" spans="1:14" ht="15.75" thickBot="1">
      <c r="A2" s="539" t="s">
        <v>0</v>
      </c>
      <c r="B2" s="542" t="s">
        <v>6</v>
      </c>
      <c r="C2" s="528" t="s">
        <v>7</v>
      </c>
      <c r="D2" s="531" t="s">
        <v>8</v>
      </c>
      <c r="E2" s="550" t="s">
        <v>9</v>
      </c>
      <c r="F2" s="551"/>
      <c r="G2" s="551"/>
      <c r="H2" s="551"/>
      <c r="I2" s="551"/>
      <c r="J2" s="551"/>
      <c r="K2" s="551"/>
      <c r="L2" s="551"/>
      <c r="M2" s="551"/>
      <c r="N2" s="552"/>
    </row>
    <row r="3" spans="1:14" ht="15.75" customHeight="1">
      <c r="A3" s="540"/>
      <c r="B3" s="543"/>
      <c r="C3" s="529"/>
      <c r="D3" s="532"/>
      <c r="E3" s="553" t="s">
        <v>165</v>
      </c>
      <c r="F3" s="554"/>
      <c r="G3" s="554"/>
      <c r="H3" s="554"/>
      <c r="I3" s="555"/>
      <c r="J3" s="553" t="s">
        <v>166</v>
      </c>
      <c r="K3" s="554"/>
      <c r="L3" s="554"/>
      <c r="M3" s="554"/>
      <c r="N3" s="555"/>
    </row>
    <row r="4" spans="1:14" ht="54.75" customHeight="1" thickBot="1">
      <c r="A4" s="541"/>
      <c r="B4" s="544"/>
      <c r="C4" s="530"/>
      <c r="D4" s="533"/>
      <c r="E4" s="251" t="s">
        <v>10</v>
      </c>
      <c r="F4" s="246" t="s">
        <v>11</v>
      </c>
      <c r="G4" s="246" t="s">
        <v>12</v>
      </c>
      <c r="H4" s="246" t="s">
        <v>13</v>
      </c>
      <c r="I4" s="247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56" t="s">
        <v>125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8"/>
    </row>
    <row r="7" spans="1:14" ht="15.75" thickBot="1">
      <c r="A7" s="547" t="s">
        <v>15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9"/>
    </row>
    <row r="8" spans="1:14" ht="42" customHeight="1">
      <c r="A8" s="11" t="s">
        <v>16</v>
      </c>
      <c r="B8" s="12" t="s">
        <v>114</v>
      </c>
      <c r="C8" s="154" t="s">
        <v>1</v>
      </c>
      <c r="D8" s="168" t="s">
        <v>144</v>
      </c>
      <c r="E8" s="13">
        <f aca="true" t="shared" si="0" ref="E8:E13">F8+G8+H8+I8</f>
        <v>3691</v>
      </c>
      <c r="F8" s="231">
        <v>3691</v>
      </c>
      <c r="G8" s="231">
        <v>0</v>
      </c>
      <c r="H8" s="231">
        <v>0</v>
      </c>
      <c r="I8" s="233">
        <v>0</v>
      </c>
      <c r="J8" s="13">
        <f aca="true" t="shared" si="1" ref="J8:J14">K8+L8+M8+N8</f>
        <v>1568</v>
      </c>
      <c r="K8" s="14">
        <v>1568</v>
      </c>
      <c r="L8" s="14">
        <v>0</v>
      </c>
      <c r="M8" s="14">
        <v>0</v>
      </c>
      <c r="N8" s="15">
        <v>0</v>
      </c>
    </row>
    <row r="9" spans="1:14" ht="84.75" customHeight="1">
      <c r="A9" s="16" t="s">
        <v>17</v>
      </c>
      <c r="B9" s="91" t="s">
        <v>181</v>
      </c>
      <c r="C9" s="155" t="s">
        <v>1</v>
      </c>
      <c r="D9" s="160" t="s">
        <v>167</v>
      </c>
      <c r="E9" s="17">
        <f t="shared" si="0"/>
        <v>72000</v>
      </c>
      <c r="F9" s="18">
        <v>72000</v>
      </c>
      <c r="G9" s="18">
        <v>0</v>
      </c>
      <c r="H9" s="18">
        <v>0</v>
      </c>
      <c r="I9" s="19">
        <v>0</v>
      </c>
      <c r="J9" s="17">
        <f t="shared" si="1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1.5" customHeight="1">
      <c r="A10" s="20" t="s">
        <v>18</v>
      </c>
      <c r="B10" s="21" t="s">
        <v>182</v>
      </c>
      <c r="C10" s="156" t="s">
        <v>1</v>
      </c>
      <c r="D10" s="174" t="s">
        <v>168</v>
      </c>
      <c r="E10" s="22">
        <f t="shared" si="0"/>
        <v>2000</v>
      </c>
      <c r="F10" s="232">
        <v>2000</v>
      </c>
      <c r="G10" s="232">
        <v>0</v>
      </c>
      <c r="H10" s="232">
        <v>0</v>
      </c>
      <c r="I10" s="234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59.25" customHeight="1">
      <c r="A11" s="90" t="s">
        <v>19</v>
      </c>
      <c r="B11" s="91" t="s">
        <v>183</v>
      </c>
      <c r="C11" s="155" t="s">
        <v>1</v>
      </c>
      <c r="D11" s="160" t="s">
        <v>168</v>
      </c>
      <c r="E11" s="17">
        <f t="shared" si="0"/>
        <v>24779</v>
      </c>
      <c r="F11" s="18">
        <v>24779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4"/>
    </row>
    <row r="12" spans="1:14" ht="36" customHeight="1">
      <c r="A12" s="121" t="s">
        <v>20</v>
      </c>
      <c r="B12" s="21" t="s">
        <v>21</v>
      </c>
      <c r="C12" s="156" t="s">
        <v>1</v>
      </c>
      <c r="D12" s="174" t="s">
        <v>162</v>
      </c>
      <c r="E12" s="22">
        <f t="shared" si="0"/>
        <v>0</v>
      </c>
      <c r="F12" s="232">
        <v>0</v>
      </c>
      <c r="G12" s="232">
        <v>0</v>
      </c>
      <c r="H12" s="232">
        <v>0</v>
      </c>
      <c r="I12" s="234">
        <v>0</v>
      </c>
      <c r="J12" s="22">
        <f t="shared" si="1"/>
        <v>0</v>
      </c>
      <c r="K12" s="111">
        <v>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185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1.25" customHeight="1" thickBot="1">
      <c r="A14" s="122" t="s">
        <v>23</v>
      </c>
      <c r="B14" s="94" t="s">
        <v>184</v>
      </c>
      <c r="C14" s="157" t="s">
        <v>1</v>
      </c>
      <c r="D14" s="153" t="s">
        <v>169</v>
      </c>
      <c r="E14" s="25">
        <f>F14+G14+H14+I14</f>
        <v>94387.75510204081</v>
      </c>
      <c r="F14" s="191">
        <v>92500</v>
      </c>
      <c r="G14" s="191">
        <v>0</v>
      </c>
      <c r="H14" s="191">
        <v>0</v>
      </c>
      <c r="I14" s="123">
        <f>F14*2/98</f>
        <v>1887.7551020408164</v>
      </c>
      <c r="J14" s="25">
        <f t="shared" si="1"/>
        <v>0</v>
      </c>
      <c r="K14" s="120">
        <v>0</v>
      </c>
      <c r="L14" s="120">
        <v>0</v>
      </c>
      <c r="M14" s="120">
        <v>0</v>
      </c>
      <c r="N14" s="123">
        <v>0</v>
      </c>
    </row>
    <row r="15" spans="1:14" ht="15.75" thickBot="1">
      <c r="A15" s="514" t="s">
        <v>24</v>
      </c>
      <c r="B15" s="515"/>
      <c r="C15" s="158" t="s">
        <v>1</v>
      </c>
      <c r="D15" s="175"/>
      <c r="E15" s="26">
        <f aca="true" t="shared" si="2" ref="E15:N15">E14+E13+E12+E11+E10+E9+E8</f>
        <v>196857.75510204083</v>
      </c>
      <c r="F15" s="27">
        <f t="shared" si="2"/>
        <v>194970</v>
      </c>
      <c r="G15" s="27">
        <f t="shared" si="2"/>
        <v>0</v>
      </c>
      <c r="H15" s="27">
        <f t="shared" si="2"/>
        <v>0</v>
      </c>
      <c r="I15" s="28">
        <f t="shared" si="2"/>
        <v>1887.7551020408164</v>
      </c>
      <c r="J15" s="26">
        <f t="shared" si="2"/>
        <v>1568</v>
      </c>
      <c r="K15" s="27">
        <f>K14+K13+K12+K11+K10+K9+K8</f>
        <v>1568</v>
      </c>
      <c r="L15" s="27">
        <f t="shared" si="2"/>
        <v>0</v>
      </c>
      <c r="M15" s="27">
        <f t="shared" si="2"/>
        <v>0</v>
      </c>
      <c r="N15" s="28">
        <f t="shared" si="2"/>
        <v>0</v>
      </c>
    </row>
    <row r="16" spans="1:14" ht="27" customHeight="1" hidden="1">
      <c r="A16" s="516" t="s">
        <v>25</v>
      </c>
      <c r="B16" s="517"/>
      <c r="C16" s="159" t="s">
        <v>1</v>
      </c>
      <c r="D16" s="159">
        <v>2016</v>
      </c>
      <c r="E16" s="250">
        <v>0</v>
      </c>
      <c r="F16" s="242">
        <v>0</v>
      </c>
      <c r="G16" s="242">
        <v>0</v>
      </c>
      <c r="H16" s="242">
        <v>0</v>
      </c>
      <c r="I16" s="244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518" t="s">
        <v>26</v>
      </c>
      <c r="B17" s="519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45" t="s">
        <v>27</v>
      </c>
      <c r="B18" s="546"/>
      <c r="C18" s="161" t="s">
        <v>1</v>
      </c>
      <c r="D18" s="161">
        <v>2016</v>
      </c>
      <c r="E18" s="257">
        <v>0</v>
      </c>
      <c r="F18" s="243">
        <v>0</v>
      </c>
      <c r="G18" s="243">
        <v>0</v>
      </c>
      <c r="H18" s="243">
        <v>0</v>
      </c>
      <c r="I18" s="245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547" t="s">
        <v>28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9"/>
    </row>
    <row r="20" spans="1:14" ht="15">
      <c r="A20" s="117" t="s">
        <v>29</v>
      </c>
      <c r="B20" s="29" t="s">
        <v>30</v>
      </c>
      <c r="C20" s="159" t="s">
        <v>1</v>
      </c>
      <c r="D20" s="159" t="s">
        <v>123</v>
      </c>
      <c r="E20" s="250">
        <v>0</v>
      </c>
      <c r="F20" s="242">
        <v>0</v>
      </c>
      <c r="G20" s="242">
        <v>0</v>
      </c>
      <c r="H20" s="242">
        <v>0</v>
      </c>
      <c r="I20" s="244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30" customHeight="1" thickBot="1">
      <c r="A21" s="30" t="s">
        <v>31</v>
      </c>
      <c r="B21" s="31" t="s">
        <v>124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37" t="s">
        <v>32</v>
      </c>
      <c r="B22" s="538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547" t="s">
        <v>33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9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48">
        <v>0</v>
      </c>
      <c r="F24" s="236">
        <v>0</v>
      </c>
      <c r="G24" s="236">
        <v>0</v>
      </c>
      <c r="H24" s="236">
        <v>0</v>
      </c>
      <c r="I24" s="237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15.7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514" t="s">
        <v>37</v>
      </c>
      <c r="B26" s="515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547" t="s">
        <v>38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9"/>
    </row>
    <row r="28" spans="1:18" ht="20.25" customHeight="1" thickBot="1">
      <c r="A28" s="122" t="s">
        <v>39</v>
      </c>
      <c r="B28" s="547" t="s">
        <v>2</v>
      </c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9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 t="s">
        <v>170</v>
      </c>
      <c r="E29" s="240">
        <v>0</v>
      </c>
      <c r="F29" s="242">
        <v>0</v>
      </c>
      <c r="G29" s="242">
        <v>0</v>
      </c>
      <c r="H29" s="242">
        <v>0</v>
      </c>
      <c r="I29" s="244">
        <v>0</v>
      </c>
      <c r="J29" s="99">
        <f>K29+L29+M29+N29</f>
        <v>2561</v>
      </c>
      <c r="K29" s="95">
        <v>2561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492" t="s">
        <v>43</v>
      </c>
      <c r="B31" s="526" t="s">
        <v>44</v>
      </c>
      <c r="C31" s="160" t="s">
        <v>71</v>
      </c>
      <c r="D31" s="208" t="s">
        <v>132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65"/>
      <c r="B32" s="527"/>
      <c r="C32" s="261" t="s">
        <v>1</v>
      </c>
      <c r="D32" s="262" t="s">
        <v>171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1219</v>
      </c>
      <c r="K32" s="18">
        <v>1219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28.5" customHeight="1">
      <c r="A33" s="90" t="s">
        <v>45</v>
      </c>
      <c r="B33" s="93" t="s">
        <v>5</v>
      </c>
      <c r="C33" s="160" t="s">
        <v>1</v>
      </c>
      <c r="D33" s="155" t="s">
        <v>172</v>
      </c>
      <c r="E33" s="39">
        <f>F33</f>
        <v>4670</v>
      </c>
      <c r="F33" s="18">
        <v>4670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4354</v>
      </c>
      <c r="Q33" s="138">
        <v>2</v>
      </c>
      <c r="R33" s="139"/>
      <c r="S33" s="140"/>
    </row>
    <row r="34" spans="1:19" ht="38.25">
      <c r="A34" s="89" t="s">
        <v>47</v>
      </c>
      <c r="B34" s="101" t="s">
        <v>137</v>
      </c>
      <c r="C34" s="162" t="s">
        <v>1</v>
      </c>
      <c r="D34" s="164" t="s">
        <v>173</v>
      </c>
      <c r="E34" s="39">
        <f>F34+G34+H34+I34</f>
        <v>0</v>
      </c>
      <c r="F34" s="40">
        <v>0</v>
      </c>
      <c r="G34" s="40">
        <v>0</v>
      </c>
      <c r="H34" s="40">
        <v>0</v>
      </c>
      <c r="I34" s="41">
        <v>0</v>
      </c>
      <c r="J34" s="39">
        <f t="shared" si="4"/>
        <v>0</v>
      </c>
      <c r="K34" s="40">
        <v>0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-146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136</v>
      </c>
      <c r="C35" s="162" t="s">
        <v>1</v>
      </c>
      <c r="D35" s="164" t="s">
        <v>145</v>
      </c>
      <c r="E35" s="252">
        <f>F35+G35+H35+I35</f>
        <v>186</v>
      </c>
      <c r="F35" s="40">
        <v>186</v>
      </c>
      <c r="G35" s="40">
        <v>0</v>
      </c>
      <c r="H35" s="40">
        <v>0</v>
      </c>
      <c r="I35" s="41">
        <v>0</v>
      </c>
      <c r="J35" s="109">
        <f t="shared" si="4"/>
        <v>186</v>
      </c>
      <c r="K35" s="40">
        <v>186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80.4</v>
      </c>
      <c r="Q35" s="138">
        <v>38</v>
      </c>
      <c r="R35" s="139"/>
      <c r="S35" s="140"/>
    </row>
    <row r="36" spans="1:19" ht="27.75" customHeight="1">
      <c r="A36" s="90" t="s">
        <v>49</v>
      </c>
      <c r="B36" s="93" t="s">
        <v>3</v>
      </c>
      <c r="C36" s="162" t="s">
        <v>1</v>
      </c>
      <c r="D36" s="164" t="s">
        <v>146</v>
      </c>
      <c r="E36" s="42">
        <f>F36+G36+H36+I36</f>
        <v>2194</v>
      </c>
      <c r="F36" s="18">
        <v>2194</v>
      </c>
      <c r="G36" s="18">
        <v>0</v>
      </c>
      <c r="H36" s="18">
        <v>0</v>
      </c>
      <c r="I36" s="19">
        <v>0</v>
      </c>
      <c r="J36" s="42">
        <f t="shared" si="4"/>
        <v>2194</v>
      </c>
      <c r="K36" s="18">
        <v>2194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2000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147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0</v>
      </c>
      <c r="K37" s="120">
        <v>0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560" t="s">
        <v>120</v>
      </c>
      <c r="B38" s="561"/>
      <c r="C38" s="168"/>
      <c r="D38" s="185"/>
      <c r="E38" s="253">
        <f>E29+E30+E31+E33+E34+E35+E36+E37</f>
        <v>7050</v>
      </c>
      <c r="F38" s="231">
        <f aca="true" t="shared" si="5" ref="F38:N38">F29+F30+F31+F33+F34+F35+F36+F37</f>
        <v>7050</v>
      </c>
      <c r="G38" s="231">
        <f t="shared" si="5"/>
        <v>0</v>
      </c>
      <c r="H38" s="231">
        <f t="shared" si="5"/>
        <v>0</v>
      </c>
      <c r="I38" s="233">
        <f t="shared" si="5"/>
        <v>0</v>
      </c>
      <c r="J38" s="199">
        <f>J29+J30+J31+J33+J34+J35+J36+J37+J32</f>
        <v>6160</v>
      </c>
      <c r="K38" s="198">
        <f>K29+K30+K31+K33+K34+K35+K36+K37+K32</f>
        <v>6160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5282.4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0">
        <f>E29+E30+E33+E34+E35+E36+E37</f>
        <v>7050</v>
      </c>
      <c r="F39" s="242">
        <f>F29+F30+F33+F34+F35+F36+F37</f>
        <v>7050</v>
      </c>
      <c r="G39" s="242">
        <v>0</v>
      </c>
      <c r="H39" s="242">
        <v>0</v>
      </c>
      <c r="I39" s="238">
        <v>0</v>
      </c>
      <c r="J39" s="204">
        <f>J29+J30+J33+J34+J35+J36+J37+J32</f>
        <v>6160</v>
      </c>
      <c r="K39" s="202">
        <f>K29+K30+K33+K34+K35+K36+K37+K32</f>
        <v>6160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1">
        <f aca="true" t="shared" si="6" ref="E40:N40">E31</f>
        <v>0</v>
      </c>
      <c r="F40" s="243">
        <f t="shared" si="6"/>
        <v>0</v>
      </c>
      <c r="G40" s="243">
        <f t="shared" si="6"/>
        <v>0</v>
      </c>
      <c r="H40" s="243">
        <f t="shared" si="6"/>
        <v>0</v>
      </c>
      <c r="I40" s="239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562" t="s">
        <v>51</v>
      </c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4"/>
    </row>
    <row r="42" spans="1:14" ht="29.25" customHeight="1">
      <c r="A42" s="504" t="s">
        <v>52</v>
      </c>
      <c r="B42" s="566" t="s">
        <v>30</v>
      </c>
      <c r="C42" s="163" t="s">
        <v>53</v>
      </c>
      <c r="D42" s="159"/>
      <c r="E42" s="250">
        <v>0</v>
      </c>
      <c r="F42" s="242">
        <v>0</v>
      </c>
      <c r="G42" s="242">
        <v>0</v>
      </c>
      <c r="H42" s="242">
        <v>0</v>
      </c>
      <c r="I42" s="244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492"/>
      <c r="B43" s="567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505" t="s">
        <v>55</v>
      </c>
      <c r="B44" s="559" t="s">
        <v>122</v>
      </c>
      <c r="C44" s="223" t="s">
        <v>102</v>
      </c>
      <c r="D44" s="160" t="s">
        <v>174</v>
      </c>
      <c r="E44" s="17">
        <f>F44+G44+H44+I44</f>
        <v>24735</v>
      </c>
      <c r="F44" s="18">
        <v>24735</v>
      </c>
      <c r="G44" s="18">
        <v>0</v>
      </c>
      <c r="H44" s="18">
        <v>0</v>
      </c>
      <c r="I44" s="19">
        <v>0</v>
      </c>
      <c r="J44" s="17">
        <f>K44+L44+M44+N44</f>
        <v>0</v>
      </c>
      <c r="K44" s="18">
        <v>0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505"/>
      <c r="B45" s="559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505"/>
      <c r="B46" s="559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175</v>
      </c>
      <c r="E47" s="25">
        <f>F47+G47+H47+I47</f>
        <v>4823</v>
      </c>
      <c r="F47" s="191">
        <v>4823</v>
      </c>
      <c r="G47" s="191">
        <v>0</v>
      </c>
      <c r="H47" s="191">
        <v>0</v>
      </c>
      <c r="I47" s="123">
        <v>0</v>
      </c>
      <c r="J47" s="22">
        <f>K47+L47+M47+N47</f>
        <v>0</v>
      </c>
      <c r="K47" s="194">
        <v>0</v>
      </c>
      <c r="L47" s="194">
        <v>0</v>
      </c>
      <c r="M47" s="194">
        <v>0</v>
      </c>
      <c r="N47" s="195">
        <v>0</v>
      </c>
    </row>
    <row r="48" spans="1:14" ht="15">
      <c r="A48" s="570" t="s">
        <v>59</v>
      </c>
      <c r="B48" s="571"/>
      <c r="C48" s="572"/>
      <c r="D48" s="572"/>
      <c r="E48" s="500">
        <f>F48+G48+H48+I48</f>
        <v>29558</v>
      </c>
      <c r="F48" s="568">
        <f>F47+F46+F45+F44+F43+F42</f>
        <v>29558</v>
      </c>
      <c r="G48" s="568">
        <v>0</v>
      </c>
      <c r="H48" s="568">
        <v>0</v>
      </c>
      <c r="I48" s="575">
        <v>0</v>
      </c>
      <c r="J48" s="500">
        <f>J47+J46+J45+J44+J43+J42</f>
        <v>0</v>
      </c>
      <c r="K48" s="568">
        <f>K47+K46+K45+K44+K43+K42</f>
        <v>0</v>
      </c>
      <c r="L48" s="568">
        <f>L47+L46+L45+L44+L43+L42</f>
        <v>0</v>
      </c>
      <c r="M48" s="568">
        <f>M47+M46+M45+M44+M43+M42</f>
        <v>0</v>
      </c>
      <c r="N48" s="578">
        <f>N47+N46+N45+N44+N43+N42</f>
        <v>0</v>
      </c>
    </row>
    <row r="49" spans="1:14" ht="15.75" thickBot="1">
      <c r="A49" s="562" t="s">
        <v>60</v>
      </c>
      <c r="B49" s="563"/>
      <c r="C49" s="573"/>
      <c r="D49" s="573"/>
      <c r="E49" s="577"/>
      <c r="F49" s="569"/>
      <c r="G49" s="569"/>
      <c r="H49" s="569"/>
      <c r="I49" s="576"/>
      <c r="J49" s="577"/>
      <c r="K49" s="569"/>
      <c r="L49" s="569"/>
      <c r="M49" s="569"/>
      <c r="N49" s="579"/>
    </row>
    <row r="50" spans="1:27" ht="89.25" customHeight="1">
      <c r="A50" s="46"/>
      <c r="B50" s="47"/>
      <c r="C50" s="159" t="s">
        <v>102</v>
      </c>
      <c r="D50" s="179"/>
      <c r="E50" s="286">
        <f>F50+G50+H50+I50</f>
        <v>29558</v>
      </c>
      <c r="F50" s="284">
        <f>F47+F44+F42</f>
        <v>29558</v>
      </c>
      <c r="G50" s="284">
        <v>0</v>
      </c>
      <c r="H50" s="284">
        <v>0</v>
      </c>
      <c r="I50" s="285">
        <v>0</v>
      </c>
      <c r="J50" s="297">
        <f>K50+L50+M50+N50</f>
        <v>0</v>
      </c>
      <c r="K50" s="298">
        <f>K47+K44+K42</f>
        <v>0</v>
      </c>
      <c r="L50" s="284">
        <v>0</v>
      </c>
      <c r="M50" s="284">
        <v>0</v>
      </c>
      <c r="N50" s="299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89">
        <v>0</v>
      </c>
      <c r="F52" s="287">
        <v>0</v>
      </c>
      <c r="G52" s="287">
        <v>0</v>
      </c>
      <c r="H52" s="287">
        <v>0</v>
      </c>
      <c r="I52" s="288">
        <v>0</v>
      </c>
      <c r="J52" s="292">
        <v>0</v>
      </c>
      <c r="K52" s="287">
        <v>0</v>
      </c>
      <c r="L52" s="287">
        <v>0</v>
      </c>
      <c r="M52" s="287">
        <v>0</v>
      </c>
      <c r="N52" s="288">
        <v>0</v>
      </c>
    </row>
    <row r="53" spans="1:14" ht="15.75" thickBot="1">
      <c r="A53" s="547" t="s">
        <v>61</v>
      </c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9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48">
        <v>0</v>
      </c>
      <c r="F54" s="236">
        <v>0</v>
      </c>
      <c r="G54" s="236">
        <v>0</v>
      </c>
      <c r="H54" s="236">
        <v>0</v>
      </c>
      <c r="I54" s="237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5">
        <v>0</v>
      </c>
      <c r="G55" s="255">
        <v>0</v>
      </c>
      <c r="H55" s="255">
        <v>0</v>
      </c>
      <c r="I55" s="256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49">
        <v>0</v>
      </c>
      <c r="F56" s="246">
        <v>0</v>
      </c>
      <c r="G56" s="246">
        <v>0</v>
      </c>
      <c r="H56" s="246">
        <v>0</v>
      </c>
      <c r="I56" s="247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514" t="s">
        <v>68</v>
      </c>
      <c r="B57" s="523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547" t="s">
        <v>69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9"/>
    </row>
    <row r="59" spans="1:14" ht="15">
      <c r="A59" s="504" t="s">
        <v>70</v>
      </c>
      <c r="B59" s="574" t="s">
        <v>30</v>
      </c>
      <c r="C59" s="159" t="s">
        <v>1</v>
      </c>
      <c r="D59" s="168"/>
      <c r="E59" s="477">
        <v>0</v>
      </c>
      <c r="F59" s="476">
        <v>0</v>
      </c>
      <c r="G59" s="476">
        <v>0</v>
      </c>
      <c r="H59" s="476">
        <v>0</v>
      </c>
      <c r="I59" s="478">
        <v>0</v>
      </c>
      <c r="J59" s="477">
        <v>0</v>
      </c>
      <c r="K59" s="476">
        <v>0</v>
      </c>
      <c r="L59" s="476">
        <v>0</v>
      </c>
      <c r="M59" s="476">
        <v>0</v>
      </c>
      <c r="N59" s="478">
        <v>0</v>
      </c>
    </row>
    <row r="60" spans="1:14" ht="15.75" customHeight="1">
      <c r="A60" s="505"/>
      <c r="B60" s="498"/>
      <c r="C60" s="160" t="s">
        <v>71</v>
      </c>
      <c r="D60" s="228"/>
      <c r="E60" s="17">
        <v>0</v>
      </c>
      <c r="F60" s="18">
        <v>0</v>
      </c>
      <c r="G60" s="18">
        <v>0</v>
      </c>
      <c r="H60" s="18">
        <v>0</v>
      </c>
      <c r="I60" s="19">
        <v>0</v>
      </c>
      <c r="J60" s="17">
        <v>0</v>
      </c>
      <c r="K60" s="18">
        <v>0</v>
      </c>
      <c r="L60" s="18">
        <v>0</v>
      </c>
      <c r="M60" s="18">
        <v>0</v>
      </c>
      <c r="N60" s="19">
        <v>0</v>
      </c>
    </row>
    <row r="61" spans="1:14" ht="18.75" customHeight="1">
      <c r="A61" s="90" t="s">
        <v>72</v>
      </c>
      <c r="B61" s="93" t="s">
        <v>73</v>
      </c>
      <c r="C61" s="160" t="s">
        <v>1</v>
      </c>
      <c r="D61" s="160" t="s">
        <v>176</v>
      </c>
      <c r="E61" s="17">
        <f>F61</f>
        <v>5812</v>
      </c>
      <c r="F61" s="18">
        <v>5812</v>
      </c>
      <c r="G61" s="18">
        <v>0</v>
      </c>
      <c r="H61" s="18">
        <v>0</v>
      </c>
      <c r="I61" s="19">
        <v>0</v>
      </c>
      <c r="J61" s="17">
        <f>K61+L61+M61+N61</f>
        <v>10234</v>
      </c>
      <c r="K61" s="18">
        <v>10234</v>
      </c>
      <c r="L61" s="18">
        <v>0</v>
      </c>
      <c r="M61" s="18">
        <v>0</v>
      </c>
      <c r="N61" s="19">
        <v>0</v>
      </c>
    </row>
    <row r="62" spans="1:14" ht="19.5" customHeight="1" thickBot="1">
      <c r="A62" s="32" t="s">
        <v>74</v>
      </c>
      <c r="B62" s="101" t="s">
        <v>75</v>
      </c>
      <c r="C62" s="161" t="s">
        <v>71</v>
      </c>
      <c r="D62" s="161"/>
      <c r="E62" s="45">
        <v>0</v>
      </c>
      <c r="F62" s="483">
        <v>0</v>
      </c>
      <c r="G62" s="483">
        <v>0</v>
      </c>
      <c r="H62" s="483">
        <v>0</v>
      </c>
      <c r="I62" s="484">
        <v>0</v>
      </c>
      <c r="J62" s="45">
        <v>0</v>
      </c>
      <c r="K62" s="483">
        <v>0</v>
      </c>
      <c r="L62" s="483">
        <v>0</v>
      </c>
      <c r="M62" s="483">
        <v>0</v>
      </c>
      <c r="N62" s="484">
        <v>0</v>
      </c>
    </row>
    <row r="63" spans="1:14" ht="12.75" customHeight="1">
      <c r="A63" s="570" t="s">
        <v>76</v>
      </c>
      <c r="B63" s="571"/>
      <c r="C63" s="580"/>
      <c r="D63" s="572"/>
      <c r="E63" s="582">
        <f>E62+E61+E60+E59</f>
        <v>5812</v>
      </c>
      <c r="F63" s="568">
        <f>F62+F61+F60+F59</f>
        <v>5812</v>
      </c>
      <c r="G63" s="568">
        <v>0</v>
      </c>
      <c r="H63" s="568">
        <v>0</v>
      </c>
      <c r="I63" s="578">
        <v>0</v>
      </c>
      <c r="J63" s="582">
        <f>SUM(J59:J62)</f>
        <v>10234</v>
      </c>
      <c r="K63" s="568">
        <f>SUM(K59:K62)</f>
        <v>10234</v>
      </c>
      <c r="L63" s="568">
        <v>0</v>
      </c>
      <c r="M63" s="568">
        <v>0</v>
      </c>
      <c r="N63" s="578">
        <v>0</v>
      </c>
    </row>
    <row r="64" spans="1:14" ht="15" customHeight="1" thickBot="1">
      <c r="A64" s="562" t="s">
        <v>60</v>
      </c>
      <c r="B64" s="563"/>
      <c r="C64" s="581"/>
      <c r="D64" s="573"/>
      <c r="E64" s="583"/>
      <c r="F64" s="569"/>
      <c r="G64" s="569"/>
      <c r="H64" s="569"/>
      <c r="I64" s="579"/>
      <c r="J64" s="583"/>
      <c r="K64" s="569"/>
      <c r="L64" s="569"/>
      <c r="M64" s="569"/>
      <c r="N64" s="579"/>
    </row>
    <row r="65" spans="1:14" ht="15">
      <c r="A65" s="55"/>
      <c r="B65" s="56"/>
      <c r="C65" s="159" t="s">
        <v>1</v>
      </c>
      <c r="D65" s="181"/>
      <c r="E65" s="479">
        <f>E59+E61</f>
        <v>5812</v>
      </c>
      <c r="F65" s="476">
        <f>F61+F59</f>
        <v>5812</v>
      </c>
      <c r="G65" s="476">
        <v>0</v>
      </c>
      <c r="H65" s="476">
        <v>0</v>
      </c>
      <c r="I65" s="478">
        <v>0</v>
      </c>
      <c r="J65" s="479">
        <f>J59+J61</f>
        <v>10234</v>
      </c>
      <c r="K65" s="476">
        <f>K61+K59</f>
        <v>10234</v>
      </c>
      <c r="L65" s="476">
        <v>0</v>
      </c>
      <c r="M65" s="476">
        <v>0</v>
      </c>
      <c r="N65" s="478">
        <v>0</v>
      </c>
    </row>
    <row r="66" spans="1:14" ht="15.75" thickBot="1">
      <c r="A66" s="84"/>
      <c r="B66" s="53"/>
      <c r="C66" s="161" t="s">
        <v>71</v>
      </c>
      <c r="D66" s="182"/>
      <c r="E66" s="480">
        <v>0</v>
      </c>
      <c r="F66" s="481">
        <v>0</v>
      </c>
      <c r="G66" s="481">
        <v>0</v>
      </c>
      <c r="H66" s="481">
        <v>0</v>
      </c>
      <c r="I66" s="482">
        <v>0</v>
      </c>
      <c r="J66" s="480">
        <v>0</v>
      </c>
      <c r="K66" s="481">
        <v>0</v>
      </c>
      <c r="L66" s="481">
        <v>0</v>
      </c>
      <c r="M66" s="481">
        <v>0</v>
      </c>
      <c r="N66" s="482">
        <v>0</v>
      </c>
    </row>
    <row r="67" spans="1:14" ht="15.75" thickBot="1">
      <c r="A67" s="547" t="s">
        <v>77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9"/>
    </row>
    <row r="68" spans="1:14" ht="18.75" customHeight="1">
      <c r="A68" s="274" t="s">
        <v>78</v>
      </c>
      <c r="B68" s="229" t="s">
        <v>30</v>
      </c>
      <c r="C68" s="159" t="s">
        <v>54</v>
      </c>
      <c r="D68" s="271">
        <v>2019</v>
      </c>
      <c r="E68" s="250">
        <f>F68+G68+H68+I68</f>
        <v>0</v>
      </c>
      <c r="F68" s="242">
        <v>0</v>
      </c>
      <c r="G68" s="242">
        <v>0</v>
      </c>
      <c r="H68" s="242">
        <v>0</v>
      </c>
      <c r="I68" s="244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24">
      <c r="A69" s="492" t="s">
        <v>79</v>
      </c>
      <c r="B69" s="498" t="s">
        <v>80</v>
      </c>
      <c r="C69" s="160" t="s">
        <v>1</v>
      </c>
      <c r="D69" s="272" t="s">
        <v>177</v>
      </c>
      <c r="E69" s="17">
        <f>F69+G69+H69+I69</f>
        <v>3748</v>
      </c>
      <c r="F69" s="18">
        <v>3748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23.25" customHeight="1">
      <c r="A70" s="493"/>
      <c r="B70" s="499"/>
      <c r="C70" s="162" t="s">
        <v>71</v>
      </c>
      <c r="D70" s="162" t="s">
        <v>133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493"/>
      <c r="B71" s="499"/>
      <c r="C71" s="162" t="s">
        <v>126</v>
      </c>
      <c r="D71" s="162" t="s">
        <v>139</v>
      </c>
      <c r="E71" s="45">
        <f>F71</f>
        <v>0</v>
      </c>
      <c r="F71" s="40">
        <v>0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493"/>
      <c r="B72" s="499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494"/>
      <c r="B73" s="277" t="s">
        <v>134</v>
      </c>
      <c r="C73" s="226" t="s">
        <v>71</v>
      </c>
      <c r="D73" s="273">
        <v>2020</v>
      </c>
      <c r="E73" s="278">
        <v>0</v>
      </c>
      <c r="F73" s="275">
        <v>0</v>
      </c>
      <c r="G73" s="275">
        <v>0</v>
      </c>
      <c r="H73" s="275">
        <v>0</v>
      </c>
      <c r="I73" s="276">
        <v>0</v>
      </c>
      <c r="J73" s="278">
        <f>K73+L73</f>
        <v>0</v>
      </c>
      <c r="K73" s="278">
        <v>0</v>
      </c>
      <c r="L73" s="278">
        <v>0</v>
      </c>
      <c r="M73" s="278">
        <v>0</v>
      </c>
      <c r="N73" s="214">
        <v>0</v>
      </c>
      <c r="P73" s="126"/>
    </row>
    <row r="74" spans="1:14" ht="14.25" customHeight="1">
      <c r="A74" s="589" t="s">
        <v>81</v>
      </c>
      <c r="B74" s="589"/>
      <c r="C74" s="572"/>
      <c r="D74" s="590"/>
      <c r="E74" s="500">
        <f>E69</f>
        <v>3748</v>
      </c>
      <c r="F74" s="568">
        <f>F69</f>
        <v>3748</v>
      </c>
      <c r="G74" s="568">
        <f aca="true" t="shared" si="7" ref="G74:N74">G72+G69+G68+G70</f>
        <v>0</v>
      </c>
      <c r="H74" s="568">
        <f t="shared" si="7"/>
        <v>0</v>
      </c>
      <c r="I74" s="578">
        <f t="shared" si="7"/>
        <v>0</v>
      </c>
      <c r="J74" s="500">
        <f>J72+J69+J68+J70+J71</f>
        <v>0</v>
      </c>
      <c r="K74" s="582">
        <f>K72+K69+K68+K70+K71</f>
        <v>0</v>
      </c>
      <c r="L74" s="582">
        <f>L72+L69+L68+L70+L71</f>
        <v>0</v>
      </c>
      <c r="M74" s="582">
        <f t="shared" si="7"/>
        <v>0</v>
      </c>
      <c r="N74" s="585">
        <f t="shared" si="7"/>
        <v>0</v>
      </c>
    </row>
    <row r="75" spans="1:14" ht="12.75" customHeight="1" thickBot="1">
      <c r="A75" s="562" t="s">
        <v>60</v>
      </c>
      <c r="B75" s="563"/>
      <c r="C75" s="573"/>
      <c r="D75" s="591"/>
      <c r="E75" s="501"/>
      <c r="F75" s="587"/>
      <c r="G75" s="587"/>
      <c r="H75" s="587"/>
      <c r="I75" s="588"/>
      <c r="J75" s="501"/>
      <c r="K75" s="584"/>
      <c r="L75" s="584"/>
      <c r="M75" s="584"/>
      <c r="N75" s="586"/>
    </row>
    <row r="76" spans="1:14" ht="15">
      <c r="A76" s="592"/>
      <c r="B76" s="592"/>
      <c r="C76" s="166" t="s">
        <v>1</v>
      </c>
      <c r="D76" s="183"/>
      <c r="E76" s="48">
        <f>E69</f>
        <v>3748</v>
      </c>
      <c r="F76" s="48">
        <f>F69</f>
        <v>3748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0</v>
      </c>
      <c r="K76" s="118">
        <f t="shared" si="8"/>
        <v>0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593"/>
      <c r="B77" s="593"/>
      <c r="C77" s="264" t="s">
        <v>126</v>
      </c>
      <c r="D77" s="265"/>
      <c r="E77" s="22">
        <f>E71</f>
        <v>0</v>
      </c>
      <c r="F77" s="22">
        <f>F71</f>
        <v>0</v>
      </c>
      <c r="G77" s="22">
        <v>0</v>
      </c>
      <c r="H77" s="22">
        <v>0</v>
      </c>
      <c r="I77" s="266">
        <v>0</v>
      </c>
      <c r="J77" s="263">
        <f>J71</f>
        <v>0</v>
      </c>
      <c r="K77" s="22">
        <f>K71</f>
        <v>0</v>
      </c>
      <c r="L77" s="22">
        <f>L71</f>
        <v>0</v>
      </c>
      <c r="M77" s="22">
        <v>0</v>
      </c>
      <c r="N77" s="267">
        <v>0</v>
      </c>
    </row>
    <row r="78" spans="1:26" ht="78.75" customHeight="1">
      <c r="A78" s="593"/>
      <c r="B78" s="593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593"/>
      <c r="B79" s="593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593"/>
      <c r="B80" s="593"/>
      <c r="C80" s="156" t="s">
        <v>54</v>
      </c>
      <c r="D80" s="265"/>
      <c r="E80" s="269">
        <f>E68</f>
        <v>0</v>
      </c>
      <c r="F80" s="268">
        <f>F68</f>
        <v>0</v>
      </c>
      <c r="G80" s="268">
        <v>0</v>
      </c>
      <c r="H80" s="268">
        <v>0</v>
      </c>
      <c r="I80" s="270">
        <v>0</v>
      </c>
      <c r="J80" s="269">
        <v>0</v>
      </c>
      <c r="K80" s="268">
        <v>0</v>
      </c>
      <c r="L80" s="268">
        <v>0</v>
      </c>
      <c r="M80" s="268">
        <v>0</v>
      </c>
      <c r="N80" s="270">
        <v>0</v>
      </c>
    </row>
    <row r="81" spans="1:14" ht="18" customHeight="1" thickBot="1">
      <c r="A81" s="547" t="s">
        <v>157</v>
      </c>
      <c r="B81" s="549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79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562" t="s">
        <v>82</v>
      </c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4"/>
    </row>
    <row r="83" spans="1:14" ht="16.5" customHeight="1">
      <c r="A83" s="504" t="s">
        <v>83</v>
      </c>
      <c r="B83" s="574" t="s">
        <v>84</v>
      </c>
      <c r="C83" s="159" t="s">
        <v>1</v>
      </c>
      <c r="D83" s="163"/>
      <c r="E83" s="235">
        <v>0</v>
      </c>
      <c r="F83" s="236">
        <v>0</v>
      </c>
      <c r="G83" s="236">
        <v>0</v>
      </c>
      <c r="H83" s="236">
        <v>0</v>
      </c>
      <c r="I83" s="237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505"/>
      <c r="B84" s="498"/>
      <c r="C84" s="160" t="s">
        <v>64</v>
      </c>
      <c r="D84" s="155"/>
      <c r="E84" s="254">
        <v>0</v>
      </c>
      <c r="F84" s="255">
        <v>0</v>
      </c>
      <c r="G84" s="255">
        <v>0</v>
      </c>
      <c r="H84" s="255">
        <v>0</v>
      </c>
      <c r="I84" s="256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4">
        <v>0</v>
      </c>
      <c r="F85" s="255">
        <v>0</v>
      </c>
      <c r="G85" s="255">
        <v>0</v>
      </c>
      <c r="H85" s="255">
        <v>0</v>
      </c>
      <c r="I85" s="256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4">
        <v>0</v>
      </c>
      <c r="F86" s="255">
        <v>0</v>
      </c>
      <c r="G86" s="255">
        <v>0</v>
      </c>
      <c r="H86" s="255">
        <v>0</v>
      </c>
      <c r="I86" s="256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4">
        <v>0</v>
      </c>
      <c r="F87" s="255">
        <v>0</v>
      </c>
      <c r="G87" s="255">
        <v>0</v>
      </c>
      <c r="H87" s="255">
        <v>0</v>
      </c>
      <c r="I87" s="256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70" t="s">
        <v>93</v>
      </c>
      <c r="B89" s="571"/>
      <c r="C89" s="572"/>
      <c r="D89" s="594"/>
      <c r="E89" s="553">
        <v>0</v>
      </c>
      <c r="F89" s="554">
        <v>0</v>
      </c>
      <c r="G89" s="554">
        <v>0</v>
      </c>
      <c r="H89" s="554">
        <v>0</v>
      </c>
      <c r="I89" s="555">
        <v>0</v>
      </c>
      <c r="J89" s="553">
        <v>0</v>
      </c>
      <c r="K89" s="554">
        <v>0</v>
      </c>
      <c r="L89" s="554">
        <v>0</v>
      </c>
      <c r="M89" s="554">
        <v>0</v>
      </c>
      <c r="N89" s="555">
        <v>0</v>
      </c>
    </row>
    <row r="90" spans="1:14" ht="11.25" customHeight="1" thickBot="1">
      <c r="A90" s="562" t="s">
        <v>60</v>
      </c>
      <c r="B90" s="563"/>
      <c r="C90" s="573"/>
      <c r="D90" s="595"/>
      <c r="E90" s="501"/>
      <c r="F90" s="587"/>
      <c r="G90" s="587"/>
      <c r="H90" s="587"/>
      <c r="I90" s="588"/>
      <c r="J90" s="501"/>
      <c r="K90" s="587"/>
      <c r="L90" s="587"/>
      <c r="M90" s="587"/>
      <c r="N90" s="588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4">
        <v>0</v>
      </c>
      <c r="F92" s="255">
        <v>0</v>
      </c>
      <c r="G92" s="255">
        <v>0</v>
      </c>
      <c r="H92" s="255">
        <v>0</v>
      </c>
      <c r="I92" s="256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1">
        <v>0</v>
      </c>
      <c r="F93" s="246">
        <v>0</v>
      </c>
      <c r="G93" s="246">
        <v>0</v>
      </c>
      <c r="H93" s="246">
        <v>0</v>
      </c>
      <c r="I93" s="247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547" t="s">
        <v>178</v>
      </c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9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0">
        <v>0</v>
      </c>
      <c r="F95" s="242">
        <v>0</v>
      </c>
      <c r="G95" s="242">
        <v>0</v>
      </c>
      <c r="H95" s="242">
        <v>0</v>
      </c>
      <c r="I95" s="244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570" t="s">
        <v>99</v>
      </c>
      <c r="B98" s="571"/>
      <c r="C98" s="168" t="s">
        <v>1</v>
      </c>
      <c r="D98" s="185"/>
      <c r="E98" s="253">
        <v>0</v>
      </c>
      <c r="F98" s="231">
        <v>0</v>
      </c>
      <c r="G98" s="231">
        <v>0</v>
      </c>
      <c r="H98" s="231">
        <f aca="true" t="shared" si="10" ref="H98:N98">H97+H96+H95</f>
        <v>0</v>
      </c>
      <c r="I98" s="233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534" t="s">
        <v>111</v>
      </c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6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520" t="s">
        <v>104</v>
      </c>
      <c r="B100" s="521"/>
      <c r="C100" s="521"/>
      <c r="D100" s="521"/>
      <c r="E100" s="521"/>
      <c r="F100" s="521"/>
      <c r="G100" s="521"/>
      <c r="H100" s="521"/>
      <c r="I100" s="521"/>
      <c r="J100" s="521"/>
      <c r="K100" s="521"/>
      <c r="L100" s="521"/>
      <c r="M100" s="521"/>
      <c r="N100" s="522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514" t="s">
        <v>105</v>
      </c>
      <c r="B101" s="515"/>
      <c r="C101" s="515"/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523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534" t="s">
        <v>112</v>
      </c>
      <c r="B102" s="535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6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>
      <c r="A103" s="411" t="s">
        <v>16</v>
      </c>
      <c r="B103" s="412" t="s">
        <v>113</v>
      </c>
      <c r="C103" s="170" t="s">
        <v>1</v>
      </c>
      <c r="D103" s="413">
        <v>2017</v>
      </c>
      <c r="E103" s="151">
        <f>F103+G103+H103</f>
        <v>0</v>
      </c>
      <c r="F103" s="414">
        <v>0</v>
      </c>
      <c r="G103" s="414">
        <v>0</v>
      </c>
      <c r="H103" s="414">
        <v>0</v>
      </c>
      <c r="I103" s="415">
        <v>0</v>
      </c>
      <c r="J103" s="150">
        <v>0</v>
      </c>
      <c r="K103" s="414">
        <v>0</v>
      </c>
      <c r="L103" s="414">
        <v>0</v>
      </c>
      <c r="M103" s="414">
        <v>0</v>
      </c>
      <c r="N103" s="416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417" t="s">
        <v>17</v>
      </c>
      <c r="B104" s="418" t="s">
        <v>107</v>
      </c>
      <c r="C104" s="419" t="s">
        <v>1</v>
      </c>
      <c r="D104" s="420"/>
      <c r="E104" s="421">
        <v>0</v>
      </c>
      <c r="F104" s="422">
        <v>0</v>
      </c>
      <c r="G104" s="422">
        <v>0</v>
      </c>
      <c r="H104" s="422">
        <v>0</v>
      </c>
      <c r="I104" s="423">
        <v>0</v>
      </c>
      <c r="J104" s="424">
        <v>0</v>
      </c>
      <c r="K104" s="422">
        <v>0</v>
      </c>
      <c r="L104" s="422">
        <v>0</v>
      </c>
      <c r="M104" s="422">
        <v>0</v>
      </c>
      <c r="N104" s="425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616" t="s">
        <v>106</v>
      </c>
      <c r="B105" s="617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597" t="s">
        <v>108</v>
      </c>
      <c r="B106" s="598"/>
      <c r="C106" s="598"/>
      <c r="D106" s="598"/>
      <c r="E106" s="598"/>
      <c r="F106" s="598"/>
      <c r="G106" s="598"/>
      <c r="H106" s="598"/>
      <c r="I106" s="598"/>
      <c r="J106" s="598"/>
      <c r="K106" s="598"/>
      <c r="L106" s="598"/>
      <c r="M106" s="598"/>
      <c r="N106" s="599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618" t="s">
        <v>110</v>
      </c>
      <c r="B108" s="619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H115+H105</f>
        <v>0</v>
      </c>
      <c r="I108" s="192">
        <f>I115+I105</f>
        <v>0</v>
      </c>
      <c r="J108" s="148">
        <v>0</v>
      </c>
      <c r="K108" s="145">
        <v>0</v>
      </c>
      <c r="L108" s="145">
        <v>0</v>
      </c>
      <c r="M108" s="145">
        <f>M115+M105</f>
        <v>0</v>
      </c>
      <c r="N108" s="193">
        <f>N115+N105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620" t="s">
        <v>141</v>
      </c>
      <c r="B109" s="621"/>
      <c r="C109" s="622"/>
      <c r="D109" s="622"/>
      <c r="E109" s="622"/>
      <c r="F109" s="622"/>
      <c r="G109" s="622"/>
      <c r="H109" s="622"/>
      <c r="I109" s="622"/>
      <c r="J109" s="622"/>
      <c r="K109" s="622"/>
      <c r="L109" s="622"/>
      <c r="M109" s="622"/>
      <c r="N109" s="619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600" t="s">
        <v>118</v>
      </c>
      <c r="B110" s="495" t="s">
        <v>158</v>
      </c>
      <c r="C110" s="170" t="s">
        <v>1</v>
      </c>
      <c r="D110" s="456" t="s">
        <v>148</v>
      </c>
      <c r="E110" s="150">
        <f>F110+G110+H110+I110</f>
        <v>6161</v>
      </c>
      <c r="F110" s="151">
        <v>6161</v>
      </c>
      <c r="G110" s="151">
        <v>0</v>
      </c>
      <c r="H110" s="151">
        <v>0</v>
      </c>
      <c r="I110" s="192">
        <v>0</v>
      </c>
      <c r="J110" s="150">
        <f>K110+L110+M110+N110</f>
        <v>10154</v>
      </c>
      <c r="K110" s="151">
        <v>10154</v>
      </c>
      <c r="L110" s="151">
        <v>0</v>
      </c>
      <c r="M110" s="151">
        <v>0</v>
      </c>
      <c r="N110" s="457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0"/>
      <c r="AE110" s="127"/>
      <c r="AF110" s="127"/>
      <c r="AG110" s="127"/>
      <c r="AH110" s="127"/>
      <c r="AI110" s="230"/>
      <c r="AJ110" s="127"/>
      <c r="AK110" s="127"/>
      <c r="AL110" s="127"/>
      <c r="AM110" s="127"/>
      <c r="AN110" s="230"/>
      <c r="AO110" s="127"/>
      <c r="AP110" s="127"/>
      <c r="AQ110" s="127"/>
      <c r="AR110" s="127"/>
      <c r="AS110" s="230"/>
      <c r="AT110" s="127"/>
      <c r="AU110" s="127"/>
      <c r="AV110" s="127"/>
      <c r="AW110" s="127"/>
      <c r="AX110" s="230"/>
      <c r="AY110" s="127"/>
      <c r="AZ110" s="127"/>
      <c r="BA110" s="127"/>
      <c r="BB110" s="127"/>
      <c r="BC110" s="70"/>
    </row>
    <row r="111" spans="1:55" s="76" customFormat="1" ht="66" customHeight="1">
      <c r="A111" s="601"/>
      <c r="B111" s="496"/>
      <c r="C111" s="458" t="s">
        <v>102</v>
      </c>
      <c r="D111" s="459" t="s">
        <v>150</v>
      </c>
      <c r="E111" s="460">
        <f>F111+G111+H111+I111</f>
        <v>0</v>
      </c>
      <c r="F111" s="461">
        <v>0</v>
      </c>
      <c r="G111" s="461">
        <v>0</v>
      </c>
      <c r="H111" s="461">
        <v>0</v>
      </c>
      <c r="I111" s="462">
        <v>0</v>
      </c>
      <c r="J111" s="460">
        <f>K111+L111+M111+N111</f>
        <v>0</v>
      </c>
      <c r="K111" s="461">
        <v>0</v>
      </c>
      <c r="L111" s="461">
        <v>0</v>
      </c>
      <c r="M111" s="461">
        <v>0</v>
      </c>
      <c r="N111" s="463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0"/>
      <c r="AE111" s="127"/>
      <c r="AF111" s="127"/>
      <c r="AG111" s="127"/>
      <c r="AH111" s="127"/>
      <c r="AI111" s="230"/>
      <c r="AJ111" s="127"/>
      <c r="AK111" s="127"/>
      <c r="AL111" s="127"/>
      <c r="AM111" s="127"/>
      <c r="AN111" s="230"/>
      <c r="AO111" s="127"/>
      <c r="AP111" s="127"/>
      <c r="AQ111" s="127"/>
      <c r="AR111" s="127"/>
      <c r="AS111" s="230"/>
      <c r="AT111" s="127"/>
      <c r="AU111" s="127"/>
      <c r="AV111" s="127"/>
      <c r="AW111" s="127"/>
      <c r="AX111" s="230"/>
      <c r="AY111" s="127"/>
      <c r="AZ111" s="127"/>
      <c r="BA111" s="127"/>
      <c r="BB111" s="127"/>
      <c r="BC111" s="70"/>
    </row>
    <row r="112" spans="1:55" s="76" customFormat="1" ht="29.25" customHeight="1">
      <c r="A112" s="601"/>
      <c r="B112" s="497"/>
      <c r="C112" s="464" t="s">
        <v>126</v>
      </c>
      <c r="D112" s="465">
        <v>2020</v>
      </c>
      <c r="E112" s="460">
        <v>0</v>
      </c>
      <c r="F112" s="461">
        <v>0</v>
      </c>
      <c r="G112" s="461">
        <v>0</v>
      </c>
      <c r="H112" s="461">
        <v>0</v>
      </c>
      <c r="I112" s="462">
        <v>0</v>
      </c>
      <c r="J112" s="460">
        <f>K112+L112+M112+N112</f>
        <v>0</v>
      </c>
      <c r="K112" s="461">
        <v>0</v>
      </c>
      <c r="L112" s="461">
        <v>0</v>
      </c>
      <c r="M112" s="461">
        <v>0</v>
      </c>
      <c r="N112" s="463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0"/>
      <c r="AE112" s="127"/>
      <c r="AF112" s="127"/>
      <c r="AG112" s="127"/>
      <c r="AH112" s="127"/>
      <c r="AI112" s="230"/>
      <c r="AJ112" s="127"/>
      <c r="AK112" s="127"/>
      <c r="AL112" s="127"/>
      <c r="AM112" s="127"/>
      <c r="AN112" s="230"/>
      <c r="AO112" s="127"/>
      <c r="AP112" s="127"/>
      <c r="AQ112" s="127"/>
      <c r="AR112" s="127"/>
      <c r="AS112" s="230"/>
      <c r="AT112" s="127"/>
      <c r="AU112" s="127"/>
      <c r="AV112" s="127"/>
      <c r="AW112" s="127"/>
      <c r="AX112" s="230"/>
      <c r="AY112" s="127"/>
      <c r="AZ112" s="127"/>
      <c r="BA112" s="127"/>
      <c r="BB112" s="127"/>
      <c r="BC112" s="70"/>
    </row>
    <row r="113" spans="1:55" s="76" customFormat="1" ht="24" customHeight="1">
      <c r="A113" s="602"/>
      <c r="B113" s="466" t="s">
        <v>153</v>
      </c>
      <c r="C113" s="467" t="s">
        <v>53</v>
      </c>
      <c r="D113" s="468">
        <v>2022</v>
      </c>
      <c r="E113" s="469">
        <v>0</v>
      </c>
      <c r="F113" s="470">
        <v>0</v>
      </c>
      <c r="G113" s="470">
        <v>0</v>
      </c>
      <c r="H113" s="470">
        <v>0</v>
      </c>
      <c r="I113" s="471">
        <v>0</v>
      </c>
      <c r="J113" s="469">
        <f>K113</f>
        <v>0</v>
      </c>
      <c r="K113" s="470">
        <v>0</v>
      </c>
      <c r="L113" s="470">
        <v>0</v>
      </c>
      <c r="M113" s="470">
        <v>0</v>
      </c>
      <c r="N113" s="472">
        <v>0</v>
      </c>
      <c r="O113" s="127"/>
      <c r="P113" s="129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230"/>
      <c r="AE113" s="127"/>
      <c r="AF113" s="127"/>
      <c r="AG113" s="127"/>
      <c r="AH113" s="127"/>
      <c r="AI113" s="230"/>
      <c r="AJ113" s="127"/>
      <c r="AK113" s="127"/>
      <c r="AL113" s="127"/>
      <c r="AM113" s="127"/>
      <c r="AN113" s="230"/>
      <c r="AO113" s="127"/>
      <c r="AP113" s="127"/>
      <c r="AQ113" s="127"/>
      <c r="AR113" s="127"/>
      <c r="AS113" s="230"/>
      <c r="AT113" s="127"/>
      <c r="AU113" s="127"/>
      <c r="AV113" s="127"/>
      <c r="AW113" s="127"/>
      <c r="AX113" s="230"/>
      <c r="AY113" s="127"/>
      <c r="AZ113" s="127"/>
      <c r="BA113" s="127"/>
      <c r="BB113" s="127"/>
      <c r="BC113" s="70"/>
    </row>
    <row r="114" spans="1:55" s="76" customFormat="1" ht="32.25" customHeight="1" thickBot="1">
      <c r="A114" s="417" t="s">
        <v>140</v>
      </c>
      <c r="B114" s="409" t="s">
        <v>142</v>
      </c>
      <c r="C114" s="452" t="s">
        <v>1</v>
      </c>
      <c r="D114" s="451" t="s">
        <v>151</v>
      </c>
      <c r="E114" s="454">
        <f>F114+G114+H114+I114</f>
        <v>0</v>
      </c>
      <c r="F114" s="453">
        <v>0</v>
      </c>
      <c r="G114" s="453">
        <v>0</v>
      </c>
      <c r="H114" s="453">
        <v>0</v>
      </c>
      <c r="I114" s="455">
        <v>0</v>
      </c>
      <c r="J114" s="454">
        <f>K114</f>
        <v>0</v>
      </c>
      <c r="K114" s="453">
        <v>0</v>
      </c>
      <c r="L114" s="453">
        <v>0</v>
      </c>
      <c r="M114" s="453">
        <v>0</v>
      </c>
      <c r="N114" s="455">
        <v>0</v>
      </c>
      <c r="O114" s="355"/>
      <c r="P114" s="356"/>
      <c r="Q114" s="356"/>
      <c r="R114" s="356"/>
      <c r="S114" s="358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359"/>
      <c r="AL114" s="359"/>
      <c r="AM114" s="359"/>
      <c r="AN114" s="266"/>
      <c r="AO114" s="266"/>
      <c r="AP114" s="127"/>
      <c r="AQ114" s="127"/>
      <c r="AR114" s="127"/>
      <c r="AS114" s="230"/>
      <c r="AT114" s="127"/>
      <c r="AU114" s="127"/>
      <c r="AV114" s="127"/>
      <c r="AW114" s="127"/>
      <c r="AX114" s="230"/>
      <c r="AY114" s="127"/>
      <c r="AZ114" s="127"/>
      <c r="BA114" s="127"/>
      <c r="BB114" s="127"/>
      <c r="BC114" s="70"/>
    </row>
    <row r="115" spans="1:58" s="72" customFormat="1" ht="15.75" customHeight="1">
      <c r="A115" s="596" t="s">
        <v>119</v>
      </c>
      <c r="B115" s="495"/>
      <c r="C115" s="628"/>
      <c r="D115" s="630"/>
      <c r="E115" s="603">
        <f>F115+G115+H115+I115</f>
        <v>6161</v>
      </c>
      <c r="F115" s="632">
        <f>SUM(F110:F114)</f>
        <v>6161</v>
      </c>
      <c r="G115" s="632">
        <f>SUM(G110:G114)</f>
        <v>0</v>
      </c>
      <c r="H115" s="632">
        <v>0</v>
      </c>
      <c r="I115" s="634">
        <v>0</v>
      </c>
      <c r="J115" s="603">
        <f>J110+J111+J112+J114</f>
        <v>10154</v>
      </c>
      <c r="K115" s="632">
        <f>K110+K111+K112+K114</f>
        <v>10154</v>
      </c>
      <c r="L115" s="632">
        <f>L110+L111+L112+L114</f>
        <v>0</v>
      </c>
      <c r="M115" s="632">
        <f>M110</f>
        <v>0</v>
      </c>
      <c r="N115" s="634">
        <f>N110</f>
        <v>0</v>
      </c>
      <c r="O115" s="127"/>
      <c r="P115" s="127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8" s="72" customFormat="1" ht="17.25" customHeight="1" thickBot="1">
      <c r="A116" s="623" t="s">
        <v>60</v>
      </c>
      <c r="B116" s="509"/>
      <c r="C116" s="629"/>
      <c r="D116" s="631"/>
      <c r="E116" s="604"/>
      <c r="F116" s="633"/>
      <c r="G116" s="633"/>
      <c r="H116" s="633"/>
      <c r="I116" s="635"/>
      <c r="J116" s="604"/>
      <c r="K116" s="633"/>
      <c r="L116" s="633"/>
      <c r="M116" s="633"/>
      <c r="N116" s="635"/>
      <c r="O116" s="127"/>
      <c r="P116" s="127"/>
      <c r="Q116" s="127"/>
      <c r="R116" s="135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6"/>
      <c r="AE116" s="67"/>
      <c r="AF116" s="67"/>
      <c r="AG116" s="67"/>
      <c r="AH116" s="67"/>
      <c r="AI116" s="66"/>
      <c r="AJ116" s="67"/>
      <c r="AK116" s="67"/>
      <c r="AL116" s="67"/>
      <c r="AM116" s="67"/>
      <c r="AN116" s="66"/>
      <c r="AO116" s="67"/>
      <c r="AP116" s="67"/>
      <c r="AQ116" s="67"/>
      <c r="AR116" s="67"/>
      <c r="AS116" s="66"/>
      <c r="AT116" s="67"/>
      <c r="AU116" s="67"/>
      <c r="AV116" s="67"/>
      <c r="AW116" s="67"/>
      <c r="AX116" s="66"/>
      <c r="AY116" s="67"/>
      <c r="AZ116" s="67"/>
      <c r="BA116" s="67"/>
      <c r="BB116" s="67"/>
      <c r="BC116" s="70"/>
      <c r="BF116" s="76"/>
    </row>
    <row r="117" spans="1:58" s="72" customFormat="1" ht="20.25" customHeight="1">
      <c r="A117" s="626"/>
      <c r="B117" s="624"/>
      <c r="C117" s="456" t="s">
        <v>1</v>
      </c>
      <c r="D117" s="170"/>
      <c r="E117" s="150">
        <f>E110+E114</f>
        <v>6161</v>
      </c>
      <c r="F117" s="414">
        <f>F110+F114</f>
        <v>6161</v>
      </c>
      <c r="G117" s="414">
        <f>G110+G114</f>
        <v>0</v>
      </c>
      <c r="H117" s="414">
        <v>0</v>
      </c>
      <c r="I117" s="415">
        <v>0</v>
      </c>
      <c r="J117" s="150">
        <f>J114+J110</f>
        <v>10154</v>
      </c>
      <c r="K117" s="414">
        <f>K110+K114</f>
        <v>10154</v>
      </c>
      <c r="L117" s="414">
        <f>L110+L114</f>
        <v>0</v>
      </c>
      <c r="M117" s="414">
        <v>0</v>
      </c>
      <c r="N117" s="416">
        <v>0</v>
      </c>
      <c r="O117" s="127"/>
      <c r="P117" s="127"/>
      <c r="Q117" s="127"/>
      <c r="R117" s="135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6"/>
      <c r="AE117" s="67"/>
      <c r="AF117" s="67"/>
      <c r="AG117" s="67"/>
      <c r="AH117" s="67"/>
      <c r="AI117" s="66"/>
      <c r="AJ117" s="67"/>
      <c r="AK117" s="67"/>
      <c r="AL117" s="67"/>
      <c r="AM117" s="67"/>
      <c r="AN117" s="66"/>
      <c r="AO117" s="67"/>
      <c r="AP117" s="67"/>
      <c r="AQ117" s="67"/>
      <c r="AR117" s="67"/>
      <c r="AS117" s="66"/>
      <c r="AT117" s="67"/>
      <c r="AU117" s="67"/>
      <c r="AV117" s="67"/>
      <c r="AW117" s="67"/>
      <c r="AX117" s="66"/>
      <c r="AY117" s="67"/>
      <c r="AZ117" s="67"/>
      <c r="BA117" s="67"/>
      <c r="BB117" s="67"/>
      <c r="BC117" s="70"/>
      <c r="BF117" s="76"/>
    </row>
    <row r="118" spans="1:58" s="72" customFormat="1" ht="87" customHeight="1" thickBot="1">
      <c r="A118" s="627"/>
      <c r="B118" s="625"/>
      <c r="C118" s="420" t="s">
        <v>102</v>
      </c>
      <c r="D118" s="419"/>
      <c r="E118" s="424">
        <f>E111</f>
        <v>0</v>
      </c>
      <c r="F118" s="422">
        <f>F111</f>
        <v>0</v>
      </c>
      <c r="G118" s="422">
        <f>G111</f>
        <v>0</v>
      </c>
      <c r="H118" s="422">
        <v>0</v>
      </c>
      <c r="I118" s="423">
        <v>0</v>
      </c>
      <c r="J118" s="424">
        <f>J111</f>
        <v>0</v>
      </c>
      <c r="K118" s="422">
        <f>K111</f>
        <v>0</v>
      </c>
      <c r="L118" s="422">
        <f>L111</f>
        <v>0</v>
      </c>
      <c r="M118" s="422">
        <v>0</v>
      </c>
      <c r="N118" s="425">
        <v>0</v>
      </c>
      <c r="O118" s="127"/>
      <c r="P118" s="127"/>
      <c r="Q118" s="127"/>
      <c r="R118" s="135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6"/>
      <c r="AE118" s="67"/>
      <c r="AF118" s="67"/>
      <c r="AG118" s="67"/>
      <c r="AH118" s="67"/>
      <c r="AI118" s="66"/>
      <c r="AJ118" s="67"/>
      <c r="AK118" s="67"/>
      <c r="AL118" s="67"/>
      <c r="AM118" s="67"/>
      <c r="AN118" s="66"/>
      <c r="AO118" s="67"/>
      <c r="AP118" s="67"/>
      <c r="AQ118" s="67"/>
      <c r="AR118" s="67"/>
      <c r="AS118" s="66"/>
      <c r="AT118" s="67"/>
      <c r="AU118" s="67"/>
      <c r="AV118" s="67"/>
      <c r="AW118" s="67"/>
      <c r="AX118" s="66"/>
      <c r="AY118" s="67"/>
      <c r="AZ118" s="67"/>
      <c r="BA118" s="67"/>
      <c r="BB118" s="67"/>
      <c r="BC118" s="70"/>
      <c r="BF118" s="76"/>
    </row>
    <row r="119" spans="1:58" s="72" customFormat="1" ht="20.25" customHeight="1" thickBot="1">
      <c r="A119" s="623" t="s">
        <v>154</v>
      </c>
      <c r="B119" s="508"/>
      <c r="C119" s="187"/>
      <c r="D119" s="169"/>
      <c r="E119" s="148">
        <f>E117+E118</f>
        <v>6161</v>
      </c>
      <c r="F119" s="146">
        <f>F117+F118</f>
        <v>6161</v>
      </c>
      <c r="G119" s="146">
        <f>G118+G117</f>
        <v>0</v>
      </c>
      <c r="H119" s="146">
        <v>0</v>
      </c>
      <c r="I119" s="149">
        <v>0</v>
      </c>
      <c r="J119" s="148">
        <f>J115+J113</f>
        <v>10154</v>
      </c>
      <c r="K119" s="146">
        <f>K115+K113</f>
        <v>10154</v>
      </c>
      <c r="L119" s="146">
        <f>L115+L113</f>
        <v>0</v>
      </c>
      <c r="M119" s="146">
        <f>M115+M113</f>
        <v>0</v>
      </c>
      <c r="N119" s="149">
        <f>N115+N113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58" s="72" customFormat="1" ht="24" customHeight="1" thickBot="1">
      <c r="A120" s="506" t="s">
        <v>127</v>
      </c>
      <c r="B120" s="507"/>
      <c r="C120" s="508"/>
      <c r="D120" s="508"/>
      <c r="E120" s="508"/>
      <c r="F120" s="508"/>
      <c r="G120" s="508"/>
      <c r="H120" s="508"/>
      <c r="I120" s="508"/>
      <c r="J120" s="508"/>
      <c r="K120" s="508"/>
      <c r="L120" s="508"/>
      <c r="M120" s="508"/>
      <c r="N120" s="509"/>
      <c r="O120" s="127"/>
      <c r="P120" s="129"/>
      <c r="Q120" s="127"/>
      <c r="R120" s="135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6"/>
      <c r="AE120" s="67"/>
      <c r="AF120" s="67"/>
      <c r="AG120" s="67"/>
      <c r="AH120" s="67"/>
      <c r="AI120" s="66"/>
      <c r="AJ120" s="67"/>
      <c r="AK120" s="67"/>
      <c r="AL120" s="67"/>
      <c r="AM120" s="67"/>
      <c r="AN120" s="66"/>
      <c r="AO120" s="67"/>
      <c r="AP120" s="67"/>
      <c r="AQ120" s="67"/>
      <c r="AR120" s="67"/>
      <c r="AS120" s="66"/>
      <c r="AT120" s="67"/>
      <c r="AU120" s="67"/>
      <c r="AV120" s="67"/>
      <c r="AW120" s="67"/>
      <c r="AX120" s="66"/>
      <c r="AY120" s="67"/>
      <c r="AZ120" s="67"/>
      <c r="BA120" s="67"/>
      <c r="BB120" s="67"/>
      <c r="BC120" s="70"/>
      <c r="BF120" s="76"/>
    </row>
    <row r="121" spans="1:55" s="76" customFormat="1" ht="26.25" customHeight="1">
      <c r="A121" s="489" t="s">
        <v>128</v>
      </c>
      <c r="B121" s="486" t="s">
        <v>159</v>
      </c>
      <c r="C121" s="310" t="s">
        <v>1</v>
      </c>
      <c r="D121" s="340" t="s">
        <v>149</v>
      </c>
      <c r="E121" s="311">
        <f>F121+G121+H121+I121</f>
        <v>0</v>
      </c>
      <c r="F121" s="312">
        <v>0</v>
      </c>
      <c r="G121" s="312">
        <v>0</v>
      </c>
      <c r="H121" s="312">
        <v>0</v>
      </c>
      <c r="I121" s="336">
        <v>0</v>
      </c>
      <c r="J121" s="311">
        <f>K121+L121+M121+N121</f>
        <v>0</v>
      </c>
      <c r="K121" s="312">
        <v>0</v>
      </c>
      <c r="L121" s="312">
        <v>0</v>
      </c>
      <c r="M121" s="312">
        <v>0</v>
      </c>
      <c r="N121" s="313">
        <v>0</v>
      </c>
      <c r="O121" s="127"/>
      <c r="P121" s="129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230"/>
      <c r="AE121" s="127"/>
      <c r="AF121" s="127"/>
      <c r="AG121" s="127"/>
      <c r="AH121" s="127"/>
      <c r="AI121" s="230"/>
      <c r="AJ121" s="127"/>
      <c r="AK121" s="127"/>
      <c r="AL121" s="127"/>
      <c r="AM121" s="127"/>
      <c r="AN121" s="230"/>
      <c r="AO121" s="127"/>
      <c r="AP121" s="127"/>
      <c r="AQ121" s="127"/>
      <c r="AR121" s="127"/>
      <c r="AS121" s="230"/>
      <c r="AT121" s="127"/>
      <c r="AU121" s="127"/>
      <c r="AV121" s="127"/>
      <c r="AW121" s="127"/>
      <c r="AX121" s="230"/>
      <c r="AY121" s="127"/>
      <c r="AZ121" s="127"/>
      <c r="BA121" s="127"/>
      <c r="BB121" s="127"/>
      <c r="BC121" s="70"/>
    </row>
    <row r="122" spans="1:55" s="76" customFormat="1" ht="26.25" customHeight="1">
      <c r="A122" s="490"/>
      <c r="B122" s="487"/>
      <c r="C122" s="326" t="s">
        <v>53</v>
      </c>
      <c r="D122" s="475">
        <v>2020</v>
      </c>
      <c r="E122" s="314">
        <v>0</v>
      </c>
      <c r="F122" s="315">
        <v>0</v>
      </c>
      <c r="G122" s="315">
        <v>0</v>
      </c>
      <c r="H122" s="315">
        <v>0</v>
      </c>
      <c r="I122" s="337">
        <v>0</v>
      </c>
      <c r="J122" s="314">
        <f>K122+L122</f>
        <v>0</v>
      </c>
      <c r="K122" s="315">
        <v>0</v>
      </c>
      <c r="L122" s="315">
        <v>0</v>
      </c>
      <c r="M122" s="315">
        <v>0</v>
      </c>
      <c r="N122" s="316">
        <v>0</v>
      </c>
      <c r="O122" s="127"/>
      <c r="P122" s="129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230"/>
      <c r="AE122" s="127"/>
      <c r="AF122" s="127"/>
      <c r="AG122" s="127"/>
      <c r="AH122" s="127"/>
      <c r="AI122" s="230"/>
      <c r="AJ122" s="127"/>
      <c r="AK122" s="127"/>
      <c r="AL122" s="127"/>
      <c r="AM122" s="127"/>
      <c r="AN122" s="230"/>
      <c r="AO122" s="127"/>
      <c r="AP122" s="127"/>
      <c r="AQ122" s="127"/>
      <c r="AR122" s="127"/>
      <c r="AS122" s="230"/>
      <c r="AT122" s="127"/>
      <c r="AU122" s="127"/>
      <c r="AV122" s="127"/>
      <c r="AW122" s="127"/>
      <c r="AX122" s="230"/>
      <c r="AY122" s="127"/>
      <c r="AZ122" s="127"/>
      <c r="BA122" s="127"/>
      <c r="BB122" s="127"/>
      <c r="BC122" s="70"/>
    </row>
    <row r="123" spans="1:55" s="76" customFormat="1" ht="26.25" customHeight="1" thickBot="1">
      <c r="A123" s="491"/>
      <c r="B123" s="488"/>
      <c r="C123" s="328" t="s">
        <v>54</v>
      </c>
      <c r="D123" s="329">
        <v>2021</v>
      </c>
      <c r="E123" s="317">
        <f>F123+G123+H123+I123</f>
        <v>0</v>
      </c>
      <c r="F123" s="318">
        <v>0</v>
      </c>
      <c r="G123" s="318">
        <v>0</v>
      </c>
      <c r="H123" s="318">
        <v>0</v>
      </c>
      <c r="I123" s="338">
        <v>0</v>
      </c>
      <c r="J123" s="317">
        <v>0</v>
      </c>
      <c r="K123" s="318">
        <v>0</v>
      </c>
      <c r="L123" s="318">
        <v>0</v>
      </c>
      <c r="M123" s="318">
        <v>0</v>
      </c>
      <c r="N123" s="319">
        <v>0</v>
      </c>
      <c r="O123" s="127"/>
      <c r="P123" s="129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230"/>
      <c r="AE123" s="127"/>
      <c r="AF123" s="127"/>
      <c r="AG123" s="127"/>
      <c r="AH123" s="127"/>
      <c r="AI123" s="230"/>
      <c r="AJ123" s="127"/>
      <c r="AK123" s="127"/>
      <c r="AL123" s="127"/>
      <c r="AM123" s="127"/>
      <c r="AN123" s="230"/>
      <c r="AO123" s="127"/>
      <c r="AP123" s="127"/>
      <c r="AQ123" s="127"/>
      <c r="AR123" s="127"/>
      <c r="AS123" s="230"/>
      <c r="AT123" s="127"/>
      <c r="AU123" s="127"/>
      <c r="AV123" s="127"/>
      <c r="AW123" s="127"/>
      <c r="AX123" s="230"/>
      <c r="AY123" s="127"/>
      <c r="AZ123" s="127"/>
      <c r="BA123" s="127"/>
      <c r="BB123" s="127"/>
      <c r="BC123" s="70"/>
    </row>
    <row r="124" spans="1:58" s="72" customFormat="1" ht="20.25" customHeight="1" thickBot="1">
      <c r="A124" s="524" t="s">
        <v>129</v>
      </c>
      <c r="B124" s="525"/>
      <c r="C124" s="320"/>
      <c r="D124" s="321"/>
      <c r="E124" s="322">
        <f>F124+G124+H124+I124</f>
        <v>0</v>
      </c>
      <c r="F124" s="323">
        <f>SUM(F121:F123)</f>
        <v>0</v>
      </c>
      <c r="G124" s="323">
        <f>SUM(G121:G121)</f>
        <v>0</v>
      </c>
      <c r="H124" s="323">
        <v>0</v>
      </c>
      <c r="I124" s="339">
        <v>0</v>
      </c>
      <c r="J124" s="322">
        <f>J121+J122</f>
        <v>0</v>
      </c>
      <c r="K124" s="323">
        <f>K121+K122</f>
        <v>0</v>
      </c>
      <c r="L124" s="323">
        <f>L121+L122</f>
        <v>0</v>
      </c>
      <c r="M124" s="323">
        <f>M121</f>
        <v>0</v>
      </c>
      <c r="N124" s="324">
        <f>N121</f>
        <v>0</v>
      </c>
      <c r="O124" s="127"/>
      <c r="P124" s="127"/>
      <c r="Q124" s="127"/>
      <c r="R124" s="135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6"/>
      <c r="AE124" s="67"/>
      <c r="AF124" s="67"/>
      <c r="AG124" s="67"/>
      <c r="AH124" s="67"/>
      <c r="AI124" s="66"/>
      <c r="AJ124" s="67"/>
      <c r="AK124" s="67"/>
      <c r="AL124" s="67"/>
      <c r="AM124" s="67"/>
      <c r="AN124" s="66"/>
      <c r="AO124" s="67"/>
      <c r="AP124" s="67"/>
      <c r="AQ124" s="67"/>
      <c r="AR124" s="67"/>
      <c r="AS124" s="66"/>
      <c r="AT124" s="67"/>
      <c r="AU124" s="67"/>
      <c r="AV124" s="67"/>
      <c r="AW124" s="67"/>
      <c r="AX124" s="66"/>
      <c r="AY124" s="67"/>
      <c r="AZ124" s="67"/>
      <c r="BA124" s="67"/>
      <c r="BB124" s="67"/>
      <c r="BC124" s="70"/>
      <c r="BF124" s="76"/>
    </row>
    <row r="125" spans="1:25" ht="26.25" customHeight="1">
      <c r="A125" s="614" t="s">
        <v>135</v>
      </c>
      <c r="B125" s="615"/>
      <c r="C125" s="610"/>
      <c r="D125" s="610"/>
      <c r="E125" s="502">
        <f>E98+E89+E74+E63+E57+E48+E38+E26+E22+E15+E108+E115+E124</f>
        <v>249186.75510204083</v>
      </c>
      <c r="F125" s="510">
        <f>F98+F89+F74+F63+F57+F48+F38+F26+F22+F15+F108+F115+F124</f>
        <v>247299</v>
      </c>
      <c r="G125" s="510">
        <f>G98+G89+G74+G63+G57+G48+G38+G26+G22+G15+G108+G115+G124</f>
        <v>0</v>
      </c>
      <c r="H125" s="510">
        <f>H98+H89+H74+H63+H57+H48+H38+H26+H22+H15+H108</f>
        <v>0</v>
      </c>
      <c r="I125" s="512">
        <f>I98+I89+I74+I63+I57+I48+I38+I26+I22+I15</f>
        <v>1887.7551020408164</v>
      </c>
      <c r="J125" s="503">
        <f>J98+J89+J74+J63+J57+J48+J38+J26+J22+J15+J115+J124</f>
        <v>28116</v>
      </c>
      <c r="K125" s="511">
        <f>K98+K89+K74+K63+K57+K48+K38+K26+K22+K15+K115+K124</f>
        <v>28116</v>
      </c>
      <c r="L125" s="511">
        <f>L98+L89+L74+L63+L57+L48+L38+L26+L22+L15+L115+L124</f>
        <v>0</v>
      </c>
      <c r="M125" s="511">
        <f>M98+M89+M74+M63+M57+M48+M38+M26+M22+M15</f>
        <v>0</v>
      </c>
      <c r="N125" s="513">
        <f>N98+N89+N74+N63+N57+N48+N38+N26+N22+N15</f>
        <v>0</v>
      </c>
      <c r="T125" s="64">
        <f>E127+E128+E129+E130+E131+E132+E133</f>
        <v>249186.75510204083</v>
      </c>
      <c r="U125" s="64"/>
      <c r="V125" s="64"/>
      <c r="X125" s="64">
        <f>SUM(J127:J133)</f>
        <v>28116</v>
      </c>
      <c r="Y125" s="64"/>
    </row>
    <row r="126" spans="1:24" ht="15.75" customHeight="1" thickBot="1">
      <c r="A126" s="612" t="s">
        <v>60</v>
      </c>
      <c r="B126" s="613"/>
      <c r="C126" s="611"/>
      <c r="D126" s="611"/>
      <c r="E126" s="503"/>
      <c r="F126" s="511"/>
      <c r="G126" s="511"/>
      <c r="H126" s="511"/>
      <c r="I126" s="513"/>
      <c r="J126" s="503"/>
      <c r="K126" s="511"/>
      <c r="L126" s="511"/>
      <c r="M126" s="511"/>
      <c r="N126" s="513"/>
      <c r="X126" s="64">
        <f>K127+L127+N127</f>
        <v>28116</v>
      </c>
    </row>
    <row r="127" spans="1:22" ht="15.75" customHeight="1">
      <c r="A127" s="330"/>
      <c r="B127" s="331"/>
      <c r="C127" s="332" t="s">
        <v>1</v>
      </c>
      <c r="D127" s="333"/>
      <c r="E127" s="300">
        <f>F127+G127+I127</f>
        <v>219628.75510204083</v>
      </c>
      <c r="F127" s="298">
        <f>F108+F98+F91+F76+F65+F39+F26+F22+F15+F110+F114+F121</f>
        <v>217741</v>
      </c>
      <c r="G127" s="298">
        <f>G108+G98+G91+G76+G65+G57+G39+G26+G22+G15+G110+G121</f>
        <v>0</v>
      </c>
      <c r="H127" s="298">
        <f>H108+H98+H91+H76+H65+H57+H38+H26+H22+H15</f>
        <v>0</v>
      </c>
      <c r="I127" s="335">
        <f>I108+I98+I91+I76+I65+I57+I38+I26+I22+I15</f>
        <v>1887.7551020408164</v>
      </c>
      <c r="J127" s="300">
        <f>J108+J98+J91+J76+J65+J57+J39+J26+J22+J15+J117+J121</f>
        <v>28116</v>
      </c>
      <c r="K127" s="298">
        <f>K108+K98+K91+K76+K65+K39+K26+K22+K15+K117+K124</f>
        <v>28116</v>
      </c>
      <c r="L127" s="298">
        <f>L108+L98+L91+L76+L65+L39+L26+L22+L15+L117+L124</f>
        <v>0</v>
      </c>
      <c r="M127" s="298">
        <f>M108+M98+M91+M76+M65+M57+M38+M26+M22+M15</f>
        <v>0</v>
      </c>
      <c r="N127" s="335">
        <f>N108+N98+N91+N76+N65+N57+N38+N26+N22+N15</f>
        <v>0</v>
      </c>
      <c r="V127" s="64"/>
    </row>
    <row r="128" spans="1:22" ht="24" customHeight="1">
      <c r="A128" s="341"/>
      <c r="B128" s="342"/>
      <c r="C128" s="343" t="s">
        <v>126</v>
      </c>
      <c r="D128" s="344"/>
      <c r="E128" s="345">
        <f>E77</f>
        <v>0</v>
      </c>
      <c r="F128" s="346">
        <f>F77</f>
        <v>0</v>
      </c>
      <c r="G128" s="346">
        <v>0</v>
      </c>
      <c r="H128" s="346">
        <v>0</v>
      </c>
      <c r="I128" s="347">
        <v>0</v>
      </c>
      <c r="J128" s="345">
        <f>J112+J77</f>
        <v>0</v>
      </c>
      <c r="K128" s="346">
        <f>K77</f>
        <v>0</v>
      </c>
      <c r="L128" s="346">
        <f>L112+L77</f>
        <v>0</v>
      </c>
      <c r="M128" s="346">
        <v>0</v>
      </c>
      <c r="N128" s="347">
        <v>0</v>
      </c>
      <c r="V128" s="64"/>
    </row>
    <row r="129" spans="1:14" ht="15">
      <c r="A129" s="348"/>
      <c r="B129" s="349"/>
      <c r="C129" s="350" t="s">
        <v>64</v>
      </c>
      <c r="D129" s="351"/>
      <c r="E129" s="302">
        <v>0</v>
      </c>
      <c r="F129" s="301">
        <f>F92+F57</f>
        <v>0</v>
      </c>
      <c r="G129" s="301">
        <v>0</v>
      </c>
      <c r="H129" s="301">
        <v>0</v>
      </c>
      <c r="I129" s="352">
        <v>0</v>
      </c>
      <c r="J129" s="302">
        <v>0</v>
      </c>
      <c r="K129" s="301">
        <f>K92+K57</f>
        <v>0</v>
      </c>
      <c r="L129" s="301">
        <v>0</v>
      </c>
      <c r="M129" s="301">
        <v>0</v>
      </c>
      <c r="N129" s="352">
        <v>0</v>
      </c>
    </row>
    <row r="130" spans="1:22" ht="15">
      <c r="A130" s="348"/>
      <c r="B130" s="349"/>
      <c r="C130" s="350" t="s">
        <v>71</v>
      </c>
      <c r="D130" s="351"/>
      <c r="E130" s="302">
        <f>E93+E79+E66+E40</f>
        <v>0</v>
      </c>
      <c r="F130" s="301">
        <f>F93+F79+F66+F40</f>
        <v>0</v>
      </c>
      <c r="G130" s="301">
        <f>G93+G79+G66+G40</f>
        <v>0</v>
      </c>
      <c r="H130" s="301">
        <f>H93+H79+H66</f>
        <v>0</v>
      </c>
      <c r="I130" s="352">
        <f>I93+I79+I66</f>
        <v>0</v>
      </c>
      <c r="J130" s="302">
        <f>J93+J79+J66+J40</f>
        <v>0</v>
      </c>
      <c r="K130" s="301">
        <f>K93+K79+K66+K40</f>
        <v>0</v>
      </c>
      <c r="L130" s="301">
        <f>L93+L79+L66+L40</f>
        <v>0</v>
      </c>
      <c r="M130" s="301">
        <f>M93+M79+M66</f>
        <v>0</v>
      </c>
      <c r="N130" s="352">
        <f>N93+N79+N66</f>
        <v>0</v>
      </c>
      <c r="T130" s="64"/>
      <c r="U130" s="64"/>
      <c r="V130" s="64"/>
    </row>
    <row r="131" spans="1:24" ht="15.75" customHeight="1">
      <c r="A131" s="83"/>
      <c r="B131" s="51"/>
      <c r="C131" s="160" t="s">
        <v>53</v>
      </c>
      <c r="D131" s="177"/>
      <c r="E131" s="42">
        <f>E78+E50+E111</f>
        <v>29558</v>
      </c>
      <c r="F131" s="18">
        <f>F78+F50+F111</f>
        <v>29558</v>
      </c>
      <c r="G131" s="18">
        <f>G78+G50+G111</f>
        <v>0</v>
      </c>
      <c r="H131" s="18">
        <v>0</v>
      </c>
      <c r="I131" s="19">
        <v>0</v>
      </c>
      <c r="J131" s="42">
        <f>J78+J50+J111+J122</f>
        <v>0</v>
      </c>
      <c r="K131" s="18">
        <f>K78+K50+K111+AA50</f>
        <v>0</v>
      </c>
      <c r="L131" s="18">
        <f>L78+L50+L111</f>
        <v>0</v>
      </c>
      <c r="M131" s="18">
        <v>0</v>
      </c>
      <c r="N131" s="19">
        <v>0</v>
      </c>
      <c r="X131" s="64"/>
    </row>
    <row r="132" spans="1:21" ht="15">
      <c r="A132" s="83"/>
      <c r="B132" s="51"/>
      <c r="C132" s="160" t="s">
        <v>54</v>
      </c>
      <c r="D132" s="177"/>
      <c r="E132" s="42">
        <f>E80+E123</f>
        <v>0</v>
      </c>
      <c r="F132" s="18">
        <f>F80+F51+F123</f>
        <v>0</v>
      </c>
      <c r="G132" s="18">
        <v>0</v>
      </c>
      <c r="H132" s="18">
        <v>0</v>
      </c>
      <c r="I132" s="19">
        <v>0</v>
      </c>
      <c r="J132" s="42">
        <v>0</v>
      </c>
      <c r="K132" s="18">
        <f>K80+K51</f>
        <v>0</v>
      </c>
      <c r="L132" s="18">
        <v>0</v>
      </c>
      <c r="M132" s="18">
        <v>0</v>
      </c>
      <c r="N132" s="19">
        <v>0</v>
      </c>
      <c r="U132" s="64"/>
    </row>
    <row r="133" spans="1:23" ht="15.75" thickBot="1">
      <c r="A133" s="84"/>
      <c r="B133" s="53"/>
      <c r="C133" s="161" t="s">
        <v>56</v>
      </c>
      <c r="D133" s="182"/>
      <c r="E133" s="241">
        <f>E52</f>
        <v>0</v>
      </c>
      <c r="F133" s="243">
        <f>F52</f>
        <v>0</v>
      </c>
      <c r="G133" s="243">
        <f aca="true" t="shared" si="11" ref="G133:N133">G80+G52</f>
        <v>0</v>
      </c>
      <c r="H133" s="243">
        <f t="shared" si="11"/>
        <v>0</v>
      </c>
      <c r="I133" s="245">
        <f t="shared" si="11"/>
        <v>0</v>
      </c>
      <c r="J133" s="100">
        <f t="shared" si="11"/>
        <v>0</v>
      </c>
      <c r="K133" s="96">
        <f t="shared" si="11"/>
        <v>0</v>
      </c>
      <c r="L133" s="96">
        <f t="shared" si="11"/>
        <v>0</v>
      </c>
      <c r="M133" s="96">
        <f t="shared" si="11"/>
        <v>0</v>
      </c>
      <c r="N133" s="98">
        <f t="shared" si="11"/>
        <v>0</v>
      </c>
      <c r="U133" s="64">
        <f>SUM(J127:J133)</f>
        <v>28116</v>
      </c>
      <c r="V133" s="64">
        <f>SUM(K127:K133)</f>
        <v>28116</v>
      </c>
      <c r="W133" s="64">
        <f>SUM(L127:L133)</f>
        <v>0</v>
      </c>
    </row>
    <row r="134" spans="1:14" ht="27" customHeight="1" thickBot="1">
      <c r="A134" s="605" t="s">
        <v>131</v>
      </c>
      <c r="B134" s="606"/>
      <c r="C134" s="171" t="s">
        <v>163</v>
      </c>
      <c r="D134" s="158" t="s">
        <v>152</v>
      </c>
      <c r="E134" s="8">
        <v>0</v>
      </c>
      <c r="F134" s="9">
        <v>0</v>
      </c>
      <c r="G134" s="9">
        <v>0</v>
      </c>
      <c r="H134" s="9">
        <v>0</v>
      </c>
      <c r="I134" s="10">
        <v>0</v>
      </c>
      <c r="J134" s="78">
        <f>K134+L134+M134+N134</f>
        <v>0</v>
      </c>
      <c r="K134" s="191">
        <f>K113</f>
        <v>0</v>
      </c>
      <c r="L134" s="191">
        <v>0</v>
      </c>
      <c r="M134" s="191">
        <v>0</v>
      </c>
      <c r="N134" s="123">
        <v>0</v>
      </c>
    </row>
    <row r="135" spans="1:22" ht="27" customHeight="1" thickBot="1">
      <c r="A135" s="607" t="s">
        <v>130</v>
      </c>
      <c r="B135" s="608"/>
      <c r="C135" s="172"/>
      <c r="D135" s="175"/>
      <c r="E135" s="353">
        <f>E125+E134</f>
        <v>249186.75510204083</v>
      </c>
      <c r="F135" s="354">
        <f aca="true" t="shared" si="12" ref="F135:N135">F125+F134</f>
        <v>247299</v>
      </c>
      <c r="G135" s="354">
        <f t="shared" si="12"/>
        <v>0</v>
      </c>
      <c r="H135" s="354">
        <f t="shared" si="12"/>
        <v>0</v>
      </c>
      <c r="I135" s="63">
        <f t="shared" si="12"/>
        <v>1887.7551020408164</v>
      </c>
      <c r="J135" s="44">
        <f>J125+J134</f>
        <v>28116</v>
      </c>
      <c r="K135" s="26">
        <f>K125+K134</f>
        <v>28116</v>
      </c>
      <c r="L135" s="26">
        <f>L125+L134</f>
        <v>0</v>
      </c>
      <c r="M135" s="26">
        <f t="shared" si="12"/>
        <v>0</v>
      </c>
      <c r="N135" s="63">
        <f t="shared" si="12"/>
        <v>0</v>
      </c>
      <c r="V135" s="64"/>
    </row>
    <row r="137" spans="2:13" ht="15" hidden="1">
      <c r="B137" s="188"/>
      <c r="C137" s="189"/>
      <c r="D137" s="189"/>
      <c r="E137" s="188"/>
      <c r="F137" s="188"/>
      <c r="G137" s="188"/>
      <c r="H137" s="188"/>
      <c r="I137" s="188"/>
      <c r="J137" s="190">
        <f>SUM(J127:J133)</f>
        <v>28116</v>
      </c>
      <c r="K137" s="219">
        <f>K127+K130+K133+K131</f>
        <v>28116</v>
      </c>
      <c r="L137" s="188"/>
      <c r="M137" s="188"/>
    </row>
    <row r="138" spans="1:12" ht="15">
      <c r="A138" s="680" t="s">
        <v>179</v>
      </c>
      <c r="B138" s="681" t="s">
        <v>180</v>
      </c>
      <c r="C138" s="682"/>
      <c r="D138" s="682"/>
      <c r="E138" s="682"/>
      <c r="F138" s="188"/>
      <c r="G138" s="188"/>
      <c r="H138" s="188"/>
      <c r="I138" s="188"/>
      <c r="J138" s="188"/>
      <c r="K138" s="188"/>
      <c r="L138" s="188"/>
    </row>
    <row r="139" spans="2:14" ht="15">
      <c r="B139" s="188"/>
      <c r="C139" s="189"/>
      <c r="D139" s="189"/>
      <c r="E139" s="188"/>
      <c r="F139" s="188"/>
      <c r="G139" s="188"/>
      <c r="H139" s="188"/>
      <c r="I139" s="188"/>
      <c r="J139" s="190"/>
      <c r="K139" s="188"/>
      <c r="L139" s="188"/>
      <c r="M139" s="188"/>
      <c r="N139" s="188"/>
    </row>
    <row r="140" spans="2:13" ht="15">
      <c r="B140" s="188"/>
      <c r="C140" s="189"/>
      <c r="D140" s="258"/>
      <c r="E140" s="259"/>
      <c r="F140" s="259"/>
      <c r="G140" s="260"/>
      <c r="H140" s="188"/>
      <c r="I140" s="188"/>
      <c r="J140" s="190"/>
      <c r="K140" s="188"/>
      <c r="L140" s="188"/>
      <c r="M140" s="188"/>
    </row>
    <row r="141" spans="4:10" ht="15">
      <c r="D141" s="197"/>
      <c r="E141" s="64"/>
      <c r="J141" s="64"/>
    </row>
    <row r="143" spans="4:11" ht="15">
      <c r="D143" s="485">
        <f>F143+G143+I143</f>
        <v>249186.75510204083</v>
      </c>
      <c r="E143" s="485"/>
      <c r="F143" s="64">
        <f>SUM(F127:F133)</f>
        <v>247299</v>
      </c>
      <c r="G143" s="64">
        <f>SUM(G127:G133)</f>
        <v>0</v>
      </c>
      <c r="H143" s="64">
        <f>SUM(H127:H133)</f>
        <v>0</v>
      </c>
      <c r="I143" s="64">
        <f>SUM(I127:I133)</f>
        <v>1887.7551020408164</v>
      </c>
      <c r="K143" s="64">
        <f>SUM(K127:K133)</f>
        <v>28116</v>
      </c>
    </row>
    <row r="144" spans="5:9" ht="15">
      <c r="E144" s="64"/>
      <c r="F144" s="64"/>
      <c r="G144" s="64"/>
      <c r="H144" s="64"/>
      <c r="I144" s="64"/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  <mergeCell ref="A119:B119"/>
    <mergeCell ref="A116:B116"/>
    <mergeCell ref="B117:B118"/>
    <mergeCell ref="A117:A118"/>
    <mergeCell ref="C115:C116"/>
    <mergeCell ref="D115:D116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F74:F75"/>
    <mergeCell ref="A74:B74"/>
    <mergeCell ref="C74:C75"/>
    <mergeCell ref="D74:D75"/>
    <mergeCell ref="B76:B80"/>
    <mergeCell ref="A76:A80"/>
    <mergeCell ref="A75:B75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N63:N64"/>
    <mergeCell ref="I63:I64"/>
    <mergeCell ref="J63:J64"/>
    <mergeCell ref="K63:K64"/>
    <mergeCell ref="L63:L64"/>
    <mergeCell ref="M63:M64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236220472440944" bottom="0.2755905511811024" header="0.1968503937007874" footer="0.1968503937007874"/>
  <pageSetup firstPageNumber="5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zoomScalePageLayoutView="0" workbookViewId="0" topLeftCell="A14">
      <selection activeCell="A20" sqref="A20:B20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2.14062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2.57421875" style="2" customWidth="1"/>
    <col min="9" max="9" width="13.14062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636" t="s">
        <v>143</v>
      </c>
      <c r="B1" s="636"/>
      <c r="C1" s="636"/>
      <c r="D1" s="636"/>
      <c r="E1" s="636"/>
      <c r="F1" s="636"/>
      <c r="G1" s="636"/>
      <c r="H1" s="636"/>
      <c r="I1" s="636"/>
    </row>
    <row r="3" spans="1:22" ht="15.75" thickBot="1">
      <c r="A3" s="609" t="s">
        <v>121</v>
      </c>
      <c r="B3" s="609"/>
      <c r="C3" s="609"/>
      <c r="D3" s="609"/>
      <c r="E3" s="609"/>
      <c r="F3" s="609"/>
      <c r="G3" s="609"/>
      <c r="H3" s="609"/>
      <c r="I3" s="609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39" t="s">
        <v>0</v>
      </c>
      <c r="B4" s="542" t="s">
        <v>6</v>
      </c>
      <c r="C4" s="528" t="s">
        <v>7</v>
      </c>
      <c r="D4" s="528" t="s">
        <v>8</v>
      </c>
      <c r="E4" s="637" t="s">
        <v>101</v>
      </c>
      <c r="F4" s="638"/>
      <c r="G4" s="638"/>
      <c r="H4" s="638"/>
      <c r="I4" s="639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40"/>
      <c r="B5" s="543"/>
      <c r="C5" s="529"/>
      <c r="D5" s="529"/>
      <c r="E5" s="640"/>
      <c r="F5" s="641"/>
      <c r="G5" s="641"/>
      <c r="H5" s="641"/>
      <c r="I5" s="642"/>
      <c r="J5" s="2"/>
      <c r="K5" s="2"/>
      <c r="L5" s="173"/>
      <c r="M5" s="173"/>
      <c r="S5" s="125"/>
      <c r="T5" s="125"/>
      <c r="U5" s="131"/>
      <c r="V5" s="134"/>
    </row>
    <row r="6" spans="1:22" ht="26.25" thickBot="1">
      <c r="A6" s="541"/>
      <c r="B6" s="544"/>
      <c r="C6" s="530"/>
      <c r="D6" s="530"/>
      <c r="E6" s="375" t="s">
        <v>10</v>
      </c>
      <c r="F6" s="361" t="s">
        <v>11</v>
      </c>
      <c r="G6" s="361" t="s">
        <v>12</v>
      </c>
      <c r="H6" s="361" t="s">
        <v>13</v>
      </c>
      <c r="I6" s="363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6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56" t="s">
        <v>125</v>
      </c>
      <c r="B8" s="557"/>
      <c r="C8" s="557"/>
      <c r="D8" s="557"/>
      <c r="E8" s="557"/>
      <c r="F8" s="557"/>
      <c r="G8" s="557"/>
      <c r="H8" s="557"/>
      <c r="I8" s="558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547" t="s">
        <v>15</v>
      </c>
      <c r="B9" s="548"/>
      <c r="C9" s="548"/>
      <c r="D9" s="548"/>
      <c r="E9" s="548"/>
      <c r="F9" s="548"/>
      <c r="G9" s="548"/>
      <c r="H9" s="548"/>
      <c r="I9" s="549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397" t="s">
        <v>16</v>
      </c>
      <c r="B10" s="82" t="s">
        <v>114</v>
      </c>
      <c r="C10" s="154" t="s">
        <v>1</v>
      </c>
      <c r="D10" s="168" t="s">
        <v>144</v>
      </c>
      <c r="E10" s="13">
        <f aca="true" t="shared" si="0" ref="E10:E15">F10+G10+H10+I10</f>
        <v>36859</v>
      </c>
      <c r="F10" s="280">
        <v>36859</v>
      </c>
      <c r="G10" s="280">
        <v>0</v>
      </c>
      <c r="H10" s="280">
        <v>0</v>
      </c>
      <c r="I10" s="290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66" t="s">
        <v>17</v>
      </c>
      <c r="B11" s="385" t="s">
        <v>186</v>
      </c>
      <c r="C11" s="392" t="s">
        <v>1</v>
      </c>
      <c r="D11" s="389" t="s">
        <v>167</v>
      </c>
      <c r="E11" s="17">
        <f t="shared" si="0"/>
        <v>236561</v>
      </c>
      <c r="F11" s="18">
        <v>236561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395" t="s">
        <v>18</v>
      </c>
      <c r="B12" s="21" t="s">
        <v>187</v>
      </c>
      <c r="C12" s="156" t="s">
        <v>1</v>
      </c>
      <c r="D12" s="174" t="s">
        <v>168</v>
      </c>
      <c r="E12" s="22">
        <f t="shared" si="0"/>
        <v>70813</v>
      </c>
      <c r="F12" s="306">
        <v>70813</v>
      </c>
      <c r="G12" s="306">
        <v>0</v>
      </c>
      <c r="H12" s="306">
        <v>0</v>
      </c>
      <c r="I12" s="282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66" t="s">
        <v>19</v>
      </c>
      <c r="B13" s="385" t="s">
        <v>188</v>
      </c>
      <c r="C13" s="392" t="s">
        <v>1</v>
      </c>
      <c r="D13" s="389" t="s">
        <v>168</v>
      </c>
      <c r="E13" s="17">
        <f t="shared" si="0"/>
        <v>117353</v>
      </c>
      <c r="F13" s="18">
        <v>117353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395" t="s">
        <v>20</v>
      </c>
      <c r="B14" s="21" t="s">
        <v>21</v>
      </c>
      <c r="C14" s="156" t="s">
        <v>1</v>
      </c>
      <c r="D14" s="174" t="s">
        <v>162</v>
      </c>
      <c r="E14" s="22">
        <f t="shared" si="0"/>
        <v>5982</v>
      </c>
      <c r="F14" s="306">
        <v>5982</v>
      </c>
      <c r="G14" s="306">
        <v>0</v>
      </c>
      <c r="H14" s="306">
        <v>0</v>
      </c>
      <c r="I14" s="282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66" t="s">
        <v>22</v>
      </c>
      <c r="B15" s="385" t="s">
        <v>185</v>
      </c>
      <c r="C15" s="392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396" t="s">
        <v>23</v>
      </c>
      <c r="B16" s="94" t="s">
        <v>189</v>
      </c>
      <c r="C16" s="157" t="s">
        <v>1</v>
      </c>
      <c r="D16" s="153" t="s">
        <v>169</v>
      </c>
      <c r="E16" s="25">
        <f>F16+G16+H16+I16</f>
        <v>497374</v>
      </c>
      <c r="F16" s="309">
        <v>492967</v>
      </c>
      <c r="G16" s="309">
        <v>0</v>
      </c>
      <c r="H16" s="309">
        <v>0</v>
      </c>
      <c r="I16" s="123">
        <v>4407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514" t="s">
        <v>24</v>
      </c>
      <c r="B17" s="515"/>
      <c r="C17" s="158" t="s">
        <v>1</v>
      </c>
      <c r="D17" s="175"/>
      <c r="E17" s="26">
        <f>E16+E15+E14+E13+E12+E11+E10</f>
        <v>964942</v>
      </c>
      <c r="F17" s="27">
        <f>F16+F15+F14+F13+F12+F11+F10</f>
        <v>960535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4407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516" t="s">
        <v>25</v>
      </c>
      <c r="B18" s="517"/>
      <c r="C18" s="388" t="s">
        <v>1</v>
      </c>
      <c r="D18" s="388">
        <v>2016</v>
      </c>
      <c r="E18" s="374">
        <f>F18+G18+H18+I18</f>
        <v>87336</v>
      </c>
      <c r="F18" s="373">
        <v>87336</v>
      </c>
      <c r="G18" s="373">
        <v>0</v>
      </c>
      <c r="H18" s="373">
        <v>0</v>
      </c>
      <c r="I18" s="377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518" t="s">
        <v>26</v>
      </c>
      <c r="B19" s="519"/>
      <c r="C19" s="389" t="s">
        <v>1</v>
      </c>
      <c r="D19" s="389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45" t="s">
        <v>27</v>
      </c>
      <c r="B20" s="546"/>
      <c r="C20" s="390" t="s">
        <v>1</v>
      </c>
      <c r="D20" s="390">
        <v>2016</v>
      </c>
      <c r="E20" s="292">
        <f>F20+G20+H20+I20</f>
        <v>68225</v>
      </c>
      <c r="F20" s="382">
        <v>68225</v>
      </c>
      <c r="G20" s="382">
        <v>0</v>
      </c>
      <c r="H20" s="382">
        <v>0</v>
      </c>
      <c r="I20" s="383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547" t="s">
        <v>138</v>
      </c>
      <c r="B21" s="549"/>
      <c r="C21" s="171"/>
      <c r="D21" s="158">
        <v>2016</v>
      </c>
      <c r="E21" s="44">
        <f>F21+G21+H21+I21</f>
        <v>1052278</v>
      </c>
      <c r="F21" s="27">
        <f>87336+F17</f>
        <v>1047871</v>
      </c>
      <c r="G21" s="27">
        <f>G14+G13</f>
        <v>0</v>
      </c>
      <c r="H21" s="27">
        <f>H14</f>
        <v>0</v>
      </c>
      <c r="I21" s="28">
        <f>I17</f>
        <v>4407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547" t="s">
        <v>28</v>
      </c>
      <c r="B22" s="548"/>
      <c r="C22" s="548"/>
      <c r="D22" s="548"/>
      <c r="E22" s="548"/>
      <c r="F22" s="548"/>
      <c r="G22" s="548"/>
      <c r="H22" s="548"/>
      <c r="I22" s="549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3" t="s">
        <v>29</v>
      </c>
      <c r="B23" s="29" t="s">
        <v>30</v>
      </c>
      <c r="C23" s="388" t="s">
        <v>1</v>
      </c>
      <c r="D23" s="388" t="s">
        <v>123</v>
      </c>
      <c r="E23" s="374">
        <f>F23+G23+H23+I23</f>
        <v>1766</v>
      </c>
      <c r="F23" s="373">
        <v>1766</v>
      </c>
      <c r="G23" s="373">
        <v>0</v>
      </c>
      <c r="H23" s="373">
        <v>0</v>
      </c>
      <c r="I23" s="377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124</v>
      </c>
      <c r="C24" s="153" t="s">
        <v>1</v>
      </c>
      <c r="D24" s="153">
        <v>2019</v>
      </c>
      <c r="E24" s="25">
        <f>F24+G24+H24+I24</f>
        <v>15122</v>
      </c>
      <c r="F24" s="309">
        <v>15122</v>
      </c>
      <c r="G24" s="309">
        <v>0</v>
      </c>
      <c r="H24" s="309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37" t="s">
        <v>32</v>
      </c>
      <c r="B25" s="538"/>
      <c r="C25" s="153" t="s">
        <v>1</v>
      </c>
      <c r="D25" s="381"/>
      <c r="E25" s="25">
        <f>E24+E23</f>
        <v>16888</v>
      </c>
      <c r="F25" s="309">
        <f>F24+F23</f>
        <v>16888</v>
      </c>
      <c r="G25" s="309">
        <f>G24+G23</f>
        <v>0</v>
      </c>
      <c r="H25" s="309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547" t="s">
        <v>33</v>
      </c>
      <c r="B26" s="548"/>
      <c r="C26" s="548"/>
      <c r="D26" s="548"/>
      <c r="E26" s="548"/>
      <c r="F26" s="548"/>
      <c r="G26" s="548"/>
      <c r="H26" s="548"/>
      <c r="I26" s="549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65" t="s">
        <v>34</v>
      </c>
      <c r="B27" s="367" t="s">
        <v>30</v>
      </c>
      <c r="C27" s="388" t="s">
        <v>1</v>
      </c>
      <c r="D27" s="388"/>
      <c r="E27" s="380">
        <v>0</v>
      </c>
      <c r="F27" s="360">
        <v>0</v>
      </c>
      <c r="G27" s="360">
        <v>0</v>
      </c>
      <c r="H27" s="360">
        <v>0</v>
      </c>
      <c r="I27" s="362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79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514" t="s">
        <v>37</v>
      </c>
      <c r="B29" s="515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547" t="s">
        <v>38</v>
      </c>
      <c r="B30" s="548"/>
      <c r="C30" s="548"/>
      <c r="D30" s="548"/>
      <c r="E30" s="548"/>
      <c r="F30" s="548"/>
      <c r="G30" s="548"/>
      <c r="H30" s="548"/>
      <c r="I30" s="549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396" t="s">
        <v>39</v>
      </c>
      <c r="B31" s="547" t="s">
        <v>2</v>
      </c>
      <c r="C31" s="548"/>
      <c r="D31" s="548"/>
      <c r="E31" s="548"/>
      <c r="F31" s="548"/>
      <c r="G31" s="548"/>
      <c r="H31" s="548"/>
      <c r="I31" s="549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65" t="s">
        <v>40</v>
      </c>
      <c r="B32" s="367" t="s">
        <v>41</v>
      </c>
      <c r="C32" s="388" t="s">
        <v>1</v>
      </c>
      <c r="D32" s="391" t="s">
        <v>170</v>
      </c>
      <c r="E32" s="378">
        <f>F32+G32+H32+I32</f>
        <v>3186</v>
      </c>
      <c r="F32" s="373">
        <v>3186</v>
      </c>
      <c r="G32" s="373">
        <v>0</v>
      </c>
      <c r="H32" s="373">
        <v>0</v>
      </c>
      <c r="I32" s="377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66" t="s">
        <v>42</v>
      </c>
      <c r="B33" s="368" t="s">
        <v>30</v>
      </c>
      <c r="C33" s="389" t="s">
        <v>1</v>
      </c>
      <c r="D33" s="392" t="s">
        <v>46</v>
      </c>
      <c r="E33" s="398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492" t="s">
        <v>43</v>
      </c>
      <c r="B34" s="526" t="s">
        <v>44</v>
      </c>
      <c r="C34" s="389" t="s">
        <v>71</v>
      </c>
      <c r="D34" s="392" t="s">
        <v>132</v>
      </c>
      <c r="E34" s="398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65"/>
      <c r="B35" s="527"/>
      <c r="C35" s="389" t="s">
        <v>1</v>
      </c>
      <c r="D35" s="392" t="s">
        <v>171</v>
      </c>
      <c r="E35" s="398">
        <f t="shared" si="1"/>
        <v>1311</v>
      </c>
      <c r="F35" s="18">
        <v>1311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66" t="s">
        <v>45</v>
      </c>
      <c r="B36" s="368" t="s">
        <v>5</v>
      </c>
      <c r="C36" s="389" t="s">
        <v>1</v>
      </c>
      <c r="D36" s="392" t="s">
        <v>172</v>
      </c>
      <c r="E36" s="398">
        <f t="shared" si="1"/>
        <v>5307</v>
      </c>
      <c r="F36" s="18">
        <v>5307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86" t="s">
        <v>47</v>
      </c>
      <c r="B37" s="379" t="s">
        <v>137</v>
      </c>
      <c r="C37" s="162" t="s">
        <v>1</v>
      </c>
      <c r="D37" s="164" t="s">
        <v>173</v>
      </c>
      <c r="E37" s="398">
        <f t="shared" si="1"/>
        <v>3342</v>
      </c>
      <c r="F37" s="402">
        <v>3342</v>
      </c>
      <c r="G37" s="402">
        <v>0</v>
      </c>
      <c r="H37" s="402">
        <v>0</v>
      </c>
      <c r="I37" s="404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86" t="s">
        <v>48</v>
      </c>
      <c r="B38" s="379" t="s">
        <v>136</v>
      </c>
      <c r="C38" s="162" t="s">
        <v>1</v>
      </c>
      <c r="D38" s="164" t="s">
        <v>145</v>
      </c>
      <c r="E38" s="281">
        <f t="shared" si="1"/>
        <v>1182</v>
      </c>
      <c r="F38" s="402">
        <v>1182</v>
      </c>
      <c r="G38" s="402">
        <v>0</v>
      </c>
      <c r="H38" s="402">
        <v>0</v>
      </c>
      <c r="I38" s="404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66" t="s">
        <v>49</v>
      </c>
      <c r="B39" s="368" t="s">
        <v>3</v>
      </c>
      <c r="C39" s="162" t="s">
        <v>1</v>
      </c>
      <c r="D39" s="164" t="s">
        <v>146</v>
      </c>
      <c r="E39" s="42">
        <f t="shared" si="1"/>
        <v>8303</v>
      </c>
      <c r="F39" s="18">
        <v>8303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396" t="s">
        <v>50</v>
      </c>
      <c r="B40" s="43" t="s">
        <v>4</v>
      </c>
      <c r="C40" s="390" t="s">
        <v>1</v>
      </c>
      <c r="D40" s="393" t="s">
        <v>147</v>
      </c>
      <c r="E40" s="78">
        <f t="shared" si="1"/>
        <v>2453</v>
      </c>
      <c r="F40" s="309">
        <v>2453</v>
      </c>
      <c r="G40" s="309">
        <v>0</v>
      </c>
      <c r="H40" s="309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560" t="s">
        <v>120</v>
      </c>
      <c r="B41" s="561"/>
      <c r="C41" s="168"/>
      <c r="D41" s="185"/>
      <c r="E41" s="283">
        <f>E32+E33+E34+E36+E37+E38+E39+E40+E35</f>
        <v>157185</v>
      </c>
      <c r="F41" s="280">
        <f>F32+F33+F34+F36+F37+F38+F39+F40+F35</f>
        <v>32180</v>
      </c>
      <c r="G41" s="280">
        <f>G32+G33+G34+G36+G37+G38+G39+G40</f>
        <v>125005</v>
      </c>
      <c r="H41" s="280">
        <f>H32+H33+H34+H36+H37+H38+H39+H40</f>
        <v>0</v>
      </c>
      <c r="I41" s="290">
        <f>I32+I33+I34+I36+I37+I38+I39+I40</f>
        <v>0</v>
      </c>
      <c r="J41" s="2"/>
      <c r="K41" s="64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88" t="s">
        <v>1</v>
      </c>
      <c r="D42" s="369"/>
      <c r="E42" s="378">
        <f>E32+E33+E36+E37+E38+E39+E40+E35</f>
        <v>25600</v>
      </c>
      <c r="F42" s="373">
        <f>F32+F33+F36+F37+F38+F39+F40+F35</f>
        <v>25600</v>
      </c>
      <c r="G42" s="373">
        <v>0</v>
      </c>
      <c r="H42" s="373">
        <v>0</v>
      </c>
      <c r="I42" s="377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390" t="s">
        <v>71</v>
      </c>
      <c r="D43" s="370"/>
      <c r="E43" s="384">
        <f>E34</f>
        <v>131585</v>
      </c>
      <c r="F43" s="292">
        <f>F34</f>
        <v>6580</v>
      </c>
      <c r="G43" s="292">
        <f>G34</f>
        <v>125005</v>
      </c>
      <c r="H43" s="292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20.25" customHeight="1" thickBot="1">
      <c r="A44" s="562" t="s">
        <v>51</v>
      </c>
      <c r="B44" s="563"/>
      <c r="C44" s="563"/>
      <c r="D44" s="563"/>
      <c r="E44" s="563"/>
      <c r="F44" s="563"/>
      <c r="G44" s="563"/>
      <c r="H44" s="563"/>
      <c r="I44" s="564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504" t="s">
        <v>52</v>
      </c>
      <c r="B45" s="566" t="s">
        <v>30</v>
      </c>
      <c r="C45" s="391" t="s">
        <v>53</v>
      </c>
      <c r="D45" s="388"/>
      <c r="E45" s="374">
        <f aca="true" t="shared" si="2" ref="E45:E50">F45+G45+H45+I45</f>
        <v>0</v>
      </c>
      <c r="F45" s="373">
        <v>0</v>
      </c>
      <c r="G45" s="373">
        <v>0</v>
      </c>
      <c r="H45" s="373">
        <v>0</v>
      </c>
      <c r="I45" s="377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492"/>
      <c r="B46" s="567"/>
      <c r="C46" s="164" t="s">
        <v>54</v>
      </c>
      <c r="D46" s="162"/>
      <c r="E46" s="45">
        <f t="shared" si="2"/>
        <v>0</v>
      </c>
      <c r="F46" s="402">
        <v>0</v>
      </c>
      <c r="G46" s="402">
        <v>0</v>
      </c>
      <c r="H46" s="402">
        <v>0</v>
      </c>
      <c r="I46" s="404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505" t="s">
        <v>55</v>
      </c>
      <c r="B47" s="559" t="s">
        <v>122</v>
      </c>
      <c r="C47" s="223" t="s">
        <v>102</v>
      </c>
      <c r="D47" s="389" t="s">
        <v>174</v>
      </c>
      <c r="E47" s="45">
        <f>F47+G47+H47+I47</f>
        <v>106722</v>
      </c>
      <c r="F47" s="18">
        <v>94842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505"/>
      <c r="B48" s="559"/>
      <c r="C48" s="392" t="s">
        <v>54</v>
      </c>
      <c r="D48" s="389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505"/>
      <c r="B49" s="559"/>
      <c r="C49" s="392" t="s">
        <v>56</v>
      </c>
      <c r="D49" s="389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396" t="s">
        <v>57</v>
      </c>
      <c r="B50" s="94" t="s">
        <v>58</v>
      </c>
      <c r="C50" s="157" t="s">
        <v>53</v>
      </c>
      <c r="D50" s="153" t="s">
        <v>175</v>
      </c>
      <c r="E50" s="45">
        <f t="shared" si="2"/>
        <v>11732</v>
      </c>
      <c r="F50" s="306">
        <v>11732</v>
      </c>
      <c r="G50" s="306">
        <v>0</v>
      </c>
      <c r="H50" s="306">
        <v>0</v>
      </c>
      <c r="I50" s="282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570" t="s">
        <v>59</v>
      </c>
      <c r="B51" s="571"/>
      <c r="C51" s="572"/>
      <c r="D51" s="572"/>
      <c r="E51" s="500">
        <f>E50+E49+E48+E47+E46+E45</f>
        <v>118454</v>
      </c>
      <c r="F51" s="568">
        <f>F50+F49+F48+F47+F46+F45</f>
        <v>106574</v>
      </c>
      <c r="G51" s="568">
        <f>G50+G49+G48+G47+G46+G45</f>
        <v>11880</v>
      </c>
      <c r="H51" s="568">
        <f>H50+H49+H48+H47+H46+H45</f>
        <v>0</v>
      </c>
      <c r="I51" s="578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562" t="s">
        <v>60</v>
      </c>
      <c r="B52" s="563"/>
      <c r="C52" s="573"/>
      <c r="D52" s="573"/>
      <c r="E52" s="647"/>
      <c r="F52" s="643"/>
      <c r="G52" s="643"/>
      <c r="H52" s="643"/>
      <c r="I52" s="644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88" t="s">
        <v>102</v>
      </c>
      <c r="D53" s="369"/>
      <c r="E53" s="300">
        <f>F53+G53+H53+I53</f>
        <v>118454</v>
      </c>
      <c r="F53" s="298">
        <f>F45+F47+F50</f>
        <v>106574</v>
      </c>
      <c r="G53" s="298">
        <f>G45+G47+G50</f>
        <v>11880</v>
      </c>
      <c r="H53" s="373">
        <v>0</v>
      </c>
      <c r="I53" s="377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389" t="s">
        <v>54</v>
      </c>
      <c r="D54" s="152"/>
      <c r="E54" s="302">
        <f>F54+G54+H54+I54</f>
        <v>0</v>
      </c>
      <c r="F54" s="301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390" t="s">
        <v>56</v>
      </c>
      <c r="D55" s="370"/>
      <c r="E55" s="303">
        <f>F55+G55+H55+I55</f>
        <v>0</v>
      </c>
      <c r="F55" s="304">
        <f>F49</f>
        <v>0</v>
      </c>
      <c r="G55" s="382">
        <v>0</v>
      </c>
      <c r="H55" s="382">
        <v>0</v>
      </c>
      <c r="I55" s="383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547" t="s">
        <v>61</v>
      </c>
      <c r="B56" s="548"/>
      <c r="C56" s="548"/>
      <c r="D56" s="548"/>
      <c r="E56" s="645"/>
      <c r="F56" s="645"/>
      <c r="G56" s="645"/>
      <c r="H56" s="645"/>
      <c r="I56" s="646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65" t="s">
        <v>62</v>
      </c>
      <c r="B57" s="367" t="s">
        <v>63</v>
      </c>
      <c r="C57" s="388" t="s">
        <v>64</v>
      </c>
      <c r="D57" s="388"/>
      <c r="E57" s="378">
        <f>F57+G57+H57+I57</f>
        <v>0</v>
      </c>
      <c r="F57" s="373">
        <v>0</v>
      </c>
      <c r="G57" s="373">
        <v>0</v>
      </c>
      <c r="H57" s="373">
        <v>0</v>
      </c>
      <c r="I57" s="377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66" t="s">
        <v>65</v>
      </c>
      <c r="B58" s="368" t="s">
        <v>30</v>
      </c>
      <c r="C58" s="389" t="s">
        <v>64</v>
      </c>
      <c r="D58" s="389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1" t="s">
        <v>67</v>
      </c>
      <c r="C59" s="390" t="s">
        <v>64</v>
      </c>
      <c r="D59" s="390"/>
      <c r="E59" s="384">
        <f>F59+G59+H59+I59</f>
        <v>0</v>
      </c>
      <c r="F59" s="382">
        <v>0</v>
      </c>
      <c r="G59" s="382">
        <v>0</v>
      </c>
      <c r="H59" s="382">
        <v>0</v>
      </c>
      <c r="I59" s="383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514" t="s">
        <v>68</v>
      </c>
      <c r="B60" s="523"/>
      <c r="C60" s="165"/>
      <c r="D60" s="175"/>
      <c r="E60" s="25">
        <f>SUM(E57:E59)</f>
        <v>0</v>
      </c>
      <c r="F60" s="309">
        <f>SUM(F57:F59)</f>
        <v>0</v>
      </c>
      <c r="G60" s="309">
        <v>0</v>
      </c>
      <c r="H60" s="309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8" customHeight="1" thickBot="1">
      <c r="A61" s="547" t="s">
        <v>69</v>
      </c>
      <c r="B61" s="548"/>
      <c r="C61" s="548"/>
      <c r="D61" s="548"/>
      <c r="E61" s="557"/>
      <c r="F61" s="557"/>
      <c r="G61" s="557"/>
      <c r="H61" s="557"/>
      <c r="I61" s="558"/>
      <c r="J61" s="2"/>
      <c r="K61" s="2"/>
      <c r="L61" s="173"/>
      <c r="M61" s="173"/>
      <c r="S61" s="125"/>
      <c r="T61" s="125"/>
      <c r="U61" s="131"/>
      <c r="V61" s="134"/>
    </row>
    <row r="62" spans="1:22" ht="16.5" customHeight="1">
      <c r="A62" s="504" t="s">
        <v>70</v>
      </c>
      <c r="B62" s="574" t="s">
        <v>30</v>
      </c>
      <c r="C62" s="388" t="s">
        <v>1</v>
      </c>
      <c r="D62" s="168"/>
      <c r="E62" s="378">
        <f>F62+G62+H62+I62</f>
        <v>0</v>
      </c>
      <c r="F62" s="373">
        <v>0</v>
      </c>
      <c r="G62" s="373">
        <v>0</v>
      </c>
      <c r="H62" s="373">
        <v>0</v>
      </c>
      <c r="I62" s="377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6.5" customHeight="1">
      <c r="A63" s="505"/>
      <c r="B63" s="498"/>
      <c r="C63" s="389" t="s">
        <v>71</v>
      </c>
      <c r="D63" s="389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66" t="s">
        <v>72</v>
      </c>
      <c r="B64" s="368" t="s">
        <v>73</v>
      </c>
      <c r="C64" s="389" t="s">
        <v>1</v>
      </c>
      <c r="D64" s="389" t="s">
        <v>176</v>
      </c>
      <c r="E64" s="42">
        <f>F64+G64+H64+I64</f>
        <v>16046</v>
      </c>
      <c r="F64" s="18">
        <v>16046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79" t="s">
        <v>75</v>
      </c>
      <c r="C65" s="390" t="s">
        <v>71</v>
      </c>
      <c r="D65" s="390"/>
      <c r="E65" s="384">
        <f>F65+G65+H65+I65</f>
        <v>0</v>
      </c>
      <c r="F65" s="382">
        <v>0</v>
      </c>
      <c r="G65" s="382">
        <v>0</v>
      </c>
      <c r="H65" s="382">
        <v>0</v>
      </c>
      <c r="I65" s="383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570" t="s">
        <v>76</v>
      </c>
      <c r="B66" s="571"/>
      <c r="C66" s="580"/>
      <c r="D66" s="572"/>
      <c r="E66" s="648">
        <f>SUM(E62:E65)</f>
        <v>16046</v>
      </c>
      <c r="F66" s="649">
        <f>SUM(F62:F65)</f>
        <v>16046</v>
      </c>
      <c r="G66" s="650">
        <v>0</v>
      </c>
      <c r="H66" s="650">
        <v>0</v>
      </c>
      <c r="I66" s="651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562" t="s">
        <v>60</v>
      </c>
      <c r="B67" s="563"/>
      <c r="C67" s="581"/>
      <c r="D67" s="573"/>
      <c r="E67" s="584"/>
      <c r="F67" s="587"/>
      <c r="G67" s="587"/>
      <c r="H67" s="587"/>
      <c r="I67" s="588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88" t="s">
        <v>1</v>
      </c>
      <c r="D68" s="371"/>
      <c r="E68" s="378">
        <f>F68+G68+H68+I68</f>
        <v>16046</v>
      </c>
      <c r="F68" s="373">
        <f>F62+F64</f>
        <v>16046</v>
      </c>
      <c r="G68" s="360">
        <v>0</v>
      </c>
      <c r="H68" s="360">
        <v>0</v>
      </c>
      <c r="I68" s="362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87"/>
      <c r="B69" s="53"/>
      <c r="C69" s="390" t="s">
        <v>71</v>
      </c>
      <c r="D69" s="372"/>
      <c r="E69" s="384">
        <f>F69+G69+H69+I69</f>
        <v>0</v>
      </c>
      <c r="F69" s="382">
        <f>F63+F65</f>
        <v>0</v>
      </c>
      <c r="G69" s="361">
        <v>0</v>
      </c>
      <c r="H69" s="361">
        <v>0</v>
      </c>
      <c r="I69" s="363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547" t="s">
        <v>77</v>
      </c>
      <c r="B70" s="548"/>
      <c r="C70" s="548"/>
      <c r="D70" s="548"/>
      <c r="E70" s="548"/>
      <c r="F70" s="548"/>
      <c r="G70" s="548"/>
      <c r="H70" s="548"/>
      <c r="I70" s="549"/>
      <c r="J70" s="2"/>
      <c r="K70" s="2"/>
      <c r="L70" s="173"/>
      <c r="M70" s="173"/>
      <c r="S70" s="125"/>
      <c r="T70" s="125"/>
      <c r="U70" s="131"/>
      <c r="V70" s="134"/>
    </row>
    <row r="71" spans="1:22" ht="20.25" customHeight="1">
      <c r="A71" s="473" t="s">
        <v>78</v>
      </c>
      <c r="B71" s="474" t="s">
        <v>30</v>
      </c>
      <c r="C71" s="388" t="s">
        <v>54</v>
      </c>
      <c r="D71" s="388">
        <v>2019</v>
      </c>
      <c r="E71" s="374">
        <f>F71+G71+H71+I71</f>
        <v>85</v>
      </c>
      <c r="F71" s="373">
        <v>85</v>
      </c>
      <c r="G71" s="373">
        <v>0</v>
      </c>
      <c r="H71" s="373">
        <v>0</v>
      </c>
      <c r="I71" s="377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24">
      <c r="A72" s="492" t="s">
        <v>79</v>
      </c>
      <c r="B72" s="498" t="s">
        <v>80</v>
      </c>
      <c r="C72" s="389" t="s">
        <v>1</v>
      </c>
      <c r="D72" s="389" t="s">
        <v>177</v>
      </c>
      <c r="E72" s="17">
        <f>F72+G72+H72+I72</f>
        <v>6298</v>
      </c>
      <c r="F72" s="18">
        <v>6298</v>
      </c>
      <c r="G72" s="18">
        <v>0</v>
      </c>
      <c r="H72" s="18">
        <v>0</v>
      </c>
      <c r="I72" s="19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493"/>
      <c r="B73" s="499"/>
      <c r="C73" s="162" t="s">
        <v>71</v>
      </c>
      <c r="D73" s="162" t="s">
        <v>133</v>
      </c>
      <c r="E73" s="45">
        <f>F73+G73+H73+I73</f>
        <v>420487</v>
      </c>
      <c r="F73" s="402">
        <v>61189</v>
      </c>
      <c r="G73" s="402">
        <v>170428</v>
      </c>
      <c r="H73" s="402">
        <v>188870</v>
      </c>
      <c r="I73" s="404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24">
      <c r="A74" s="493"/>
      <c r="B74" s="499"/>
      <c r="C74" s="162" t="s">
        <v>126</v>
      </c>
      <c r="D74" s="162" t="s">
        <v>139</v>
      </c>
      <c r="E74" s="45">
        <f>F74+G74+H74+I74</f>
        <v>41204</v>
      </c>
      <c r="F74" s="402">
        <f>17249-45</f>
        <v>17204</v>
      </c>
      <c r="G74" s="402">
        <v>24000</v>
      </c>
      <c r="H74" s="402">
        <v>0</v>
      </c>
      <c r="I74" s="404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90.75" customHeight="1">
      <c r="A75" s="493"/>
      <c r="B75" s="499"/>
      <c r="C75" s="224" t="s">
        <v>102</v>
      </c>
      <c r="D75" s="162">
        <v>2017</v>
      </c>
      <c r="E75" s="45">
        <f>F75+G75+H75+I75</f>
        <v>247</v>
      </c>
      <c r="F75" s="402">
        <v>247</v>
      </c>
      <c r="G75" s="402">
        <v>0</v>
      </c>
      <c r="H75" s="402">
        <v>0</v>
      </c>
      <c r="I75" s="404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28.5" customHeight="1" thickBot="1">
      <c r="A76" s="494"/>
      <c r="B76" s="291" t="s">
        <v>134</v>
      </c>
      <c r="C76" s="226" t="s">
        <v>71</v>
      </c>
      <c r="D76" s="390">
        <v>2020</v>
      </c>
      <c r="E76" s="292">
        <f>F76+G76</f>
        <v>21516</v>
      </c>
      <c r="F76" s="292">
        <v>0</v>
      </c>
      <c r="G76" s="292">
        <v>21516</v>
      </c>
      <c r="H76" s="292">
        <v>0</v>
      </c>
      <c r="I76" s="214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15">
      <c r="A77" s="570" t="s">
        <v>81</v>
      </c>
      <c r="B77" s="571"/>
      <c r="C77" s="572"/>
      <c r="D77" s="590"/>
      <c r="E77" s="500">
        <f>SUM(E71:E75)</f>
        <v>468321</v>
      </c>
      <c r="F77" s="582">
        <f>F75+F72+F71+F73+F74</f>
        <v>85023</v>
      </c>
      <c r="G77" s="582">
        <f>G75+G72+G71+G73+G74</f>
        <v>194428</v>
      </c>
      <c r="H77" s="582">
        <f>H75+H72+H71+H73</f>
        <v>188870</v>
      </c>
      <c r="I77" s="585">
        <f>I75+I72+I71+I73</f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.75" thickBot="1">
      <c r="A78" s="562" t="s">
        <v>60</v>
      </c>
      <c r="B78" s="563"/>
      <c r="C78" s="573"/>
      <c r="D78" s="591"/>
      <c r="E78" s="501"/>
      <c r="F78" s="584"/>
      <c r="G78" s="584"/>
      <c r="H78" s="584"/>
      <c r="I78" s="586"/>
      <c r="J78" s="2"/>
      <c r="K78" s="2"/>
      <c r="L78" s="173"/>
      <c r="M78" s="173"/>
      <c r="S78" s="125"/>
      <c r="T78" s="125"/>
      <c r="U78" s="131"/>
      <c r="V78" s="134"/>
    </row>
    <row r="79" spans="1:22" ht="15">
      <c r="A79" s="592"/>
      <c r="B79" s="592"/>
      <c r="C79" s="166" t="s">
        <v>1</v>
      </c>
      <c r="D79" s="183"/>
      <c r="E79" s="378">
        <f>E72</f>
        <v>6298</v>
      </c>
      <c r="F79" s="374">
        <f>F72</f>
        <v>6298</v>
      </c>
      <c r="G79" s="374">
        <f>G71+G72</f>
        <v>0</v>
      </c>
      <c r="H79" s="374">
        <f>H71+H72</f>
        <v>0</v>
      </c>
      <c r="I79" s="376">
        <f>I71+I72</f>
        <v>0</v>
      </c>
      <c r="J79" s="2"/>
      <c r="K79" s="2"/>
      <c r="L79" s="173"/>
      <c r="M79" s="173"/>
      <c r="S79" s="125"/>
      <c r="T79" s="125"/>
      <c r="U79" s="131"/>
      <c r="V79" s="134"/>
    </row>
    <row r="80" spans="1:22" ht="27.75" customHeight="1">
      <c r="A80" s="593"/>
      <c r="B80" s="593"/>
      <c r="C80" s="264" t="s">
        <v>126</v>
      </c>
      <c r="D80" s="265"/>
      <c r="E80" s="281">
        <f>E74</f>
        <v>41204</v>
      </c>
      <c r="F80" s="22">
        <f>F74</f>
        <v>17204</v>
      </c>
      <c r="G80" s="22">
        <f>G74</f>
        <v>24000</v>
      </c>
      <c r="H80" s="22">
        <v>0</v>
      </c>
      <c r="I80" s="267"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87.75" customHeight="1">
      <c r="A81" s="593"/>
      <c r="B81" s="593"/>
      <c r="C81" s="225" t="s">
        <v>102</v>
      </c>
      <c r="D81" s="221"/>
      <c r="E81" s="401">
        <f>E75</f>
        <v>247</v>
      </c>
      <c r="F81" s="402">
        <f>F75</f>
        <v>247</v>
      </c>
      <c r="G81" s="34">
        <v>0</v>
      </c>
      <c r="H81" s="34">
        <v>0</v>
      </c>
      <c r="I81" s="35">
        <v>0</v>
      </c>
      <c r="J81" s="64"/>
      <c r="K81" s="2"/>
      <c r="L81" s="173"/>
      <c r="M81" s="173"/>
      <c r="S81" s="125"/>
      <c r="T81" s="125"/>
      <c r="U81" s="131"/>
      <c r="V81" s="134"/>
    </row>
    <row r="82" spans="1:22" ht="15">
      <c r="A82" s="593"/>
      <c r="B82" s="593"/>
      <c r="C82" s="222" t="s">
        <v>71</v>
      </c>
      <c r="D82" s="152"/>
      <c r="E82" s="42">
        <f>E73</f>
        <v>420487</v>
      </c>
      <c r="F82" s="18">
        <f>F73</f>
        <v>61189</v>
      </c>
      <c r="G82" s="18">
        <f>G73</f>
        <v>170428</v>
      </c>
      <c r="H82" s="18">
        <f>H73</f>
        <v>188870</v>
      </c>
      <c r="I82" s="19">
        <f>I73</f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.75" thickBot="1">
      <c r="A83" s="593"/>
      <c r="B83" s="593"/>
      <c r="C83" s="156" t="s">
        <v>54</v>
      </c>
      <c r="D83" s="265"/>
      <c r="E83" s="281">
        <f>E71</f>
        <v>85</v>
      </c>
      <c r="F83" s="306">
        <f>F71</f>
        <v>85</v>
      </c>
      <c r="G83" s="306">
        <f>G71</f>
        <v>0</v>
      </c>
      <c r="H83" s="306">
        <v>0</v>
      </c>
      <c r="I83" s="282"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30" customHeight="1" thickBot="1">
      <c r="A84" s="547" t="s">
        <v>155</v>
      </c>
      <c r="B84" s="549"/>
      <c r="C84" s="171"/>
      <c r="D84" s="158">
        <v>2020</v>
      </c>
      <c r="E84" s="44">
        <f>F84+G84+H84+I84</f>
        <v>489837</v>
      </c>
      <c r="F84" s="27">
        <f>F77+F76</f>
        <v>85023</v>
      </c>
      <c r="G84" s="27">
        <f>G77+G76</f>
        <v>215944</v>
      </c>
      <c r="H84" s="27">
        <f>H77</f>
        <v>188870</v>
      </c>
      <c r="I84" s="28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15.75" thickBot="1">
      <c r="A85" s="562" t="s">
        <v>82</v>
      </c>
      <c r="B85" s="563"/>
      <c r="C85" s="563"/>
      <c r="D85" s="563"/>
      <c r="E85" s="645"/>
      <c r="F85" s="645"/>
      <c r="G85" s="645"/>
      <c r="H85" s="645"/>
      <c r="I85" s="646"/>
      <c r="J85" s="2"/>
      <c r="K85" s="2"/>
      <c r="L85" s="173"/>
      <c r="M85" s="173"/>
      <c r="S85" s="125"/>
      <c r="T85" s="125"/>
      <c r="U85" s="131"/>
      <c r="V85" s="134"/>
    </row>
    <row r="86" spans="1:22" ht="15">
      <c r="A86" s="504" t="s">
        <v>83</v>
      </c>
      <c r="B86" s="574" t="s">
        <v>84</v>
      </c>
      <c r="C86" s="388" t="s">
        <v>1</v>
      </c>
      <c r="D86" s="391"/>
      <c r="E86" s="378">
        <f aca="true" t="shared" si="3" ref="E86:E91">F86+G86+H86+I86</f>
        <v>0</v>
      </c>
      <c r="F86" s="373">
        <v>0</v>
      </c>
      <c r="G86" s="373">
        <v>0</v>
      </c>
      <c r="H86" s="373">
        <v>0</v>
      </c>
      <c r="I86" s="377">
        <v>0</v>
      </c>
      <c r="J86" s="2"/>
      <c r="K86" s="2"/>
      <c r="L86" s="173"/>
      <c r="M86" s="173"/>
      <c r="S86" s="125"/>
      <c r="T86" s="125"/>
      <c r="U86" s="131"/>
      <c r="V86" s="134"/>
    </row>
    <row r="87" spans="1:22" ht="13.5" customHeight="1">
      <c r="A87" s="505"/>
      <c r="B87" s="498"/>
      <c r="C87" s="389" t="s">
        <v>64</v>
      </c>
      <c r="D87" s="392"/>
      <c r="E87" s="42">
        <f t="shared" si="3"/>
        <v>0</v>
      </c>
      <c r="F87" s="18">
        <v>0</v>
      </c>
      <c r="G87" s="18">
        <v>0</v>
      </c>
      <c r="H87" s="18">
        <v>0</v>
      </c>
      <c r="I87" s="19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30" customHeight="1">
      <c r="A88" s="366" t="s">
        <v>85</v>
      </c>
      <c r="B88" s="368" t="s">
        <v>86</v>
      </c>
      <c r="C88" s="389" t="s">
        <v>1</v>
      </c>
      <c r="D88" s="392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2.25" customHeight="1">
      <c r="A89" s="366" t="s">
        <v>87</v>
      </c>
      <c r="B89" s="368" t="s">
        <v>88</v>
      </c>
      <c r="C89" s="389" t="s">
        <v>64</v>
      </c>
      <c r="D89" s="392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22.5" customHeight="1">
      <c r="A90" s="366" t="s">
        <v>89</v>
      </c>
      <c r="B90" s="368" t="s">
        <v>90</v>
      </c>
      <c r="C90" s="389" t="s">
        <v>1</v>
      </c>
      <c r="D90" s="392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4" customHeight="1" thickBot="1">
      <c r="A91" s="386" t="s">
        <v>91</v>
      </c>
      <c r="B91" s="379" t="s">
        <v>92</v>
      </c>
      <c r="C91" s="162" t="s">
        <v>71</v>
      </c>
      <c r="D91" s="164"/>
      <c r="E91" s="384">
        <f t="shared" si="3"/>
        <v>0</v>
      </c>
      <c r="F91" s="382">
        <v>0</v>
      </c>
      <c r="G91" s="382">
        <v>0</v>
      </c>
      <c r="H91" s="382">
        <v>0</v>
      </c>
      <c r="I91" s="383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15">
      <c r="A92" s="570" t="s">
        <v>93</v>
      </c>
      <c r="B92" s="571"/>
      <c r="C92" s="572"/>
      <c r="D92" s="594"/>
      <c r="E92" s="652">
        <f>SUM(E86:E91)</f>
        <v>0</v>
      </c>
      <c r="F92" s="649">
        <f>SUM(F86:F91)</f>
        <v>0</v>
      </c>
      <c r="G92" s="649">
        <v>0</v>
      </c>
      <c r="H92" s="649">
        <v>0</v>
      </c>
      <c r="I92" s="653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.75" thickBot="1">
      <c r="A93" s="562" t="s">
        <v>60</v>
      </c>
      <c r="B93" s="563"/>
      <c r="C93" s="573"/>
      <c r="D93" s="595"/>
      <c r="E93" s="577"/>
      <c r="F93" s="569"/>
      <c r="G93" s="569"/>
      <c r="H93" s="569"/>
      <c r="I93" s="579"/>
      <c r="J93" s="2"/>
      <c r="K93" s="2"/>
      <c r="L93" s="173"/>
      <c r="M93" s="173"/>
      <c r="S93" s="125"/>
      <c r="T93" s="125"/>
      <c r="U93" s="131"/>
      <c r="V93" s="134"/>
    </row>
    <row r="94" spans="1:22" ht="15">
      <c r="A94" s="57"/>
      <c r="B94" s="47"/>
      <c r="C94" s="167" t="s">
        <v>1</v>
      </c>
      <c r="D94" s="184"/>
      <c r="E94" s="398">
        <f>F94+G94+H94+I94</f>
        <v>0</v>
      </c>
      <c r="F94" s="399">
        <f>F86+F88+F90</f>
        <v>0</v>
      </c>
      <c r="G94" s="400">
        <v>0</v>
      </c>
      <c r="H94" s="400">
        <v>0</v>
      </c>
      <c r="I94" s="403">
        <v>0</v>
      </c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394"/>
      <c r="B95" s="51"/>
      <c r="C95" s="389" t="s">
        <v>64</v>
      </c>
      <c r="D95" s="177"/>
      <c r="E95" s="398">
        <f>F95+G95+H95+I95</f>
        <v>0</v>
      </c>
      <c r="F95" s="18">
        <f>F87+F89</f>
        <v>0</v>
      </c>
      <c r="G95" s="294">
        <v>0</v>
      </c>
      <c r="H95" s="294">
        <v>0</v>
      </c>
      <c r="I95" s="295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.75" thickBot="1">
      <c r="A96" s="387"/>
      <c r="B96" s="53"/>
      <c r="C96" s="390" t="s">
        <v>71</v>
      </c>
      <c r="D96" s="372"/>
      <c r="E96" s="398">
        <f>F96+G96+H96+I96</f>
        <v>0</v>
      </c>
      <c r="F96" s="382">
        <f>F91</f>
        <v>0</v>
      </c>
      <c r="G96" s="361">
        <v>0</v>
      </c>
      <c r="H96" s="361">
        <v>0</v>
      </c>
      <c r="I96" s="363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41.25" customHeight="1" thickBot="1">
      <c r="A97" s="547" t="s">
        <v>161</v>
      </c>
      <c r="B97" s="548"/>
      <c r="C97" s="548"/>
      <c r="D97" s="548"/>
      <c r="E97" s="548"/>
      <c r="F97" s="548"/>
      <c r="G97" s="548"/>
      <c r="H97" s="548"/>
      <c r="I97" s="549"/>
      <c r="J97" s="2"/>
      <c r="K97" s="2"/>
      <c r="L97" s="173"/>
      <c r="M97" s="173"/>
      <c r="S97" s="125"/>
      <c r="T97" s="125"/>
      <c r="U97" s="131"/>
      <c r="V97" s="134"/>
    </row>
    <row r="98" spans="1:22" ht="25.5" customHeight="1">
      <c r="A98" s="365" t="s">
        <v>94</v>
      </c>
      <c r="B98" s="367" t="s">
        <v>95</v>
      </c>
      <c r="C98" s="388" t="s">
        <v>1</v>
      </c>
      <c r="D98" s="391">
        <v>2015</v>
      </c>
      <c r="E98" s="378">
        <f>F98+G98+H98+I98</f>
        <v>7988</v>
      </c>
      <c r="F98" s="373">
        <v>3994</v>
      </c>
      <c r="G98" s="373">
        <v>3994</v>
      </c>
      <c r="H98" s="373">
        <v>0</v>
      </c>
      <c r="I98" s="377">
        <v>0</v>
      </c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66" t="s">
        <v>96</v>
      </c>
      <c r="B99" s="368" t="s">
        <v>97</v>
      </c>
      <c r="C99" s="389" t="s">
        <v>1</v>
      </c>
      <c r="D99" s="392" t="s">
        <v>103</v>
      </c>
      <c r="E99" s="42">
        <f>F99+G99+H99+I99</f>
        <v>33700</v>
      </c>
      <c r="F99" s="18">
        <v>16850</v>
      </c>
      <c r="G99" s="18">
        <v>16850</v>
      </c>
      <c r="H99" s="18">
        <v>0</v>
      </c>
      <c r="I99" s="19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8.5" customHeight="1" thickBot="1">
      <c r="A100" s="32" t="s">
        <v>98</v>
      </c>
      <c r="B100" s="291" t="s">
        <v>100</v>
      </c>
      <c r="C100" s="390" t="s">
        <v>1</v>
      </c>
      <c r="D100" s="393" t="s">
        <v>103</v>
      </c>
      <c r="E100" s="42">
        <f>F100+G100+H100+I100</f>
        <v>1570</v>
      </c>
      <c r="F100" s="402">
        <v>785</v>
      </c>
      <c r="G100" s="402">
        <v>785</v>
      </c>
      <c r="H100" s="402">
        <v>0</v>
      </c>
      <c r="I100" s="404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15.75" thickBot="1">
      <c r="A101" s="570" t="s">
        <v>99</v>
      </c>
      <c r="B101" s="571"/>
      <c r="C101" s="168" t="s">
        <v>1</v>
      </c>
      <c r="D101" s="185"/>
      <c r="E101" s="283">
        <f>E100+E99+E98</f>
        <v>43258</v>
      </c>
      <c r="F101" s="280">
        <f>F100+F99+F98</f>
        <v>21629</v>
      </c>
      <c r="G101" s="280">
        <f>G100+G99+G98</f>
        <v>21629</v>
      </c>
      <c r="H101" s="280">
        <f>H100+H99+H98</f>
        <v>0</v>
      </c>
      <c r="I101" s="290">
        <f>I100+I99+I98</f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534" t="s">
        <v>111</v>
      </c>
      <c r="B102" s="535"/>
      <c r="C102" s="535"/>
      <c r="D102" s="535"/>
      <c r="E102" s="535"/>
      <c r="F102" s="535"/>
      <c r="G102" s="535"/>
      <c r="H102" s="535"/>
      <c r="I102" s="536"/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520" t="s">
        <v>104</v>
      </c>
      <c r="B103" s="521"/>
      <c r="C103" s="521"/>
      <c r="D103" s="521"/>
      <c r="E103" s="521"/>
      <c r="F103" s="521"/>
      <c r="G103" s="521"/>
      <c r="H103" s="521"/>
      <c r="I103" s="522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14" t="s">
        <v>105</v>
      </c>
      <c r="B104" s="515"/>
      <c r="C104" s="515"/>
      <c r="D104" s="515"/>
      <c r="E104" s="515"/>
      <c r="F104" s="515"/>
      <c r="G104" s="515"/>
      <c r="H104" s="515"/>
      <c r="I104" s="523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534" t="s">
        <v>112</v>
      </c>
      <c r="B105" s="535"/>
      <c r="C105" s="535"/>
      <c r="D105" s="535"/>
      <c r="E105" s="535"/>
      <c r="F105" s="535"/>
      <c r="G105" s="535"/>
      <c r="H105" s="535"/>
      <c r="I105" s="536"/>
      <c r="J105" s="2"/>
      <c r="K105" s="2"/>
      <c r="L105" s="173"/>
      <c r="M105" s="173"/>
      <c r="S105" s="125"/>
      <c r="T105" s="125"/>
      <c r="U105" s="131"/>
      <c r="V105" s="134"/>
    </row>
    <row r="106" spans="1:22" ht="33" customHeight="1" thickBot="1">
      <c r="A106" s="143" t="s">
        <v>16</v>
      </c>
      <c r="B106" s="364" t="s">
        <v>113</v>
      </c>
      <c r="C106" s="169" t="s">
        <v>1</v>
      </c>
      <c r="D106" s="186">
        <v>2017</v>
      </c>
      <c r="E106" s="148">
        <f>F106+G106+H106+I106</f>
        <v>242917</v>
      </c>
      <c r="F106" s="146">
        <v>24292</v>
      </c>
      <c r="G106" s="146">
        <v>124616</v>
      </c>
      <c r="H106" s="146">
        <v>94009</v>
      </c>
      <c r="I106" s="149">
        <v>0</v>
      </c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17</v>
      </c>
      <c r="B107" s="364" t="s">
        <v>107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15.75" thickBot="1">
      <c r="A108" s="616" t="s">
        <v>106</v>
      </c>
      <c r="B108" s="617"/>
      <c r="C108" s="169"/>
      <c r="D108" s="187"/>
      <c r="E108" s="148">
        <f>E106</f>
        <v>242917</v>
      </c>
      <c r="F108" s="146">
        <v>24292</v>
      </c>
      <c r="G108" s="146">
        <v>124616</v>
      </c>
      <c r="H108" s="146">
        <v>94009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31.5" customHeight="1" thickBot="1">
      <c r="A109" s="597" t="s">
        <v>108</v>
      </c>
      <c r="B109" s="598"/>
      <c r="C109" s="598"/>
      <c r="D109" s="598"/>
      <c r="E109" s="598"/>
      <c r="F109" s="598"/>
      <c r="G109" s="598"/>
      <c r="H109" s="598"/>
      <c r="I109" s="599"/>
      <c r="J109" s="2"/>
      <c r="K109" s="2"/>
      <c r="L109" s="173"/>
      <c r="M109" s="173"/>
      <c r="S109" s="125"/>
      <c r="T109" s="125"/>
      <c r="U109" s="131"/>
      <c r="V109" s="134"/>
    </row>
    <row r="110" spans="1:22" ht="57.75" customHeight="1" thickBot="1">
      <c r="A110" s="143" t="s">
        <v>29</v>
      </c>
      <c r="B110" s="364" t="s">
        <v>109</v>
      </c>
      <c r="C110" s="169" t="s">
        <v>1</v>
      </c>
      <c r="D110" s="187"/>
      <c r="E110" s="148">
        <v>0</v>
      </c>
      <c r="F110" s="146">
        <v>0</v>
      </c>
      <c r="G110" s="146">
        <v>0</v>
      </c>
      <c r="H110" s="146">
        <v>0</v>
      </c>
      <c r="I110" s="149">
        <v>0</v>
      </c>
      <c r="J110" s="2"/>
      <c r="K110" s="2"/>
      <c r="L110" s="173"/>
      <c r="M110" s="173"/>
      <c r="S110" s="125"/>
      <c r="T110" s="125"/>
      <c r="U110" s="131"/>
      <c r="V110" s="134"/>
    </row>
    <row r="111" spans="1:22" ht="15.75" thickBot="1">
      <c r="A111" s="618" t="s">
        <v>110</v>
      </c>
      <c r="B111" s="619"/>
      <c r="C111" s="170" t="s">
        <v>1</v>
      </c>
      <c r="D111" s="187"/>
      <c r="E111" s="148">
        <v>0</v>
      </c>
      <c r="F111" s="145">
        <v>0</v>
      </c>
      <c r="G111" s="145">
        <v>0</v>
      </c>
      <c r="H111" s="145">
        <v>0</v>
      </c>
      <c r="I111" s="193">
        <f>I118+I108</f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48" customHeight="1" thickBot="1">
      <c r="A112" s="620" t="s">
        <v>141</v>
      </c>
      <c r="B112" s="621"/>
      <c r="C112" s="621"/>
      <c r="D112" s="621"/>
      <c r="E112" s="621"/>
      <c r="F112" s="621"/>
      <c r="G112" s="621"/>
      <c r="H112" s="621"/>
      <c r="I112" s="659"/>
      <c r="J112" s="2"/>
      <c r="K112" s="2"/>
      <c r="L112" s="173"/>
      <c r="M112" s="173"/>
      <c r="S112" s="125"/>
      <c r="T112" s="125"/>
      <c r="U112" s="131"/>
      <c r="V112" s="134"/>
    </row>
    <row r="113" spans="1:22" ht="15">
      <c r="A113" s="657" t="s">
        <v>118</v>
      </c>
      <c r="B113" s="660" t="s">
        <v>160</v>
      </c>
      <c r="C113" s="434" t="s">
        <v>1</v>
      </c>
      <c r="D113" s="436" t="s">
        <v>148</v>
      </c>
      <c r="E113" s="439">
        <f>F113+G113+H113+I113</f>
        <v>133782</v>
      </c>
      <c r="F113" s="431">
        <v>46573</v>
      </c>
      <c r="G113" s="431">
        <v>87209</v>
      </c>
      <c r="H113" s="431">
        <v>0</v>
      </c>
      <c r="I113" s="432">
        <v>0</v>
      </c>
      <c r="J113" s="2"/>
      <c r="K113" s="2"/>
      <c r="L113" s="173"/>
      <c r="M113" s="173"/>
      <c r="S113" s="125"/>
      <c r="T113" s="125"/>
      <c r="U113" s="131"/>
      <c r="V113" s="134"/>
    </row>
    <row r="114" spans="1:22" ht="87" customHeight="1">
      <c r="A114" s="658"/>
      <c r="B114" s="661"/>
      <c r="C114" s="435" t="s">
        <v>102</v>
      </c>
      <c r="D114" s="437" t="s">
        <v>150</v>
      </c>
      <c r="E114" s="426">
        <f>F114+G114+H114+I114</f>
        <v>31724</v>
      </c>
      <c r="F114" s="427">
        <v>8032</v>
      </c>
      <c r="G114" s="427">
        <v>23692</v>
      </c>
      <c r="H114" s="427">
        <v>0</v>
      </c>
      <c r="I114" s="433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22.5">
      <c r="A115" s="658"/>
      <c r="B115" s="661"/>
      <c r="C115" s="435" t="s">
        <v>126</v>
      </c>
      <c r="D115" s="438">
        <v>2020</v>
      </c>
      <c r="E115" s="426">
        <f>F115+G115+H115+I115</f>
        <v>3904</v>
      </c>
      <c r="F115" s="427">
        <v>976</v>
      </c>
      <c r="G115" s="427">
        <v>2928</v>
      </c>
      <c r="H115" s="427">
        <v>0</v>
      </c>
      <c r="I115" s="433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8.5" customHeight="1">
      <c r="A116" s="658"/>
      <c r="B116" s="440" t="s">
        <v>134</v>
      </c>
      <c r="C116" s="410" t="s">
        <v>53</v>
      </c>
      <c r="D116" s="438">
        <v>2022</v>
      </c>
      <c r="E116" s="426">
        <f>F116</f>
        <v>3517</v>
      </c>
      <c r="F116" s="427">
        <v>3517</v>
      </c>
      <c r="G116" s="427">
        <v>0</v>
      </c>
      <c r="H116" s="427">
        <v>0</v>
      </c>
      <c r="I116" s="433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56.25" customHeight="1" thickBot="1">
      <c r="A117" s="441" t="s">
        <v>140</v>
      </c>
      <c r="B117" s="442" t="s">
        <v>142</v>
      </c>
      <c r="C117" s="357" t="s">
        <v>1</v>
      </c>
      <c r="D117" s="443" t="s">
        <v>151</v>
      </c>
      <c r="E117" s="314">
        <f>F117+G117+H117+I117</f>
        <v>7032</v>
      </c>
      <c r="F117" s="444">
        <v>7032</v>
      </c>
      <c r="G117" s="444">
        <v>0</v>
      </c>
      <c r="H117" s="444">
        <v>0</v>
      </c>
      <c r="I117" s="445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15">
      <c r="A118" s="662" t="s">
        <v>119</v>
      </c>
      <c r="B118" s="663"/>
      <c r="C118" s="672"/>
      <c r="D118" s="674"/>
      <c r="E118" s="676">
        <f>E113+E114+E115+E117</f>
        <v>176442</v>
      </c>
      <c r="F118" s="678">
        <f>F113+F114+F115+F117</f>
        <v>62613</v>
      </c>
      <c r="G118" s="678">
        <f>G113+G114+G115+G117</f>
        <v>113829</v>
      </c>
      <c r="H118" s="678">
        <f>H113+H114+H115+H117</f>
        <v>0</v>
      </c>
      <c r="I118" s="670">
        <f>I113+I114+I115+I117</f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15.75" thickBot="1">
      <c r="A119" s="668" t="s">
        <v>60</v>
      </c>
      <c r="B119" s="666"/>
      <c r="C119" s="673"/>
      <c r="D119" s="675"/>
      <c r="E119" s="677"/>
      <c r="F119" s="679"/>
      <c r="G119" s="679"/>
      <c r="H119" s="679"/>
      <c r="I119" s="671"/>
      <c r="J119" s="2"/>
      <c r="K119" s="2"/>
      <c r="L119" s="173"/>
      <c r="M119" s="173"/>
      <c r="S119" s="125"/>
      <c r="T119" s="125"/>
      <c r="U119" s="131"/>
      <c r="V119" s="134"/>
    </row>
    <row r="120" spans="1:22" ht="19.5" customHeight="1">
      <c r="A120" s="489"/>
      <c r="B120" s="654"/>
      <c r="C120" s="436" t="s">
        <v>1</v>
      </c>
      <c r="D120" s="434"/>
      <c r="E120" s="439">
        <f>E113+E117</f>
        <v>140814</v>
      </c>
      <c r="F120" s="431">
        <f>F113+F117</f>
        <v>53605</v>
      </c>
      <c r="G120" s="431">
        <f>G113+G117</f>
        <v>87209</v>
      </c>
      <c r="H120" s="431">
        <v>0</v>
      </c>
      <c r="I120" s="432">
        <v>0</v>
      </c>
      <c r="J120" s="2"/>
      <c r="K120" s="2"/>
      <c r="L120" s="173"/>
      <c r="M120" s="173"/>
      <c r="S120" s="125"/>
      <c r="T120" s="125"/>
      <c r="U120" s="131"/>
      <c r="V120" s="134"/>
    </row>
    <row r="121" spans="1:22" ht="26.25" customHeight="1">
      <c r="A121" s="490"/>
      <c r="B121" s="655"/>
      <c r="C121" s="446" t="s">
        <v>126</v>
      </c>
      <c r="D121" s="447"/>
      <c r="E121" s="448">
        <f>E115</f>
        <v>3904</v>
      </c>
      <c r="F121" s="449">
        <f>F115</f>
        <v>976</v>
      </c>
      <c r="G121" s="449">
        <f>G115</f>
        <v>2928</v>
      </c>
      <c r="H121" s="449">
        <v>0</v>
      </c>
      <c r="I121" s="450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84.75" thickBot="1">
      <c r="A122" s="491"/>
      <c r="B122" s="656"/>
      <c r="C122" s="328" t="s">
        <v>102</v>
      </c>
      <c r="D122" s="430"/>
      <c r="E122" s="317">
        <f>E114</f>
        <v>31724</v>
      </c>
      <c r="F122" s="428">
        <f>F114</f>
        <v>8032</v>
      </c>
      <c r="G122" s="428">
        <f>G114</f>
        <v>23692</v>
      </c>
      <c r="H122" s="428">
        <v>0</v>
      </c>
      <c r="I122" s="429">
        <v>0</v>
      </c>
      <c r="J122" s="2"/>
      <c r="K122" s="64"/>
      <c r="L122" s="197"/>
      <c r="M122" s="197"/>
      <c r="S122" s="125"/>
      <c r="T122" s="125"/>
      <c r="U122" s="131"/>
      <c r="V122" s="134"/>
    </row>
    <row r="123" spans="1:22" ht="26.25" customHeight="1" thickBot="1">
      <c r="A123" s="618" t="s">
        <v>156</v>
      </c>
      <c r="B123" s="619"/>
      <c r="C123" s="321"/>
      <c r="D123" s="320"/>
      <c r="E123" s="322">
        <f>E118+E116</f>
        <v>179959</v>
      </c>
      <c r="F123" s="323">
        <f>F118+F116</f>
        <v>66130</v>
      </c>
      <c r="G123" s="323">
        <f>G118+G116</f>
        <v>113829</v>
      </c>
      <c r="H123" s="323">
        <v>0</v>
      </c>
      <c r="I123" s="324">
        <v>0</v>
      </c>
      <c r="J123" s="2"/>
      <c r="K123" s="2"/>
      <c r="L123" s="173"/>
      <c r="M123" s="173"/>
      <c r="S123" s="125"/>
      <c r="T123" s="125"/>
      <c r="U123" s="131"/>
      <c r="V123" s="134"/>
    </row>
    <row r="124" spans="1:22" ht="23.25" customHeight="1" thickBot="1">
      <c r="A124" s="664" t="s">
        <v>127</v>
      </c>
      <c r="B124" s="665"/>
      <c r="C124" s="666"/>
      <c r="D124" s="666"/>
      <c r="E124" s="666"/>
      <c r="F124" s="666"/>
      <c r="G124" s="666"/>
      <c r="H124" s="666"/>
      <c r="I124" s="667"/>
      <c r="J124" s="2"/>
      <c r="K124" s="2"/>
      <c r="L124" s="173"/>
      <c r="M124" s="173"/>
      <c r="S124" s="125"/>
      <c r="T124" s="125"/>
      <c r="U124" s="131"/>
      <c r="V124" s="134"/>
    </row>
    <row r="125" spans="1:22" ht="30" customHeight="1">
      <c r="A125" s="489" t="s">
        <v>128</v>
      </c>
      <c r="B125" s="654" t="s">
        <v>159</v>
      </c>
      <c r="C125" s="310" t="s">
        <v>1</v>
      </c>
      <c r="D125" s="325" t="s">
        <v>149</v>
      </c>
      <c r="E125" s="311">
        <f>F125+G125+H125+I125</f>
        <v>17743</v>
      </c>
      <c r="F125" s="312">
        <v>8262</v>
      </c>
      <c r="G125" s="312">
        <v>9481</v>
      </c>
      <c r="H125" s="312">
        <v>0</v>
      </c>
      <c r="I125" s="313">
        <v>0</v>
      </c>
      <c r="J125" s="2"/>
      <c r="K125" s="2"/>
      <c r="L125" s="173"/>
      <c r="M125" s="173"/>
      <c r="S125" s="125"/>
      <c r="T125" s="125"/>
      <c r="U125" s="131"/>
      <c r="V125" s="134"/>
    </row>
    <row r="126" spans="1:22" ht="26.25" customHeight="1">
      <c r="A126" s="490"/>
      <c r="B126" s="655"/>
      <c r="C126" s="326" t="s">
        <v>53</v>
      </c>
      <c r="D126" s="327">
        <v>2020</v>
      </c>
      <c r="E126" s="314">
        <f>F126+G126</f>
        <v>1182</v>
      </c>
      <c r="F126" s="315">
        <v>296</v>
      </c>
      <c r="G126" s="315">
        <v>886</v>
      </c>
      <c r="H126" s="315">
        <v>0</v>
      </c>
      <c r="I126" s="316">
        <v>0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33" customHeight="1" thickBot="1">
      <c r="A127" s="491"/>
      <c r="B127" s="656"/>
      <c r="C127" s="328" t="s">
        <v>54</v>
      </c>
      <c r="D127" s="329">
        <v>2021</v>
      </c>
      <c r="E127" s="314">
        <f>F127+G127</f>
        <v>642</v>
      </c>
      <c r="F127" s="318">
        <f>736-94</f>
        <v>642</v>
      </c>
      <c r="G127" s="318">
        <v>0</v>
      </c>
      <c r="H127" s="318">
        <v>0</v>
      </c>
      <c r="I127" s="319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21.75" customHeight="1" thickBot="1">
      <c r="A128" s="524" t="s">
        <v>129</v>
      </c>
      <c r="B128" s="525"/>
      <c r="C128" s="320"/>
      <c r="D128" s="321"/>
      <c r="E128" s="322">
        <f>E125+E126+E127</f>
        <v>19567</v>
      </c>
      <c r="F128" s="323">
        <f>F125+F126+F127</f>
        <v>9200</v>
      </c>
      <c r="G128" s="323">
        <f>G125+G126+G127</f>
        <v>10367</v>
      </c>
      <c r="H128" s="323">
        <f>H125</f>
        <v>0</v>
      </c>
      <c r="I128" s="324">
        <f>I125</f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27" customHeight="1">
      <c r="A129" s="614" t="s">
        <v>135</v>
      </c>
      <c r="B129" s="615"/>
      <c r="C129" s="610"/>
      <c r="D129" s="610"/>
      <c r="E129" s="503">
        <f>E101+E92+E77+E66+E60+E51+E41+E29+E25+E17+E118+E128+E108</f>
        <v>2224020</v>
      </c>
      <c r="F129" s="510">
        <f>F101+F92+F77+F66+F60+F51+F41+F29+F25+F17+F118+F128+F108</f>
        <v>1334980</v>
      </c>
      <c r="G129" s="511">
        <f>G101+G92+G77+G66+G60+G51+G41+G29+G25+G17+G118+G128+G108</f>
        <v>601754</v>
      </c>
      <c r="H129" s="511">
        <f>H101+H92+H77+H66+H60+H51+H41+H29+H25+H17+H108</f>
        <v>282879</v>
      </c>
      <c r="I129" s="513">
        <f>I101+I92+I77+I66+I60+I51+I41+I29+I25+I17</f>
        <v>4407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15.75" thickBot="1">
      <c r="A130" s="612" t="s">
        <v>60</v>
      </c>
      <c r="B130" s="613"/>
      <c r="C130" s="611"/>
      <c r="D130" s="611"/>
      <c r="E130" s="503"/>
      <c r="F130" s="669"/>
      <c r="G130" s="511"/>
      <c r="H130" s="511"/>
      <c r="I130" s="513"/>
      <c r="J130" s="2"/>
      <c r="K130" s="2"/>
      <c r="L130" s="173"/>
      <c r="M130" s="173"/>
      <c r="S130" s="125"/>
      <c r="T130" s="125"/>
      <c r="U130" s="131"/>
      <c r="V130" s="134"/>
    </row>
    <row r="131" spans="1:22" ht="17.25" customHeight="1">
      <c r="A131" s="330"/>
      <c r="B131" s="331"/>
      <c r="C131" s="332" t="s">
        <v>1</v>
      </c>
      <c r="D131" s="333"/>
      <c r="E131" s="334">
        <f>F131+G131+H131+I131</f>
        <v>1474506</v>
      </c>
      <c r="F131" s="298">
        <f>F113+F101+F94+F79+F68+F42+F29+F25+F17+F125+F106+F117</f>
        <v>1133155</v>
      </c>
      <c r="G131" s="298">
        <f>G113+G101+G94+G79+G68+G42+G29+G25+G17+G125+G106+G117</f>
        <v>242935</v>
      </c>
      <c r="H131" s="298">
        <f>H113+H101+H94+H79+H68+H42+H29+H25+H17+H125+H106+H117</f>
        <v>94009</v>
      </c>
      <c r="I131" s="335">
        <f>I113+I101+I94+I79+I68+I42+I29+I25+I17+I125+I106+I117</f>
        <v>4407</v>
      </c>
      <c r="J131" s="2"/>
      <c r="K131" s="2"/>
      <c r="L131" s="173"/>
      <c r="M131" s="173"/>
      <c r="S131" s="125"/>
      <c r="T131" s="125"/>
      <c r="U131" s="131"/>
      <c r="V131" s="134"/>
    </row>
    <row r="132" spans="1:22" ht="24">
      <c r="A132" s="57"/>
      <c r="B132" s="47"/>
      <c r="C132" s="167" t="s">
        <v>126</v>
      </c>
      <c r="D132" s="184"/>
      <c r="E132" s="307">
        <f aca="true" t="shared" si="4" ref="E132:E137">F132+G132+H132+I132</f>
        <v>45108</v>
      </c>
      <c r="F132" s="18">
        <f>F115+F80</f>
        <v>18180</v>
      </c>
      <c r="G132" s="407">
        <f>G115+G80</f>
        <v>26928</v>
      </c>
      <c r="H132" s="407">
        <v>0</v>
      </c>
      <c r="I132" s="408">
        <v>0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15">
      <c r="A133" s="394"/>
      <c r="B133" s="51"/>
      <c r="C133" s="389" t="s">
        <v>64</v>
      </c>
      <c r="D133" s="177"/>
      <c r="E133" s="307">
        <f t="shared" si="4"/>
        <v>0</v>
      </c>
      <c r="F133" s="18">
        <f>F95+F60</f>
        <v>0</v>
      </c>
      <c r="G133" s="18">
        <v>0</v>
      </c>
      <c r="H133" s="18">
        <v>0</v>
      </c>
      <c r="I133" s="19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15">
      <c r="A134" s="394"/>
      <c r="B134" s="51"/>
      <c r="C134" s="389" t="s">
        <v>71</v>
      </c>
      <c r="D134" s="177"/>
      <c r="E134" s="307">
        <f t="shared" si="4"/>
        <v>552072</v>
      </c>
      <c r="F134" s="18">
        <f>F96+F82+F69+F43</f>
        <v>67769</v>
      </c>
      <c r="G134" s="18">
        <f>G96+G82+G69+G43</f>
        <v>295433</v>
      </c>
      <c r="H134" s="18">
        <f>H96+H82+H69</f>
        <v>188870</v>
      </c>
      <c r="I134" s="19">
        <f>I96+I82+I69</f>
        <v>0</v>
      </c>
      <c r="J134" s="2"/>
      <c r="K134" s="64"/>
      <c r="L134" s="197"/>
      <c r="M134" s="173"/>
      <c r="S134" s="125"/>
      <c r="T134" s="125"/>
      <c r="U134" s="131"/>
      <c r="V134" s="134"/>
    </row>
    <row r="135" spans="1:22" ht="15">
      <c r="A135" s="394"/>
      <c r="B135" s="51"/>
      <c r="C135" s="389" t="s">
        <v>53</v>
      </c>
      <c r="D135" s="177"/>
      <c r="E135" s="307">
        <f t="shared" si="4"/>
        <v>151607</v>
      </c>
      <c r="F135" s="18">
        <f>F81+F53+F114+F126</f>
        <v>115149</v>
      </c>
      <c r="G135" s="18">
        <f>G81+G53+G114+G126</f>
        <v>36458</v>
      </c>
      <c r="H135" s="18">
        <v>0</v>
      </c>
      <c r="I135" s="19">
        <v>0</v>
      </c>
      <c r="J135" s="2"/>
      <c r="K135" s="2"/>
      <c r="L135" s="173"/>
      <c r="M135" s="173"/>
      <c r="S135" s="125"/>
      <c r="T135" s="125"/>
      <c r="U135" s="131"/>
      <c r="V135" s="134"/>
    </row>
    <row r="136" spans="1:22" ht="15">
      <c r="A136" s="394"/>
      <c r="B136" s="51"/>
      <c r="C136" s="389" t="s">
        <v>54</v>
      </c>
      <c r="D136" s="177"/>
      <c r="E136" s="307">
        <f t="shared" si="4"/>
        <v>727</v>
      </c>
      <c r="F136" s="18">
        <f>F83+F54+F127</f>
        <v>727</v>
      </c>
      <c r="G136" s="18">
        <v>0</v>
      </c>
      <c r="H136" s="18">
        <v>0</v>
      </c>
      <c r="I136" s="19">
        <v>0</v>
      </c>
      <c r="J136" s="2"/>
      <c r="K136" s="2"/>
      <c r="L136" s="173"/>
      <c r="M136" s="173"/>
      <c r="S136" s="125"/>
      <c r="T136" s="125"/>
      <c r="U136" s="131"/>
      <c r="V136" s="134"/>
    </row>
    <row r="137" spans="1:22" ht="15.75" thickBot="1">
      <c r="A137" s="387"/>
      <c r="B137" s="53"/>
      <c r="C137" s="390" t="s">
        <v>56</v>
      </c>
      <c r="D137" s="372"/>
      <c r="E137" s="308">
        <f t="shared" si="4"/>
        <v>0</v>
      </c>
      <c r="F137" s="405">
        <f>F55</f>
        <v>0</v>
      </c>
      <c r="G137" s="405">
        <f>G83+G55</f>
        <v>0</v>
      </c>
      <c r="H137" s="405">
        <f>H83+H55</f>
        <v>0</v>
      </c>
      <c r="I137" s="406">
        <f>I83+I55</f>
        <v>0</v>
      </c>
      <c r="J137" s="2"/>
      <c r="K137" s="2"/>
      <c r="L137" s="173"/>
      <c r="M137" s="173"/>
      <c r="S137" s="125"/>
      <c r="T137" s="125"/>
      <c r="U137" s="131"/>
      <c r="V137" s="134"/>
    </row>
    <row r="138" spans="1:22" ht="26.25" customHeight="1" thickBot="1">
      <c r="A138" s="605" t="s">
        <v>131</v>
      </c>
      <c r="B138" s="606"/>
      <c r="C138" s="171" t="s">
        <v>163</v>
      </c>
      <c r="D138" s="158" t="s">
        <v>152</v>
      </c>
      <c r="E138" s="78">
        <f>F138+G138+H138+I138</f>
        <v>112369</v>
      </c>
      <c r="F138" s="309">
        <f>87336+3517</f>
        <v>90853</v>
      </c>
      <c r="G138" s="309">
        <v>21516</v>
      </c>
      <c r="H138" s="309">
        <v>0</v>
      </c>
      <c r="I138" s="123">
        <v>0</v>
      </c>
      <c r="J138" s="2"/>
      <c r="K138" s="2"/>
      <c r="L138" s="173"/>
      <c r="M138" s="173"/>
      <c r="S138" s="125"/>
      <c r="T138" s="125"/>
      <c r="U138" s="131"/>
      <c r="V138" s="134"/>
    </row>
    <row r="139" spans="1:22" ht="27" customHeight="1" thickBot="1">
      <c r="A139" s="607" t="s">
        <v>130</v>
      </c>
      <c r="B139" s="608"/>
      <c r="C139" s="172"/>
      <c r="D139" s="175"/>
      <c r="E139" s="44">
        <f>E129+E138</f>
        <v>2336389</v>
      </c>
      <c r="F139" s="26">
        <f>F129+F138</f>
        <v>1425833</v>
      </c>
      <c r="G139" s="26">
        <f>G129+G138</f>
        <v>623270</v>
      </c>
      <c r="H139" s="26">
        <f>H129+H138</f>
        <v>282879</v>
      </c>
      <c r="I139" s="63">
        <f>I129+I138</f>
        <v>4407</v>
      </c>
      <c r="J139" s="2"/>
      <c r="K139" s="2"/>
      <c r="L139" s="173"/>
      <c r="M139" s="173"/>
      <c r="S139" s="125"/>
      <c r="T139" s="125"/>
      <c r="U139" s="131"/>
      <c r="V139" s="134"/>
    </row>
    <row r="140" spans="10:22" ht="15">
      <c r="J140" s="2"/>
      <c r="K140" s="2"/>
      <c r="L140" s="173"/>
      <c r="M140" s="173"/>
      <c r="S140" s="125"/>
      <c r="T140" s="125"/>
      <c r="U140" s="131"/>
      <c r="V140" s="134"/>
    </row>
    <row r="141" spans="1:18" ht="15">
      <c r="A141" s="680" t="s">
        <v>179</v>
      </c>
      <c r="B141" s="681" t="s">
        <v>180</v>
      </c>
      <c r="C141" s="682"/>
      <c r="D141" s="682"/>
      <c r="E141" s="682"/>
      <c r="F141" s="188"/>
      <c r="G141" s="188"/>
      <c r="H141" s="188"/>
      <c r="I141" s="188"/>
      <c r="J141" s="188"/>
      <c r="K141" s="188"/>
      <c r="L141" s="188"/>
      <c r="M141" s="2"/>
      <c r="O141" s="125"/>
      <c r="P141" s="125"/>
      <c r="Q141" s="131"/>
      <c r="R141" s="134"/>
    </row>
    <row r="142" spans="2:22" ht="15">
      <c r="B142" s="188"/>
      <c r="C142" s="189"/>
      <c r="D142" s="189"/>
      <c r="E142" s="190"/>
      <c r="F142" s="219"/>
      <c r="G142" s="188"/>
      <c r="H142" s="188"/>
      <c r="J142" s="2"/>
      <c r="K142" s="2"/>
      <c r="L142" s="173"/>
      <c r="M142" s="173"/>
      <c r="S142" s="125"/>
      <c r="T142" s="125"/>
      <c r="U142" s="131"/>
      <c r="V142" s="134"/>
    </row>
    <row r="143" spans="2:22" ht="15">
      <c r="B143" s="220"/>
      <c r="C143" s="305"/>
      <c r="D143" s="305"/>
      <c r="E143" s="227"/>
      <c r="F143" s="220"/>
      <c r="G143" s="220"/>
      <c r="H143" s="220"/>
      <c r="I143" s="188"/>
      <c r="J143" s="2"/>
      <c r="K143" s="2"/>
      <c r="L143" s="173"/>
      <c r="M143" s="173"/>
      <c r="S143" s="125"/>
      <c r="T143" s="125"/>
      <c r="U143" s="131"/>
      <c r="V143" s="134"/>
    </row>
    <row r="144" spans="2:22" ht="15">
      <c r="B144" s="188"/>
      <c r="C144" s="189"/>
      <c r="D144" s="189"/>
      <c r="E144" s="190"/>
      <c r="F144" s="188"/>
      <c r="G144" s="188"/>
      <c r="H144" s="188"/>
      <c r="J144" s="2"/>
      <c r="K144" s="2"/>
      <c r="L144" s="173"/>
      <c r="M144" s="173"/>
      <c r="S144" s="125"/>
      <c r="T144" s="125"/>
      <c r="U144" s="131"/>
      <c r="V144" s="134"/>
    </row>
    <row r="145" spans="4:22" ht="15">
      <c r="D145" s="197"/>
      <c r="E145" s="64">
        <f>SUM(E131:E137)</f>
        <v>2224020</v>
      </c>
      <c r="F145" s="64">
        <f>SUM(F131:F137)</f>
        <v>1334980</v>
      </c>
      <c r="G145" s="64">
        <f>SUM(G131:G137)</f>
        <v>601754</v>
      </c>
      <c r="H145" s="64">
        <f>SUM(H131:H137)</f>
        <v>282879</v>
      </c>
      <c r="I145" s="64">
        <f>SUM(I131:I137)</f>
        <v>4407</v>
      </c>
      <c r="J145" s="2"/>
      <c r="K145" s="2"/>
      <c r="L145" s="173"/>
      <c r="M145" s="173"/>
      <c r="S145" s="125"/>
      <c r="T145" s="125"/>
      <c r="U145" s="131"/>
      <c r="V145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7">
    <mergeCell ref="I118:I119"/>
    <mergeCell ref="A123:B123"/>
    <mergeCell ref="B120:B122"/>
    <mergeCell ref="A120:A122"/>
    <mergeCell ref="C118:C119"/>
    <mergeCell ref="D118:D119"/>
    <mergeCell ref="E118:E119"/>
    <mergeCell ref="F118:F119"/>
    <mergeCell ref="G118:G119"/>
    <mergeCell ref="H118:H119"/>
    <mergeCell ref="F129:F130"/>
    <mergeCell ref="G129:G130"/>
    <mergeCell ref="H129:H130"/>
    <mergeCell ref="A129:B129"/>
    <mergeCell ref="C129:C130"/>
    <mergeCell ref="D129:D130"/>
    <mergeCell ref="A138:B138"/>
    <mergeCell ref="A139:B139"/>
    <mergeCell ref="E129:E130"/>
    <mergeCell ref="A112:I112"/>
    <mergeCell ref="B113:B115"/>
    <mergeCell ref="A118:B118"/>
    <mergeCell ref="A124:I124"/>
    <mergeCell ref="I129:I130"/>
    <mergeCell ref="A130:B130"/>
    <mergeCell ref="A119:B119"/>
    <mergeCell ref="A125:A127"/>
    <mergeCell ref="B125:B127"/>
    <mergeCell ref="A128:B128"/>
    <mergeCell ref="A103:I103"/>
    <mergeCell ref="A104:I104"/>
    <mergeCell ref="A105:I105"/>
    <mergeCell ref="A108:B108"/>
    <mergeCell ref="A109:I109"/>
    <mergeCell ref="A111:B111"/>
    <mergeCell ref="A113:A116"/>
    <mergeCell ref="H92:H93"/>
    <mergeCell ref="I92:I93"/>
    <mergeCell ref="A93:B93"/>
    <mergeCell ref="A97:I97"/>
    <mergeCell ref="A101:B101"/>
    <mergeCell ref="A102:I102"/>
    <mergeCell ref="A84:B84"/>
    <mergeCell ref="A85:I85"/>
    <mergeCell ref="A86:A87"/>
    <mergeCell ref="B86:B87"/>
    <mergeCell ref="A92:B92"/>
    <mergeCell ref="C92:C93"/>
    <mergeCell ref="D92:D93"/>
    <mergeCell ref="E92:E93"/>
    <mergeCell ref="F92:F93"/>
    <mergeCell ref="G92:G93"/>
    <mergeCell ref="F77:F78"/>
    <mergeCell ref="G77:G78"/>
    <mergeCell ref="H77:H78"/>
    <mergeCell ref="I77:I78"/>
    <mergeCell ref="A78:B78"/>
    <mergeCell ref="A79:A83"/>
    <mergeCell ref="B79:B83"/>
    <mergeCell ref="A72:A76"/>
    <mergeCell ref="B72:B75"/>
    <mergeCell ref="A77:B77"/>
    <mergeCell ref="C77:C78"/>
    <mergeCell ref="D77:D78"/>
    <mergeCell ref="E77:E78"/>
    <mergeCell ref="H66:H67"/>
    <mergeCell ref="I66:I67"/>
    <mergeCell ref="A67:B67"/>
    <mergeCell ref="A70:I70"/>
    <mergeCell ref="A60:B60"/>
    <mergeCell ref="A61:I61"/>
    <mergeCell ref="A62:A63"/>
    <mergeCell ref="B62:B63"/>
    <mergeCell ref="A66:B66"/>
    <mergeCell ref="C66:C67"/>
    <mergeCell ref="D66:D67"/>
    <mergeCell ref="E66:E67"/>
    <mergeCell ref="F66:F67"/>
    <mergeCell ref="G66:G67"/>
    <mergeCell ref="F51:F52"/>
    <mergeCell ref="G51:G52"/>
    <mergeCell ref="H51:H52"/>
    <mergeCell ref="I51:I52"/>
    <mergeCell ref="A52:B52"/>
    <mergeCell ref="A56:I56"/>
    <mergeCell ref="A47:A49"/>
    <mergeCell ref="B47:B49"/>
    <mergeCell ref="A51:B51"/>
    <mergeCell ref="C51:C52"/>
    <mergeCell ref="D51:D52"/>
    <mergeCell ref="E51:E52"/>
    <mergeCell ref="B31:I31"/>
    <mergeCell ref="A34:A35"/>
    <mergeCell ref="B34:B35"/>
    <mergeCell ref="A41:B41"/>
    <mergeCell ref="A44:I44"/>
    <mergeCell ref="A45:A46"/>
    <mergeCell ref="B45:B46"/>
    <mergeCell ref="A21:B21"/>
    <mergeCell ref="A22:I22"/>
    <mergeCell ref="A25:B25"/>
    <mergeCell ref="A26:I26"/>
    <mergeCell ref="A29:B29"/>
    <mergeCell ref="A30:I30"/>
    <mergeCell ref="A8:I8"/>
    <mergeCell ref="A9:I9"/>
    <mergeCell ref="A17:B17"/>
    <mergeCell ref="A18:B18"/>
    <mergeCell ref="A19:B19"/>
    <mergeCell ref="A20:B20"/>
    <mergeCell ref="A1:I1"/>
    <mergeCell ref="A3:I3"/>
    <mergeCell ref="A4:A6"/>
    <mergeCell ref="B4:B6"/>
    <mergeCell ref="C4:C6"/>
    <mergeCell ref="D4:D6"/>
    <mergeCell ref="E4:I5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7" location="P658" display="P658"/>
    <hyperlink ref="A92" location="P742" display="P742"/>
    <hyperlink ref="A101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0" useFirstPageNumber="1" horizontalDpi="600" verticalDpi="600" orientation="portrait" paperSize="9" scale="82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5" max="8" man="1"/>
    <brk id="55" max="8" man="1"/>
    <brk id="96" max="8" man="1"/>
    <brk id="128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2023-03-01T04:12:00Z</cp:lastPrinted>
  <dcterms:created xsi:type="dcterms:W3CDTF">2016-09-27T05:07:00Z</dcterms:created>
  <dcterms:modified xsi:type="dcterms:W3CDTF">2023-04-06T04:27:36Z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