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0890" windowHeight="9150" tabRatio="625" activeTab="1"/>
  </bookViews>
  <sheets>
    <sheet name="табл.1(2021-2022)" sheetId="1" r:id="rId1"/>
    <sheet name="табл.2 (2015-2024)" sheetId="2" r:id="rId2"/>
  </sheets>
  <definedNames>
    <definedName name="_xlnm.Print_Titles" localSheetId="0">'табл.1(2021-2022)'!$5:$5</definedName>
    <definedName name="_xlnm.Print_Area" localSheetId="0">'табл.1(2021-2022)'!$A$1:$N$139</definedName>
    <definedName name="_xlnm.Print_Area" localSheetId="1">'табл.2 (2015-2024)'!$A$1:$I$145</definedName>
  </definedNames>
  <calcPr fullCalcOnLoad="1"/>
</workbook>
</file>

<file path=xl/sharedStrings.xml><?xml version="1.0" encoding="utf-8"?>
<sst xmlns="http://schemas.openxmlformats.org/spreadsheetml/2006/main" count="551" uniqueCount="182">
  <si>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</si>
  <si>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</si>
  <si>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</si>
  <si>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</si>
  <si>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</si>
  <si>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</si>
  <si>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</si>
  <si>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</si>
  <si>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</si>
  <si>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</si>
  <si>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</si>
  <si>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</si>
  <si>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</si>
  <si>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</si>
  <si>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</si>
  <si>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</si>
  <si>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</si>
  <si>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</si>
  <si>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</si>
  <si>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</si>
  <si>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</si>
  <si>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</si>
  <si>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</si>
  <si>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</si>
  <si>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</si>
  <si>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</si>
  <si>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</si>
  <si>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</si>
  <si>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</si>
  <si>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</si>
  <si>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</si>
  <si>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</si>
  <si>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</si>
  <si>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</si>
  <si>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</si>
  <si>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</si>
  <si>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</si>
  <si>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</si>
  <si>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</si>
  <si>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</si>
  <si>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</si>
  <si>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</si>
  <si>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</si>
  <si>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</si>
  <si>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</si>
  <si>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</si>
  <si>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</si>
  <si>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</si>
  <si>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</si>
  <si>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</si>
  <si>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</si>
  <si>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</si>
  <si>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</si>
  <si>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</si>
  <si>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</si>
  <si>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</si>
  <si>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</si>
  <si>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</si>
  <si>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</si>
  <si>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</si>
  <si>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</si>
  <si>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</si>
  <si>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</si>
  <si>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</si>
  <si>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</si>
  <si>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</si>
  <si>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</si>
  <si>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</si>
  <si>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</si>
  <si>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</si>
  <si>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</si>
  <si>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</si>
  <si>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</si>
  <si>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</si>
  <si>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</si>
  <si>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</si>
  <si>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</si>
  <si>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</si>
  <si>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</si>
  <si>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</si>
  <si>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</si>
  <si>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</si>
  <si>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</si>
  <si>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</si>
  <si>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</si>
  <si>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</si>
  <si>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</si>
  <si>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</si>
  <si>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</si>
  <si>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</si>
  <si>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</si>
  <si>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</si>
  <si>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</si>
  <si>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</si>
  <si>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</si>
  <si>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</si>
  <si>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</si>
  <si>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</si>
  <si>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</si>
  <si>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</si>
  <si>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</si>
  <si>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</si>
  <si>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</si>
  <si>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</si>
  <si>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</si>
  <si>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</si>
  <si>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</si>
  <si>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</si>
  <si>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</si>
  <si>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</si>
  <si>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</si>
  <si>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</si>
  <si>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</si>
  <si>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</si>
  <si>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</si>
  <si>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</si>
  <si>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</si>
  <si>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</si>
  <si>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</si>
  <si>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</si>
  <si>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</si>
  <si>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</si>
  <si>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</si>
  <si>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</si>
  <si>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</si>
  <si>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</si>
  <si>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</si>
  <si>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</si>
  <si>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</si>
  <si>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</si>
  <si>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</si>
  <si>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</si>
  <si>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</si>
  <si>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</si>
  <si>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</si>
  <si>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</si>
  <si>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</si>
  <si>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</si>
  <si>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2018-2020</t>
  </si>
  <si>
    <t>2017-2020</t>
  </si>
  <si>
    <t>оплата ранее принятых обязательств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</si>
  <si>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</si>
  <si>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</si>
  <si>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Таблица № 4 (2021 - 2022 гг.)</t>
  </si>
  <si>
    <t>План на 2021 год</t>
  </si>
  <si>
    <t>План на 2022 год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</si>
  <si>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</si>
  <si>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Итого по задаче 1 с учетом оплаты принятых ранее обязательств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</si>
  <si>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</si>
  <si>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2020, 2021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</si>
  <si>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</si>
  <si>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</si>
  <si>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</si>
  <si>
    <t>Таблица №2</t>
  </si>
  <si>
    <t>2015 - 2024</t>
  </si>
  <si>
    <t>2015, 2016, 2018 - 2022</t>
  </si>
  <si>
    <t>2015, 2016, 2018, 2019, 2021, 2022</t>
  </si>
  <si>
    <t>2015, 2016, 2018, 2021, 2022</t>
  </si>
  <si>
    <t>2016 - 2019, 2021, 2022</t>
  </si>
  <si>
    <t>2017-2024</t>
  </si>
  <si>
    <t>2016-2024</t>
  </si>
  <si>
    <t>2017-2019, 2021-2024</t>
  </si>
  <si>
    <t>2017-2018, 2022-2024</t>
  </si>
  <si>
    <t>2018-2024</t>
  </si>
  <si>
    <t>2020 - 2024</t>
  </si>
  <si>
    <t>2020, 2023, 2024</t>
  </si>
  <si>
    <t>2017- 2019, 2021, 2022</t>
  </si>
  <si>
    <t>2018, 2019, 2021, 2022</t>
  </si>
  <si>
    <t>2018-2021</t>
  </si>
  <si>
    <t>2021, 2022</t>
  </si>
  <si>
    <t>2016, 2020, 2022</t>
  </si>
  <si>
    <t>Оплата ранее принятых обязательств</t>
  </si>
  <si>
    <t>Итого по задаче 12 с учетом оплаты ранее принятых  обязательств:</t>
  </si>
  <si>
    <t>Итого по задаче 8 с учетом оплаты ранее принятых обязательств</t>
  </si>
  <si>
    <t>Итого по задаче 12 с учетом оплаты  ранее принятых обязательств:</t>
  </si>
  <si>
    <t>Итого по задаче 8 с учетом оплаты ранее принятых  обязательств</t>
  </si>
  <si>
    <t>Реализация общественных проектов по благоустройству территорий городского округа Тольятти                                             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</si>
  <si>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Устройство и ремонт контейнерных площадок                                                 (государственная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2018 - 2024 годы»)</t>
  </si>
  <si>
    <t>Реализация общественных проектов по благоустройству территорий городского округа Тольятти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</si>
  <si>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2014 - 2024 годы"</t>
  </si>
  <si>
    <t>2017-2020, 2022</t>
  </si>
  <si>
    <t>2020, 2022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</si>
</sst>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>
        <color indexed="63"/>
      </top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673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5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/>
    </xf>
    <xf numFmtId="3" fontId="50" fillId="55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0" fillId="4" borderId="0" xfId="0" applyNumberFormat="1" applyFont="1" applyFill="1" applyBorder="1" applyAlignment="1">
      <alignment horizontal="center" vertical="center" wrapText="1"/>
    </xf>
    <xf numFmtId="3" fontId="50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3" fontId="27" fillId="55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3" fontId="27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7" fillId="55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7" fillId="55" borderId="33" xfId="0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/>
    </xf>
    <xf numFmtId="0" fontId="27" fillId="55" borderId="33" xfId="0" applyFont="1" applyFill="1" applyBorder="1" applyAlignment="1">
      <alignment/>
    </xf>
    <xf numFmtId="3" fontId="27" fillId="55" borderId="33" xfId="0" applyNumberFormat="1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horizontal="center" vertical="center"/>
    </xf>
    <xf numFmtId="49" fontId="50" fillId="55" borderId="51" xfId="0" applyNumberFormat="1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50" fillId="55" borderId="40" xfId="0" applyNumberFormat="1" applyFont="1" applyFill="1" applyBorder="1" applyAlignment="1">
      <alignment horizontal="center" vertical="center" wrapText="1"/>
    </xf>
    <xf numFmtId="3" fontId="50" fillId="55" borderId="41" xfId="0" applyNumberFormat="1" applyFont="1" applyFill="1" applyBorder="1" applyAlignment="1">
      <alignment horizontal="center" vertical="center" wrapText="1"/>
    </xf>
    <xf numFmtId="3" fontId="50" fillId="55" borderId="77" xfId="0" applyNumberFormat="1" applyFont="1" applyFill="1" applyBorder="1" applyAlignment="1">
      <alignment horizontal="center" vertical="center" wrapText="1"/>
    </xf>
    <xf numFmtId="3" fontId="50" fillId="55" borderId="51" xfId="0" applyNumberFormat="1" applyFont="1" applyFill="1" applyBorder="1" applyAlignment="1">
      <alignment horizontal="center" vertical="center" wrapText="1"/>
    </xf>
    <xf numFmtId="3" fontId="50" fillId="55" borderId="42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1" fillId="55" borderId="83" xfId="0" applyNumberFormat="1" applyFont="1" applyFill="1" applyBorder="1" applyAlignment="1">
      <alignment horizontal="center" vertical="center" wrapText="1"/>
    </xf>
    <xf numFmtId="3" fontId="51" fillId="55" borderId="78" xfId="0" applyNumberFormat="1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1" fontId="51" fillId="55" borderId="79" xfId="0" applyNumberFormat="1" applyFont="1" applyFill="1" applyBorder="1" applyAlignment="1">
      <alignment horizontal="center" vertical="center" wrapText="1"/>
    </xf>
    <xf numFmtId="3" fontId="51" fillId="55" borderId="7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3" fontId="27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30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3" fontId="21" fillId="55" borderId="84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3" fontId="27" fillId="55" borderId="0" xfId="0" applyNumberFormat="1" applyFont="1" applyFill="1" applyBorder="1" applyAlignment="1">
      <alignment horizontal="center" vertical="center"/>
    </xf>
    <xf numFmtId="0" fontId="27" fillId="55" borderId="62" xfId="0" applyFont="1" applyFill="1" applyBorder="1" applyAlignment="1">
      <alignment/>
    </xf>
    <xf numFmtId="0" fontId="22" fillId="55" borderId="68" xfId="0" applyFont="1" applyFill="1" applyBorder="1" applyAlignment="1">
      <alignment vertical="center" wrapText="1"/>
    </xf>
    <xf numFmtId="0" fontId="22" fillId="55" borderId="85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6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7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30" fillId="55" borderId="71" xfId="0" applyFont="1" applyFill="1" applyBorder="1" applyAlignment="1">
      <alignment/>
    </xf>
    <xf numFmtId="3" fontId="27" fillId="55" borderId="71" xfId="0" applyNumberFormat="1" applyFont="1" applyFill="1" applyBorder="1" applyAlignment="1">
      <alignment/>
    </xf>
    <xf numFmtId="0" fontId="27" fillId="55" borderId="71" xfId="0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7" fillId="55" borderId="88" xfId="0" applyFont="1" applyFill="1" applyBorder="1" applyAlignment="1">
      <alignment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30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51" fillId="0" borderId="78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50" fillId="0" borderId="88" xfId="0" applyNumberFormat="1" applyFont="1" applyFill="1" applyBorder="1" applyAlignment="1">
      <alignment horizontal="center" vertical="center" wrapText="1"/>
    </xf>
    <xf numFmtId="3" fontId="50" fillId="0" borderId="60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86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3" fontId="51" fillId="0" borderId="83" xfId="0" applyNumberFormat="1" applyFont="1" applyFill="1" applyBorder="1" applyAlignment="1">
      <alignment horizontal="center" vertical="center" wrapText="1"/>
    </xf>
    <xf numFmtId="3" fontId="51" fillId="0" borderId="79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3" fontId="51" fillId="0" borderId="90" xfId="0" applyNumberFormat="1" applyFont="1" applyFill="1" applyBorder="1" applyAlignment="1">
      <alignment horizontal="center" vertical="center" wrapText="1"/>
    </xf>
    <xf numFmtId="1" fontId="51" fillId="0" borderId="68" xfId="0" applyNumberFormat="1" applyFont="1" applyFill="1" applyBorder="1" applyAlignment="1">
      <alignment horizontal="center" vertical="center" wrapText="1"/>
    </xf>
    <xf numFmtId="3" fontId="51" fillId="0" borderId="74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50" fillId="0" borderId="78" xfId="0" applyNumberFormat="1" applyFont="1" applyFill="1" applyBorder="1" applyAlignment="1">
      <alignment horizontal="center" vertical="center" wrapText="1"/>
    </xf>
    <xf numFmtId="3" fontId="50" fillId="0" borderId="71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3" fontId="51" fillId="0" borderId="68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68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left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30" xfId="0" applyNumberFormat="1" applyFont="1" applyFill="1" applyBorder="1" applyAlignment="1">
      <alignment horizontal="left" vertical="center" wrapText="1"/>
    </xf>
    <xf numFmtId="1" fontId="51" fillId="55" borderId="27" xfId="0" applyNumberFormat="1" applyFont="1" applyFill="1" applyBorder="1" applyAlignment="1">
      <alignment horizontal="center" vertical="center" wrapText="1"/>
    </xf>
    <xf numFmtId="3" fontId="50" fillId="55" borderId="29" xfId="0" applyNumberFormat="1" applyFont="1" applyFill="1" applyBorder="1" applyAlignment="1">
      <alignment horizontal="center" vertical="center" wrapText="1"/>
    </xf>
    <xf numFmtId="3" fontId="50" fillId="55" borderId="91" xfId="0" applyNumberFormat="1" applyFont="1" applyFill="1" applyBorder="1" applyAlignment="1">
      <alignment horizontal="center" vertical="center" wrapText="1"/>
    </xf>
    <xf numFmtId="3" fontId="50" fillId="55" borderId="30" xfId="0" applyNumberFormat="1" applyFont="1" applyFill="1" applyBorder="1" applyAlignment="1">
      <alignment horizontal="center" vertical="center" wrapText="1"/>
    </xf>
    <xf numFmtId="49" fontId="50" fillId="55" borderId="19" xfId="0" applyNumberFormat="1" applyFont="1" applyFill="1" applyBorder="1" applyAlignment="1">
      <alignment horizontal="center" vertical="center" wrapText="1"/>
    </xf>
    <xf numFmtId="49" fontId="50" fillId="55" borderId="21" xfId="0" applyNumberFormat="1" applyFont="1" applyFill="1" applyBorder="1" applyAlignment="1">
      <alignment horizontal="left" vertical="center" wrapText="1"/>
    </xf>
    <xf numFmtId="3" fontId="51" fillId="55" borderId="74" xfId="0" applyNumberFormat="1" applyFont="1" applyFill="1" applyBorder="1" applyAlignment="1">
      <alignment horizontal="center" vertical="center" wrapText="1"/>
    </xf>
    <xf numFmtId="3" fontId="51" fillId="55" borderId="45" xfId="0" applyNumberFormat="1" applyFont="1" applyFill="1" applyBorder="1" applyAlignment="1">
      <alignment horizontal="center" vertical="center" wrapText="1"/>
    </xf>
    <xf numFmtId="3" fontId="50" fillId="55" borderId="73" xfId="0" applyNumberFormat="1" applyFont="1" applyFill="1" applyBorder="1" applyAlignment="1">
      <alignment horizontal="center" vertical="center" wrapText="1"/>
    </xf>
    <xf numFmtId="3" fontId="50" fillId="55" borderId="20" xfId="0" applyNumberFormat="1" applyFont="1" applyFill="1" applyBorder="1" applyAlignment="1">
      <alignment horizontal="center" vertical="center" wrapText="1"/>
    </xf>
    <xf numFmtId="3" fontId="50" fillId="55" borderId="56" xfId="0" applyNumberFormat="1" applyFont="1" applyFill="1" applyBorder="1" applyAlignment="1">
      <alignment horizontal="center" vertical="center" wrapText="1"/>
    </xf>
    <xf numFmtId="3" fontId="50" fillId="55" borderId="19" xfId="0" applyNumberFormat="1" applyFont="1" applyFill="1" applyBorder="1" applyAlignment="1">
      <alignment horizontal="center" vertical="center" wrapText="1"/>
    </xf>
    <xf numFmtId="3" fontId="50" fillId="55" borderId="21" xfId="0" applyNumberFormat="1" applyFont="1" applyFill="1" applyBorder="1" applyAlignment="1">
      <alignment horizontal="center" vertical="center" wrapText="1"/>
    </xf>
    <xf numFmtId="3" fontId="50" fillId="0" borderId="50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2" fillId="0" borderId="31" xfId="0" applyNumberFormat="1" applyFont="1" applyFill="1" applyBorder="1" applyAlignment="1">
      <alignment horizontal="center" vertical="center" wrapText="1"/>
    </xf>
    <xf numFmtId="3" fontId="51" fillId="0" borderId="69" xfId="0" applyNumberFormat="1" applyFont="1" applyFill="1" applyBorder="1" applyAlignment="1">
      <alignment horizontal="center" vertical="center" wrapText="1"/>
    </xf>
    <xf numFmtId="3" fontId="51" fillId="0" borderId="70" xfId="0" applyNumberFormat="1" applyFont="1" applyFill="1" applyBorder="1" applyAlignment="1">
      <alignment horizontal="center" vertical="center" wrapText="1"/>
    </xf>
    <xf numFmtId="1" fontId="51" fillId="0" borderId="70" xfId="0" applyNumberFormat="1" applyFont="1" applyFill="1" applyBorder="1" applyAlignment="1">
      <alignment horizontal="center" vertical="center" wrapText="1"/>
    </xf>
    <xf numFmtId="3" fontId="50" fillId="0" borderId="57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left" vertical="center" wrapText="1"/>
    </xf>
    <xf numFmtId="49" fontId="50" fillId="0" borderId="6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horizontal="left" vertical="center" wrapText="1"/>
    </xf>
    <xf numFmtId="1" fontId="51" fillId="0" borderId="71" xfId="0" applyNumberFormat="1" applyFont="1" applyFill="1" applyBorder="1" applyAlignment="1">
      <alignment horizontal="center" vertical="center" wrapText="1"/>
    </xf>
    <xf numFmtId="3" fontId="50" fillId="0" borderId="47" xfId="0" applyNumberFormat="1" applyFont="1" applyFill="1" applyBorder="1" applyAlignment="1">
      <alignment horizontal="center" vertical="center" wrapText="1"/>
    </xf>
    <xf numFmtId="3" fontId="50" fillId="0" borderId="4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50" fillId="0" borderId="76" xfId="0" applyNumberFormat="1" applyFont="1" applyFill="1" applyBorder="1" applyAlignment="1">
      <alignment horizontal="center" vertical="center" wrapText="1"/>
    </xf>
    <xf numFmtId="3" fontId="50" fillId="0" borderId="37" xfId="0" applyNumberFormat="1" applyFont="1" applyFill="1" applyBorder="1" applyAlignment="1">
      <alignment horizontal="center" vertical="center" wrapText="1"/>
    </xf>
    <xf numFmtId="3" fontId="50" fillId="0" borderId="38" xfId="0" applyNumberFormat="1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50" fillId="55" borderId="88" xfId="0" applyNumberFormat="1" applyFont="1" applyFill="1" applyBorder="1" applyAlignment="1">
      <alignment horizontal="center" vertical="center" wrapText="1"/>
    </xf>
    <xf numFmtId="3" fontId="52" fillId="55" borderId="68" xfId="0" applyNumberFormat="1" applyFont="1" applyFill="1" applyBorder="1" applyAlignment="1">
      <alignment horizontal="center" vertical="center" wrapText="1"/>
    </xf>
    <xf numFmtId="3" fontId="51" fillId="55" borderId="31" xfId="0" applyNumberFormat="1" applyFont="1" applyFill="1" applyBorder="1" applyAlignment="1">
      <alignment horizontal="center" vertical="center" wrapText="1"/>
    </xf>
    <xf numFmtId="3" fontId="50" fillId="55" borderId="60" xfId="0" applyNumberFormat="1" applyFont="1" applyFill="1" applyBorder="1" applyAlignment="1">
      <alignment horizontal="center" vertical="center" wrapText="1"/>
    </xf>
    <xf numFmtId="3" fontId="50" fillId="55" borderId="46" xfId="0" applyNumberFormat="1" applyFont="1" applyFill="1" applyBorder="1" applyAlignment="1">
      <alignment horizontal="center" vertical="center" wrapText="1"/>
    </xf>
    <xf numFmtId="3" fontId="50" fillId="55" borderId="71" xfId="0" applyNumberFormat="1" applyFont="1" applyFill="1" applyBorder="1" applyAlignment="1">
      <alignment horizontal="center" vertical="center" wrapText="1"/>
    </xf>
    <xf numFmtId="3" fontId="50" fillId="55" borderId="86" xfId="0" applyNumberFormat="1" applyFont="1" applyFill="1" applyBorder="1" applyAlignment="1">
      <alignment horizontal="center" vertical="center" wrapText="1"/>
    </xf>
    <xf numFmtId="3" fontId="51" fillId="55" borderId="90" xfId="0" applyNumberFormat="1" applyFont="1" applyFill="1" applyBorder="1" applyAlignment="1">
      <alignment horizontal="center" vertical="center" wrapText="1"/>
    </xf>
    <xf numFmtId="1" fontId="51" fillId="55" borderId="68" xfId="0" applyNumberFormat="1" applyFont="1" applyFill="1" applyBorder="1" applyAlignment="1">
      <alignment horizontal="center" vertical="center" wrapText="1"/>
    </xf>
    <xf numFmtId="49" fontId="50" fillId="55" borderId="34" xfId="0" applyNumberFormat="1" applyFont="1" applyFill="1" applyBorder="1" applyAlignment="1">
      <alignment horizontal="left" vertical="center" wrapText="1"/>
    </xf>
    <xf numFmtId="3" fontId="51" fillId="55" borderId="85" xfId="0" applyNumberFormat="1" applyFont="1" applyFill="1" applyBorder="1" applyAlignment="1">
      <alignment horizontal="center" vertical="center" wrapText="1"/>
    </xf>
    <xf numFmtId="1" fontId="51" fillId="55" borderId="31" xfId="0" applyNumberFormat="1" applyFont="1" applyFill="1" applyBorder="1" applyAlignment="1">
      <alignment horizontal="center" vertical="center" wrapText="1"/>
    </xf>
    <xf numFmtId="3" fontId="50" fillId="55" borderId="50" xfId="0" applyNumberFormat="1" applyFont="1" applyFill="1" applyBorder="1" applyAlignment="1">
      <alignment horizontal="center" vertical="center" wrapText="1"/>
    </xf>
    <xf numFmtId="3" fontId="50" fillId="55" borderId="32" xfId="0" applyNumberFormat="1" applyFont="1" applyFill="1" applyBorder="1" applyAlignment="1">
      <alignment horizontal="center" vertical="center" wrapText="1"/>
    </xf>
    <xf numFmtId="3" fontId="50" fillId="55" borderId="70" xfId="0" applyNumberFormat="1" applyFont="1" applyFill="1" applyBorder="1" applyAlignment="1">
      <alignment horizontal="center" vertical="center" wrapText="1"/>
    </xf>
    <xf numFmtId="3" fontId="50" fillId="55" borderId="92" xfId="0" applyNumberFormat="1" applyFont="1" applyFill="1" applyBorder="1" applyAlignment="1">
      <alignment horizontal="center" vertical="center" wrapText="1"/>
    </xf>
    <xf numFmtId="3" fontId="50" fillId="55" borderId="29" xfId="0" applyNumberFormat="1" applyFont="1" applyFill="1" applyBorder="1" applyAlignment="1">
      <alignment horizontal="center" vertical="center" wrapText="1"/>
    </xf>
    <xf numFmtId="3" fontId="50" fillId="55" borderId="25" xfId="0" applyNumberFormat="1" applyFont="1" applyFill="1" applyBorder="1" applyAlignment="1">
      <alignment horizontal="center" vertical="center" wrapText="1"/>
    </xf>
    <xf numFmtId="3" fontId="50" fillId="55" borderId="30" xfId="0" applyNumberFormat="1" applyFont="1" applyFill="1" applyBorder="1" applyAlignment="1">
      <alignment horizontal="center" vertical="center" wrapText="1"/>
    </xf>
    <xf numFmtId="3" fontId="50" fillId="55" borderId="26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4" xfId="0" applyNumberFormat="1" applyFont="1" applyFill="1" applyBorder="1" applyAlignment="1">
      <alignment horizontal="center" vertical="center" wrapText="1"/>
    </xf>
    <xf numFmtId="49" fontId="50" fillId="55" borderId="44" xfId="0" applyNumberFormat="1" applyFont="1" applyFill="1" applyBorder="1" applyAlignment="1">
      <alignment horizontal="left" vertical="center" wrapText="1"/>
    </xf>
    <xf numFmtId="49" fontId="50" fillId="55" borderId="23" xfId="0" applyNumberFormat="1" applyFont="1" applyFill="1" applyBorder="1" applyAlignment="1">
      <alignment horizontal="left" vertical="center" wrapText="1"/>
    </xf>
    <xf numFmtId="49" fontId="50" fillId="55" borderId="93" xfId="0" applyNumberFormat="1" applyFont="1" applyFill="1" applyBorder="1" applyAlignment="1">
      <alignment horizontal="left" vertical="center" wrapText="1"/>
    </xf>
    <xf numFmtId="49" fontId="50" fillId="55" borderId="88" xfId="0" applyNumberFormat="1" applyFont="1" applyFill="1" applyBorder="1" applyAlignment="1">
      <alignment horizontal="center" vertical="center" wrapText="1"/>
    </xf>
    <xf numFmtId="49" fontId="50" fillId="55" borderId="93" xfId="0" applyNumberFormat="1" applyFont="1" applyFill="1" applyBorder="1" applyAlignment="1">
      <alignment horizontal="center" vertical="center" wrapText="1"/>
    </xf>
    <xf numFmtId="49" fontId="50" fillId="55" borderId="94" xfId="0" applyNumberFormat="1" applyFont="1" applyFill="1" applyBorder="1" applyAlignment="1">
      <alignment horizontal="center" vertical="center" wrapText="1"/>
    </xf>
    <xf numFmtId="49" fontId="50" fillId="55" borderId="44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51" fillId="55" borderId="22" xfId="0" applyNumberFormat="1" applyFont="1" applyFill="1" applyBorder="1" applyAlignment="1">
      <alignment horizontal="center" vertical="center" wrapText="1"/>
    </xf>
    <xf numFmtId="3" fontId="51" fillId="55" borderId="88" xfId="0" applyNumberFormat="1" applyFont="1" applyFill="1" applyBorder="1" applyAlignment="1">
      <alignment horizontal="center" vertical="center" wrapText="1"/>
    </xf>
    <xf numFmtId="3" fontId="51" fillId="55" borderId="93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94" xfId="69" applyFont="1" applyFill="1" applyBorder="1" applyAlignment="1">
      <alignment horizontal="left" vertical="center" wrapText="1"/>
    </xf>
    <xf numFmtId="0" fontId="21" fillId="55" borderId="78" xfId="69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95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50" fillId="55" borderId="51" xfId="0" applyNumberFormat="1" applyFont="1" applyFill="1" applyBorder="1" applyAlignment="1">
      <alignment horizontal="left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50" fillId="55" borderId="80" xfId="0" applyNumberFormat="1" applyFont="1" applyFill="1" applyBorder="1" applyAlignment="1">
      <alignment horizontal="left" vertical="center" wrapText="1"/>
    </xf>
    <xf numFmtId="49" fontId="50" fillId="55" borderId="61" xfId="0" applyNumberFormat="1" applyFont="1" applyFill="1" applyBorder="1" applyAlignment="1">
      <alignment horizontal="left" vertical="center" wrapText="1"/>
    </xf>
    <xf numFmtId="49" fontId="50" fillId="55" borderId="94" xfId="0" applyNumberFormat="1" applyFont="1" applyFill="1" applyBorder="1" applyAlignment="1">
      <alignment horizontal="left" vertical="center" wrapText="1"/>
    </xf>
    <xf numFmtId="49" fontId="50" fillId="55" borderId="78" xfId="0" applyNumberFormat="1" applyFont="1" applyFill="1" applyBorder="1" applyAlignment="1">
      <alignment horizontal="left" vertical="center" wrapText="1"/>
    </xf>
    <xf numFmtId="49" fontId="50" fillId="55" borderId="83" xfId="0" applyNumberFormat="1" applyFont="1" applyFill="1" applyBorder="1" applyAlignment="1">
      <alignment horizontal="left" vertical="center" wrapText="1"/>
    </xf>
    <xf numFmtId="0" fontId="50" fillId="55" borderId="80" xfId="0" applyFont="1" applyFill="1" applyBorder="1" applyAlignment="1">
      <alignment horizontal="left" vertical="center" wrapText="1"/>
    </xf>
    <xf numFmtId="0" fontId="50" fillId="55" borderId="83" xfId="0" applyFont="1" applyFill="1" applyBorder="1" applyAlignment="1">
      <alignment horizontal="left" vertical="center" wrapText="1"/>
    </xf>
    <xf numFmtId="0" fontId="50" fillId="55" borderId="61" xfId="0" applyFont="1" applyFill="1" applyBorder="1" applyAlignment="1">
      <alignment horizontal="left" vertical="center" wrapText="1"/>
    </xf>
    <xf numFmtId="0" fontId="50" fillId="0" borderId="8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83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right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49" fontId="50" fillId="55" borderId="75" xfId="0" applyNumberFormat="1" applyFont="1" applyFill="1" applyBorder="1" applyAlignment="1">
      <alignment horizontal="left" vertical="center" wrapText="1"/>
    </xf>
    <xf numFmtId="49" fontId="50" fillId="55" borderId="30" xfId="0" applyNumberFormat="1" applyFont="1" applyFill="1" applyBorder="1" applyAlignment="1">
      <alignment horizontal="left" vertical="center" wrapText="1"/>
    </xf>
    <xf numFmtId="49" fontId="21" fillId="55" borderId="80" xfId="0" applyNumberFormat="1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76" xfId="0" applyNumberFormat="1" applyFont="1" applyFill="1" applyBorder="1" applyAlignment="1">
      <alignment horizontal="center" vertical="center" wrapText="1"/>
    </xf>
    <xf numFmtId="49" fontId="50" fillId="55" borderId="4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93" xfId="0" applyFont="1" applyFill="1" applyBorder="1" applyAlignment="1">
      <alignment horizontal="left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left" vertical="center" wrapText="1"/>
    </xf>
    <xf numFmtId="0" fontId="21" fillId="55" borderId="61" xfId="69" applyFont="1" applyFill="1" applyBorder="1" applyAlignment="1">
      <alignment horizontal="left" vertical="center" wrapText="1"/>
    </xf>
    <xf numFmtId="0" fontId="21" fillId="55" borderId="94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83" xfId="69" applyFont="1" applyFill="1" applyBorder="1" applyAlignment="1">
      <alignment horizontal="left" vertical="center" wrapText="1"/>
    </xf>
    <xf numFmtId="0" fontId="50" fillId="0" borderId="78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1" fillId="55" borderId="57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center" vertical="center" wrapText="1"/>
    </xf>
    <xf numFmtId="0" fontId="21" fillId="55" borderId="83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49" fontId="50" fillId="0" borderId="51" xfId="0" applyNumberFormat="1" applyFont="1" applyFill="1" applyBorder="1" applyAlignment="1">
      <alignment horizontal="left" vertical="center" wrapText="1"/>
    </xf>
    <xf numFmtId="49" fontId="50" fillId="0" borderId="42" xfId="0" applyNumberFormat="1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3" fontId="27" fillId="55" borderId="0" xfId="0" applyNumberFormat="1" applyFont="1" applyFill="1" applyAlignment="1">
      <alignment horizontal="right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38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50" fillId="0" borderId="7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50" fillId="55" borderId="30" xfId="0" applyNumberFormat="1" applyFont="1" applyFill="1" applyBorder="1" applyAlignment="1">
      <alignment horizontal="center" vertical="center" wrapText="1"/>
    </xf>
    <xf numFmtId="49" fontId="50" fillId="55" borderId="3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49" fontId="50" fillId="55" borderId="96" xfId="0" applyNumberFormat="1" applyFont="1" applyFill="1" applyBorder="1" applyAlignment="1">
      <alignment horizontal="left" vertical="center" wrapText="1"/>
    </xf>
    <xf numFmtId="49" fontId="50" fillId="55" borderId="0" xfId="0" applyNumberFormat="1" applyFont="1" applyFill="1" applyBorder="1" applyAlignment="1">
      <alignment horizontal="left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3" fontId="51" fillId="0" borderId="43" xfId="0" applyNumberFormat="1" applyFont="1" applyFill="1" applyBorder="1" applyAlignment="1">
      <alignment horizontal="center" vertical="center" wrapText="1"/>
    </xf>
    <xf numFmtId="3" fontId="51" fillId="0" borderId="89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72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49" fontId="50" fillId="55" borderId="88" xfId="0" applyNumberFormat="1" applyFont="1" applyFill="1" applyBorder="1" applyAlignment="1">
      <alignment horizontal="left" vertical="center" wrapText="1"/>
    </xf>
    <xf numFmtId="49" fontId="50" fillId="0" borderId="69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center" vertical="center" wrapText="1"/>
    </xf>
    <xf numFmtId="49" fontId="50" fillId="0" borderId="94" xfId="0" applyNumberFormat="1" applyFont="1" applyFill="1" applyBorder="1" applyAlignment="1">
      <alignment horizontal="left" vertical="center" wrapText="1"/>
    </xf>
    <xf numFmtId="49" fontId="50" fillId="0" borderId="78" xfId="0" applyNumberFormat="1" applyFont="1" applyFill="1" applyBorder="1" applyAlignment="1">
      <alignment horizontal="left" vertical="center" wrapText="1"/>
    </xf>
    <xf numFmtId="49" fontId="50" fillId="0" borderId="96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50" fillId="0" borderId="23" xfId="0" applyNumberFormat="1" applyFont="1" applyFill="1" applyBorder="1" applyAlignment="1">
      <alignment horizontal="left" vertical="center" wrapText="1"/>
    </xf>
    <xf numFmtId="49" fontId="50" fillId="0" borderId="93" xfId="0" applyNumberFormat="1" applyFont="1" applyFill="1" applyBorder="1" applyAlignment="1">
      <alignment horizontal="left" vertical="center" wrapText="1"/>
    </xf>
    <xf numFmtId="49" fontId="50" fillId="0" borderId="44" xfId="0" applyNumberFormat="1" applyFont="1" applyFill="1" applyBorder="1" applyAlignment="1">
      <alignment horizontal="left" vertical="center" wrapText="1"/>
    </xf>
    <xf numFmtId="49" fontId="50" fillId="0" borderId="67" xfId="0" applyNumberFormat="1" applyFont="1" applyFill="1" applyBorder="1" applyAlignment="1">
      <alignment horizontal="center" vertical="center" wrapText="1"/>
    </xf>
    <xf numFmtId="49" fontId="50" fillId="0" borderId="3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right"/>
    </xf>
    <xf numFmtId="0" fontId="21" fillId="55" borderId="94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95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zoomScalePageLayoutView="0" workbookViewId="0" topLeftCell="A64">
      <selection activeCell="X72" sqref="X72"/>
    </sheetView>
  </sheetViews>
  <sheetFormatPr defaultColWidth="9.140625" defaultRowHeight="15"/>
  <cols>
    <col min="1" max="1" width="5.57421875" style="2" customWidth="1"/>
    <col min="2" max="2" width="67.8515625" style="2" customWidth="1"/>
    <col min="3" max="3" width="13.421875" style="173" customWidth="1"/>
    <col min="4" max="4" width="9.8515625" style="173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125" hidden="1" customWidth="1"/>
    <col min="17" max="17" width="13.7109375" style="131" hidden="1" customWidth="1"/>
    <col min="18" max="18" width="7.8515625" style="13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530" t="s">
        <v>143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124"/>
      <c r="P1" s="124"/>
      <c r="Q1" s="130"/>
      <c r="R1" s="133"/>
    </row>
    <row r="2" spans="1:14" ht="15.75" thickBot="1">
      <c r="A2" s="592" t="s">
        <v>0</v>
      </c>
      <c r="B2" s="595" t="s">
        <v>6</v>
      </c>
      <c r="C2" s="584" t="s">
        <v>7</v>
      </c>
      <c r="D2" s="587" t="s">
        <v>8</v>
      </c>
      <c r="E2" s="600" t="s">
        <v>9</v>
      </c>
      <c r="F2" s="601"/>
      <c r="G2" s="601"/>
      <c r="H2" s="601"/>
      <c r="I2" s="601"/>
      <c r="J2" s="601"/>
      <c r="K2" s="601"/>
      <c r="L2" s="601"/>
      <c r="M2" s="601"/>
      <c r="N2" s="602"/>
    </row>
    <row r="3" spans="1:14" ht="15.75" customHeight="1">
      <c r="A3" s="593"/>
      <c r="B3" s="596"/>
      <c r="C3" s="585"/>
      <c r="D3" s="588"/>
      <c r="E3" s="500" t="s">
        <v>144</v>
      </c>
      <c r="F3" s="502"/>
      <c r="G3" s="502"/>
      <c r="H3" s="502"/>
      <c r="I3" s="505"/>
      <c r="J3" s="500" t="s">
        <v>145</v>
      </c>
      <c r="K3" s="502"/>
      <c r="L3" s="502"/>
      <c r="M3" s="502"/>
      <c r="N3" s="505"/>
    </row>
    <row r="4" spans="1:14" ht="54.75" customHeight="1" thickBot="1">
      <c r="A4" s="594"/>
      <c r="B4" s="597"/>
      <c r="C4" s="586"/>
      <c r="D4" s="589"/>
      <c r="E4" s="254" t="s">
        <v>10</v>
      </c>
      <c r="F4" s="249" t="s">
        <v>11</v>
      </c>
      <c r="G4" s="249" t="s">
        <v>12</v>
      </c>
      <c r="H4" s="249" t="s">
        <v>13</v>
      </c>
      <c r="I4" s="250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3">
        <v>3</v>
      </c>
      <c r="D5" s="157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24" customHeight="1" thickBot="1">
      <c r="A6" s="577" t="s">
        <v>131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9"/>
    </row>
    <row r="7" spans="1:14" ht="15.75" thickBot="1">
      <c r="A7" s="498" t="s">
        <v>15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499"/>
    </row>
    <row r="8" spans="1:14" ht="42" customHeight="1">
      <c r="A8" s="11" t="s">
        <v>16</v>
      </c>
      <c r="B8" s="12" t="s">
        <v>114</v>
      </c>
      <c r="C8" s="154" t="s">
        <v>1</v>
      </c>
      <c r="D8" s="168" t="s">
        <v>154</v>
      </c>
      <c r="E8" s="13">
        <f aca="true" t="shared" si="0" ref="E8:E13">F8+G8+H8+I8</f>
        <v>1909</v>
      </c>
      <c r="F8" s="234">
        <v>1909</v>
      </c>
      <c r="G8" s="234">
        <v>0</v>
      </c>
      <c r="H8" s="234">
        <v>0</v>
      </c>
      <c r="I8" s="236">
        <v>0</v>
      </c>
      <c r="J8" s="13">
        <f aca="true" t="shared" si="1" ref="J8:J14">K8+L8+M8+N8</f>
        <v>4502</v>
      </c>
      <c r="K8" s="14">
        <v>4502</v>
      </c>
      <c r="L8" s="14">
        <v>0</v>
      </c>
      <c r="M8" s="14">
        <v>0</v>
      </c>
      <c r="N8" s="15">
        <v>0</v>
      </c>
    </row>
    <row r="9" spans="1:14" ht="84.75" customHeight="1">
      <c r="A9" s="16" t="s">
        <v>17</v>
      </c>
      <c r="B9" s="91" t="s">
        <v>125</v>
      </c>
      <c r="C9" s="155" t="s">
        <v>1</v>
      </c>
      <c r="D9" s="160" t="s">
        <v>155</v>
      </c>
      <c r="E9" s="17">
        <f t="shared" si="0"/>
        <v>3685</v>
      </c>
      <c r="F9" s="18">
        <f>3121+564</f>
        <v>3685</v>
      </c>
      <c r="G9" s="18">
        <v>0</v>
      </c>
      <c r="H9" s="18">
        <v>0</v>
      </c>
      <c r="I9" s="19">
        <v>0</v>
      </c>
      <c r="J9" s="17">
        <f t="shared" si="1"/>
        <v>67084</v>
      </c>
      <c r="K9" s="18">
        <v>67084</v>
      </c>
      <c r="L9" s="18">
        <v>0</v>
      </c>
      <c r="M9" s="18">
        <v>0</v>
      </c>
      <c r="N9" s="19">
        <v>0</v>
      </c>
    </row>
    <row r="10" spans="1:14" ht="61.5" customHeight="1">
      <c r="A10" s="20" t="s">
        <v>18</v>
      </c>
      <c r="B10" s="21" t="s">
        <v>148</v>
      </c>
      <c r="C10" s="156" t="s">
        <v>1</v>
      </c>
      <c r="D10" s="174" t="s">
        <v>156</v>
      </c>
      <c r="E10" s="22">
        <f t="shared" si="0"/>
        <v>1878</v>
      </c>
      <c r="F10" s="235">
        <v>1878</v>
      </c>
      <c r="G10" s="235">
        <v>0</v>
      </c>
      <c r="H10" s="235">
        <v>0</v>
      </c>
      <c r="I10" s="237">
        <v>0</v>
      </c>
      <c r="J10" s="22">
        <f t="shared" si="1"/>
        <v>3225</v>
      </c>
      <c r="K10" s="23">
        <v>3225</v>
      </c>
      <c r="L10" s="23">
        <v>0</v>
      </c>
      <c r="M10" s="23">
        <v>0</v>
      </c>
      <c r="N10" s="24">
        <v>0</v>
      </c>
    </row>
    <row r="11" spans="1:25" ht="59.25" customHeight="1">
      <c r="A11" s="90" t="s">
        <v>19</v>
      </c>
      <c r="B11" s="91" t="s">
        <v>124</v>
      </c>
      <c r="C11" s="155" t="s">
        <v>1</v>
      </c>
      <c r="D11" s="160" t="s">
        <v>156</v>
      </c>
      <c r="E11" s="17">
        <f t="shared" si="0"/>
        <v>13608</v>
      </c>
      <c r="F11" s="18">
        <f>14425-564-253</f>
        <v>13608</v>
      </c>
      <c r="G11" s="18">
        <v>0</v>
      </c>
      <c r="H11" s="18">
        <v>0</v>
      </c>
      <c r="I11" s="19">
        <v>0</v>
      </c>
      <c r="J11" s="17">
        <f t="shared" si="1"/>
        <v>953</v>
      </c>
      <c r="K11" s="18">
        <v>953</v>
      </c>
      <c r="L11" s="18">
        <v>0</v>
      </c>
      <c r="M11" s="18">
        <v>0</v>
      </c>
      <c r="N11" s="19">
        <v>0</v>
      </c>
      <c r="Y11" s="64"/>
    </row>
    <row r="12" spans="1:14" ht="36" customHeight="1">
      <c r="A12" s="121" t="s">
        <v>20</v>
      </c>
      <c r="B12" s="21" t="s">
        <v>21</v>
      </c>
      <c r="C12" s="156" t="s">
        <v>1</v>
      </c>
      <c r="D12" s="174" t="s">
        <v>157</v>
      </c>
      <c r="E12" s="22">
        <f t="shared" si="0"/>
        <v>100</v>
      </c>
      <c r="F12" s="235">
        <v>100</v>
      </c>
      <c r="G12" s="235">
        <v>0</v>
      </c>
      <c r="H12" s="235">
        <v>0</v>
      </c>
      <c r="I12" s="237">
        <v>0</v>
      </c>
      <c r="J12" s="22">
        <f t="shared" si="1"/>
        <v>200</v>
      </c>
      <c r="K12" s="111">
        <v>200</v>
      </c>
      <c r="L12" s="111">
        <v>0</v>
      </c>
      <c r="M12" s="111">
        <v>0</v>
      </c>
      <c r="N12" s="113">
        <v>0</v>
      </c>
    </row>
    <row r="13" spans="1:14" ht="23.25" customHeight="1">
      <c r="A13" s="90" t="s">
        <v>22</v>
      </c>
      <c r="B13" s="91" t="s">
        <v>123</v>
      </c>
      <c r="C13" s="155" t="s">
        <v>1</v>
      </c>
      <c r="D13" s="152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1.25" customHeight="1" thickBot="1">
      <c r="A14" s="122" t="s">
        <v>23</v>
      </c>
      <c r="B14" s="94" t="s">
        <v>129</v>
      </c>
      <c r="C14" s="157" t="s">
        <v>1</v>
      </c>
      <c r="D14" s="153" t="s">
        <v>158</v>
      </c>
      <c r="E14" s="25">
        <f>F14+G14+H14+I14</f>
        <v>183403.0303030303</v>
      </c>
      <c r="F14" s="191">
        <v>181569</v>
      </c>
      <c r="G14" s="191">
        <v>0</v>
      </c>
      <c r="H14" s="191">
        <v>0</v>
      </c>
      <c r="I14" s="123">
        <f>F14*1/99</f>
        <v>1834.030303030303</v>
      </c>
      <c r="J14" s="25">
        <f t="shared" si="1"/>
        <v>38367</v>
      </c>
      <c r="K14" s="120">
        <f>32600+5000</f>
        <v>37600</v>
      </c>
      <c r="L14" s="120">
        <v>0</v>
      </c>
      <c r="M14" s="120">
        <v>0</v>
      </c>
      <c r="N14" s="123">
        <f>665+102</f>
        <v>767</v>
      </c>
    </row>
    <row r="15" spans="1:14" ht="15.75" thickBot="1">
      <c r="A15" s="575" t="s">
        <v>24</v>
      </c>
      <c r="B15" s="581"/>
      <c r="C15" s="158" t="s">
        <v>1</v>
      </c>
      <c r="D15" s="175"/>
      <c r="E15" s="26">
        <f aca="true" t="shared" si="2" ref="E15:N15">E14+E13+E12+E11+E10+E9+E8</f>
        <v>204583.0303030303</v>
      </c>
      <c r="F15" s="27">
        <f t="shared" si="2"/>
        <v>202749</v>
      </c>
      <c r="G15" s="27">
        <f t="shared" si="2"/>
        <v>0</v>
      </c>
      <c r="H15" s="27">
        <f t="shared" si="2"/>
        <v>0</v>
      </c>
      <c r="I15" s="28">
        <f t="shared" si="2"/>
        <v>1834.030303030303</v>
      </c>
      <c r="J15" s="26">
        <f t="shared" si="2"/>
        <v>114331</v>
      </c>
      <c r="K15" s="27">
        <f>K14+K13+K12+K11+K10+K9+K8</f>
        <v>113564</v>
      </c>
      <c r="L15" s="27">
        <f t="shared" si="2"/>
        <v>0</v>
      </c>
      <c r="M15" s="27">
        <f t="shared" si="2"/>
        <v>0</v>
      </c>
      <c r="N15" s="28">
        <f t="shared" si="2"/>
        <v>767</v>
      </c>
    </row>
    <row r="16" spans="1:14" ht="27" customHeight="1" hidden="1">
      <c r="A16" s="604" t="s">
        <v>25</v>
      </c>
      <c r="B16" s="605"/>
      <c r="C16" s="159" t="s">
        <v>1</v>
      </c>
      <c r="D16" s="159">
        <v>2016</v>
      </c>
      <c r="E16" s="253">
        <v>0</v>
      </c>
      <c r="F16" s="245">
        <v>0</v>
      </c>
      <c r="G16" s="245">
        <v>0</v>
      </c>
      <c r="H16" s="245">
        <v>0</v>
      </c>
      <c r="I16" s="247">
        <v>0</v>
      </c>
      <c r="J16" s="118">
        <v>0</v>
      </c>
      <c r="K16" s="95">
        <v>0</v>
      </c>
      <c r="L16" s="95">
        <v>0</v>
      </c>
      <c r="M16" s="95">
        <v>0</v>
      </c>
      <c r="N16" s="97">
        <v>0</v>
      </c>
    </row>
    <row r="17" spans="1:14" ht="15" hidden="1">
      <c r="A17" s="606" t="s">
        <v>26</v>
      </c>
      <c r="B17" s="607"/>
      <c r="C17" s="160" t="s">
        <v>1</v>
      </c>
      <c r="D17" s="16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598" t="s">
        <v>27</v>
      </c>
      <c r="B18" s="599"/>
      <c r="C18" s="161" t="s">
        <v>1</v>
      </c>
      <c r="D18" s="161">
        <v>2016</v>
      </c>
      <c r="E18" s="260">
        <v>0</v>
      </c>
      <c r="F18" s="246">
        <v>0</v>
      </c>
      <c r="G18" s="246">
        <v>0</v>
      </c>
      <c r="H18" s="246">
        <v>0</v>
      </c>
      <c r="I18" s="248">
        <v>0</v>
      </c>
      <c r="J18" s="119">
        <v>0</v>
      </c>
      <c r="K18" s="96">
        <v>0</v>
      </c>
      <c r="L18" s="96">
        <v>0</v>
      </c>
      <c r="M18" s="96">
        <v>0</v>
      </c>
      <c r="N18" s="98">
        <v>0</v>
      </c>
    </row>
    <row r="19" spans="1:14" ht="15.75" thickBot="1">
      <c r="A19" s="498" t="s">
        <v>28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499"/>
    </row>
    <row r="20" spans="1:14" ht="15">
      <c r="A20" s="117" t="s">
        <v>29</v>
      </c>
      <c r="B20" s="29" t="s">
        <v>30</v>
      </c>
      <c r="C20" s="159" t="s">
        <v>1</v>
      </c>
      <c r="D20" s="159" t="s">
        <v>128</v>
      </c>
      <c r="E20" s="253">
        <v>0</v>
      </c>
      <c r="F20" s="245">
        <v>0</v>
      </c>
      <c r="G20" s="245">
        <v>0</v>
      </c>
      <c r="H20" s="245">
        <v>0</v>
      </c>
      <c r="I20" s="247">
        <v>0</v>
      </c>
      <c r="J20" s="118">
        <v>0</v>
      </c>
      <c r="K20" s="95">
        <v>0</v>
      </c>
      <c r="L20" s="95">
        <v>0</v>
      </c>
      <c r="M20" s="95">
        <v>0</v>
      </c>
      <c r="N20" s="97">
        <v>0</v>
      </c>
    </row>
    <row r="21" spans="1:14" ht="26.25" thickBot="1">
      <c r="A21" s="30" t="s">
        <v>31</v>
      </c>
      <c r="B21" s="31" t="s">
        <v>130</v>
      </c>
      <c r="C21" s="153" t="s">
        <v>1</v>
      </c>
      <c r="D21" s="153">
        <v>2019</v>
      </c>
      <c r="E21" s="25">
        <f>F21+G21+H21+I21</f>
        <v>0</v>
      </c>
      <c r="F21" s="191">
        <v>0</v>
      </c>
      <c r="G21" s="191">
        <v>0</v>
      </c>
      <c r="H21" s="191">
        <v>0</v>
      </c>
      <c r="I21" s="123">
        <v>0</v>
      </c>
      <c r="J21" s="25">
        <v>0</v>
      </c>
      <c r="K21" s="120">
        <v>0</v>
      </c>
      <c r="L21" s="120">
        <v>0</v>
      </c>
      <c r="M21" s="120">
        <v>0</v>
      </c>
      <c r="N21" s="123">
        <v>0</v>
      </c>
    </row>
    <row r="22" spans="1:14" ht="15.75" thickBot="1">
      <c r="A22" s="590" t="s">
        <v>32</v>
      </c>
      <c r="B22" s="591"/>
      <c r="C22" s="153" t="s">
        <v>1</v>
      </c>
      <c r="D22" s="176"/>
      <c r="E22" s="25">
        <f aca="true" t="shared" si="3" ref="E22:N22">E21+E20</f>
        <v>0</v>
      </c>
      <c r="F22" s="191">
        <f t="shared" si="3"/>
        <v>0</v>
      </c>
      <c r="G22" s="191">
        <f t="shared" si="3"/>
        <v>0</v>
      </c>
      <c r="H22" s="191">
        <f t="shared" si="3"/>
        <v>0</v>
      </c>
      <c r="I22" s="123">
        <f t="shared" si="3"/>
        <v>0</v>
      </c>
      <c r="J22" s="25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3">
        <f t="shared" si="3"/>
        <v>0</v>
      </c>
    </row>
    <row r="23" spans="1:14" ht="15.75" thickBot="1">
      <c r="A23" s="498" t="s">
        <v>33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499"/>
    </row>
    <row r="24" spans="1:14" ht="20.25" customHeight="1">
      <c r="A24" s="88" t="s">
        <v>34</v>
      </c>
      <c r="B24" s="92" t="s">
        <v>30</v>
      </c>
      <c r="C24" s="159" t="s">
        <v>1</v>
      </c>
      <c r="D24" s="159"/>
      <c r="E24" s="251">
        <v>0</v>
      </c>
      <c r="F24" s="239">
        <v>0</v>
      </c>
      <c r="G24" s="239">
        <v>0</v>
      </c>
      <c r="H24" s="239">
        <v>0</v>
      </c>
      <c r="I24" s="240">
        <v>0</v>
      </c>
      <c r="J24" s="103">
        <v>0</v>
      </c>
      <c r="K24" s="86">
        <v>0</v>
      </c>
      <c r="L24" s="86">
        <v>0</v>
      </c>
      <c r="M24" s="86">
        <v>0</v>
      </c>
      <c r="N24" s="87">
        <v>0</v>
      </c>
    </row>
    <row r="25" spans="1:14" ht="15.75" thickBot="1">
      <c r="A25" s="32" t="s">
        <v>35</v>
      </c>
      <c r="B25" s="101" t="s">
        <v>36</v>
      </c>
      <c r="C25" s="162" t="s">
        <v>1</v>
      </c>
      <c r="D25" s="162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575" t="s">
        <v>37</v>
      </c>
      <c r="B26" s="581"/>
      <c r="C26" s="158" t="s">
        <v>1</v>
      </c>
      <c r="D26" s="175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498" t="s">
        <v>38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499"/>
    </row>
    <row r="28" spans="1:18" ht="20.25" customHeight="1" thickBot="1">
      <c r="A28" s="122" t="s">
        <v>39</v>
      </c>
      <c r="B28" s="498" t="s">
        <v>2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499"/>
      <c r="O28" s="125" t="s">
        <v>115</v>
      </c>
      <c r="P28" s="125" t="s">
        <v>116</v>
      </c>
      <c r="Q28" s="131" t="s">
        <v>117</v>
      </c>
      <c r="R28" s="134">
        <v>14</v>
      </c>
    </row>
    <row r="29" spans="1:14" ht="15">
      <c r="A29" s="88" t="s">
        <v>40</v>
      </c>
      <c r="B29" s="92" t="s">
        <v>41</v>
      </c>
      <c r="C29" s="159" t="s">
        <v>1</v>
      </c>
      <c r="D29" s="163">
        <v>2016</v>
      </c>
      <c r="E29" s="243">
        <v>0</v>
      </c>
      <c r="F29" s="245">
        <v>0</v>
      </c>
      <c r="G29" s="245">
        <v>0</v>
      </c>
      <c r="H29" s="245">
        <v>0</v>
      </c>
      <c r="I29" s="247">
        <v>0</v>
      </c>
      <c r="J29" s="99">
        <f>K29+L29+M29+N29</f>
        <v>0</v>
      </c>
      <c r="K29" s="95">
        <v>0</v>
      </c>
      <c r="L29" s="95">
        <v>0</v>
      </c>
      <c r="M29" s="95">
        <v>0</v>
      </c>
      <c r="N29" s="97">
        <v>0</v>
      </c>
    </row>
    <row r="30" spans="1:14" ht="24" customHeight="1">
      <c r="A30" s="90" t="s">
        <v>42</v>
      </c>
      <c r="B30" s="93" t="s">
        <v>30</v>
      </c>
      <c r="C30" s="160" t="s">
        <v>1</v>
      </c>
      <c r="D30" s="196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571" t="s">
        <v>43</v>
      </c>
      <c r="B31" s="613" t="s">
        <v>44</v>
      </c>
      <c r="C31" s="160" t="s">
        <v>71</v>
      </c>
      <c r="D31" s="208" t="s">
        <v>138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2"/>
      <c r="P31" s="137"/>
      <c r="Q31" s="138"/>
      <c r="R31" s="139"/>
      <c r="S31" s="140"/>
    </row>
    <row r="32" spans="1:19" ht="21" customHeight="1">
      <c r="A32" s="572"/>
      <c r="B32" s="614"/>
      <c r="C32" s="264" t="s">
        <v>1</v>
      </c>
      <c r="D32" s="265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0</v>
      </c>
      <c r="K32" s="18">
        <v>0</v>
      </c>
      <c r="L32" s="18">
        <v>0</v>
      </c>
      <c r="M32" s="18">
        <v>0</v>
      </c>
      <c r="N32" s="19">
        <v>0</v>
      </c>
      <c r="O32" s="142"/>
      <c r="P32" s="137"/>
      <c r="Q32" s="138"/>
      <c r="R32" s="139"/>
      <c r="S32" s="140"/>
    </row>
    <row r="33" spans="1:19" ht="15">
      <c r="A33" s="90" t="s">
        <v>45</v>
      </c>
      <c r="B33" s="93" t="s">
        <v>5</v>
      </c>
      <c r="C33" s="160" t="s">
        <v>1</v>
      </c>
      <c r="D33" s="155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2">
        <f>159+157</f>
        <v>316</v>
      </c>
      <c r="P33" s="141">
        <f>F33-O33</f>
        <v>-316</v>
      </c>
      <c r="Q33" s="138">
        <v>2</v>
      </c>
      <c r="R33" s="139"/>
      <c r="S33" s="140"/>
    </row>
    <row r="34" spans="1:19" ht="38.25">
      <c r="A34" s="89" t="s">
        <v>47</v>
      </c>
      <c r="B34" s="101" t="s">
        <v>146</v>
      </c>
      <c r="C34" s="162" t="s">
        <v>1</v>
      </c>
      <c r="D34" s="164" t="s">
        <v>160</v>
      </c>
      <c r="E34" s="39">
        <f>F34+G34+H34+I34</f>
        <v>4</v>
      </c>
      <c r="F34" s="40">
        <v>4</v>
      </c>
      <c r="G34" s="40">
        <v>0</v>
      </c>
      <c r="H34" s="40">
        <v>0</v>
      </c>
      <c r="I34" s="41">
        <v>0</v>
      </c>
      <c r="J34" s="39">
        <f t="shared" si="4"/>
        <v>1607</v>
      </c>
      <c r="K34" s="40">
        <v>1607</v>
      </c>
      <c r="L34" s="40">
        <v>0</v>
      </c>
      <c r="M34" s="40">
        <v>0</v>
      </c>
      <c r="N34" s="41">
        <v>0</v>
      </c>
      <c r="O34" s="142">
        <v>146</v>
      </c>
      <c r="P34" s="141">
        <f>F34-O34</f>
        <v>-142</v>
      </c>
      <c r="Q34" s="138"/>
      <c r="R34" s="137">
        <v>127</v>
      </c>
      <c r="S34" s="140"/>
    </row>
    <row r="35" spans="1:19" ht="45.75" customHeight="1">
      <c r="A35" s="89" t="s">
        <v>48</v>
      </c>
      <c r="B35" s="101" t="s">
        <v>142</v>
      </c>
      <c r="C35" s="162" t="s">
        <v>1</v>
      </c>
      <c r="D35" s="164" t="s">
        <v>159</v>
      </c>
      <c r="E35" s="255">
        <f>F35+G35+H35+I35</f>
        <v>196</v>
      </c>
      <c r="F35" s="40">
        <v>196</v>
      </c>
      <c r="G35" s="40">
        <v>0</v>
      </c>
      <c r="H35" s="40">
        <v>0</v>
      </c>
      <c r="I35" s="41">
        <v>0</v>
      </c>
      <c r="J35" s="109">
        <f t="shared" si="4"/>
        <v>196</v>
      </c>
      <c r="K35" s="40">
        <v>196</v>
      </c>
      <c r="L35" s="40">
        <v>0</v>
      </c>
      <c r="M35" s="40">
        <v>0</v>
      </c>
      <c r="N35" s="41">
        <v>0</v>
      </c>
      <c r="O35" s="142">
        <f>23.2+23.2+23.2+36</f>
        <v>105.6</v>
      </c>
      <c r="P35" s="141">
        <f>F35-O35</f>
        <v>90.4</v>
      </c>
      <c r="Q35" s="138">
        <v>38</v>
      </c>
      <c r="R35" s="139"/>
      <c r="S35" s="140"/>
    </row>
    <row r="36" spans="1:19" ht="25.5">
      <c r="A36" s="90" t="s">
        <v>49</v>
      </c>
      <c r="B36" s="93" t="s">
        <v>3</v>
      </c>
      <c r="C36" s="162" t="s">
        <v>1</v>
      </c>
      <c r="D36" s="164" t="s">
        <v>161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4"/>
        <v>2000</v>
      </c>
      <c r="K36" s="18">
        <v>2000</v>
      </c>
      <c r="L36" s="18">
        <v>0</v>
      </c>
      <c r="M36" s="18">
        <v>0</v>
      </c>
      <c r="N36" s="19">
        <v>0</v>
      </c>
      <c r="O36" s="142">
        <f>99+95</f>
        <v>194</v>
      </c>
      <c r="P36" s="141">
        <f>F36-O36</f>
        <v>985</v>
      </c>
      <c r="Q36" s="138"/>
      <c r="R36" s="137">
        <v>42</v>
      </c>
      <c r="S36" s="140"/>
    </row>
    <row r="37" spans="1:19" ht="34.5" customHeight="1" thickBot="1">
      <c r="A37" s="122" t="s">
        <v>50</v>
      </c>
      <c r="B37" s="43" t="s">
        <v>4</v>
      </c>
      <c r="C37" s="161" t="s">
        <v>1</v>
      </c>
      <c r="D37" s="178" t="s">
        <v>162</v>
      </c>
      <c r="E37" s="78">
        <v>0</v>
      </c>
      <c r="F37" s="191">
        <v>0</v>
      </c>
      <c r="G37" s="191">
        <v>0</v>
      </c>
      <c r="H37" s="191">
        <v>0</v>
      </c>
      <c r="I37" s="123">
        <v>0</v>
      </c>
      <c r="J37" s="78">
        <f t="shared" si="4"/>
        <v>465</v>
      </c>
      <c r="K37" s="120">
        <v>465</v>
      </c>
      <c r="L37" s="120">
        <v>0</v>
      </c>
      <c r="M37" s="120">
        <v>0</v>
      </c>
      <c r="N37" s="123">
        <v>0</v>
      </c>
      <c r="O37" s="142">
        <f>704+203+99</f>
        <v>1006</v>
      </c>
      <c r="P37" s="141">
        <f>F37-O37</f>
        <v>-1006</v>
      </c>
      <c r="Q37" s="138">
        <v>248</v>
      </c>
      <c r="R37" s="137">
        <v>157</v>
      </c>
      <c r="S37" s="140"/>
    </row>
    <row r="38" spans="1:19" ht="15.75" thickBot="1">
      <c r="A38" s="582" t="s">
        <v>120</v>
      </c>
      <c r="B38" s="583"/>
      <c r="C38" s="168"/>
      <c r="D38" s="185"/>
      <c r="E38" s="256">
        <f>E29+E30+E31+E33+E34+E35+E36+E37</f>
        <v>1379</v>
      </c>
      <c r="F38" s="234">
        <f aca="true" t="shared" si="5" ref="F38:N38">F29+F30+F31+F33+F34+F35+F36+F37</f>
        <v>1379</v>
      </c>
      <c r="G38" s="234">
        <f t="shared" si="5"/>
        <v>0</v>
      </c>
      <c r="H38" s="234">
        <f t="shared" si="5"/>
        <v>0</v>
      </c>
      <c r="I38" s="236">
        <f t="shared" si="5"/>
        <v>0</v>
      </c>
      <c r="J38" s="199">
        <f>J29+J30+J31+J33+J34+J35+J36+J37+J32</f>
        <v>4268</v>
      </c>
      <c r="K38" s="198">
        <f>K29+K30+K31+K33+K34+K35+K36+K37+K32</f>
        <v>4268</v>
      </c>
      <c r="L38" s="198">
        <f t="shared" si="5"/>
        <v>0</v>
      </c>
      <c r="M38" s="198">
        <f t="shared" si="5"/>
        <v>0</v>
      </c>
      <c r="N38" s="209">
        <f t="shared" si="5"/>
        <v>0</v>
      </c>
      <c r="O38" s="142">
        <f>SUM(O29:O37)</f>
        <v>1767.6</v>
      </c>
      <c r="P38" s="137">
        <f>SUM(P29:P37)</f>
        <v>-388.6</v>
      </c>
      <c r="Q38" s="138">
        <f>SUM(Q31:Q37)</f>
        <v>288</v>
      </c>
      <c r="R38" s="139">
        <f>SUM(R31:R37)</f>
        <v>326</v>
      </c>
      <c r="S38" s="140"/>
    </row>
    <row r="39" spans="1:19" ht="15">
      <c r="A39" s="215"/>
      <c r="B39" s="217"/>
      <c r="C39" s="206" t="s">
        <v>1</v>
      </c>
      <c r="D39" s="200"/>
      <c r="E39" s="243">
        <f>E29+E30+E33+E34+E35+E36+E37</f>
        <v>1379</v>
      </c>
      <c r="F39" s="245">
        <f>F29+F30+F33+F34+F35+F36+F37</f>
        <v>1379</v>
      </c>
      <c r="G39" s="245">
        <v>0</v>
      </c>
      <c r="H39" s="245">
        <v>0</v>
      </c>
      <c r="I39" s="241">
        <v>0</v>
      </c>
      <c r="J39" s="204">
        <f>J29+J30+J33+J34+J35+J36+J37+J32</f>
        <v>4268</v>
      </c>
      <c r="K39" s="202">
        <f>K29+K30+K33+K34+K35+K36+K37+K32</f>
        <v>4268</v>
      </c>
      <c r="L39" s="202">
        <v>0</v>
      </c>
      <c r="M39" s="202">
        <v>0</v>
      </c>
      <c r="N39" s="203">
        <v>0</v>
      </c>
      <c r="O39" s="211"/>
      <c r="P39" s="211"/>
      <c r="Q39" s="212"/>
      <c r="R39" s="213"/>
      <c r="S39" s="188"/>
    </row>
    <row r="40" spans="1:19" ht="15.75" thickBot="1">
      <c r="A40" s="216"/>
      <c r="B40" s="218"/>
      <c r="C40" s="207" t="s">
        <v>71</v>
      </c>
      <c r="D40" s="201"/>
      <c r="E40" s="244">
        <f aca="true" t="shared" si="6" ref="E40:N40">E31</f>
        <v>0</v>
      </c>
      <c r="F40" s="246">
        <f t="shared" si="6"/>
        <v>0</v>
      </c>
      <c r="G40" s="246">
        <f t="shared" si="6"/>
        <v>0</v>
      </c>
      <c r="H40" s="246">
        <f t="shared" si="6"/>
        <v>0</v>
      </c>
      <c r="I40" s="242">
        <f t="shared" si="6"/>
        <v>0</v>
      </c>
      <c r="J40" s="205">
        <f t="shared" si="6"/>
        <v>0</v>
      </c>
      <c r="K40" s="210">
        <f t="shared" si="6"/>
        <v>0</v>
      </c>
      <c r="L40" s="210">
        <f t="shared" si="6"/>
        <v>0</v>
      </c>
      <c r="M40" s="210">
        <f t="shared" si="6"/>
        <v>0</v>
      </c>
      <c r="N40" s="214">
        <f t="shared" si="6"/>
        <v>0</v>
      </c>
      <c r="O40" s="211"/>
      <c r="P40" s="211"/>
      <c r="Q40" s="212"/>
      <c r="R40" s="213"/>
      <c r="S40" s="188"/>
    </row>
    <row r="41" spans="1:14" ht="15.75" thickBot="1">
      <c r="A41" s="538" t="s">
        <v>51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54"/>
    </row>
    <row r="42" spans="1:14" ht="29.25" customHeight="1">
      <c r="A42" s="564" t="s">
        <v>52</v>
      </c>
      <c r="B42" s="573" t="s">
        <v>30</v>
      </c>
      <c r="C42" s="163" t="s">
        <v>53</v>
      </c>
      <c r="D42" s="159"/>
      <c r="E42" s="253">
        <v>0</v>
      </c>
      <c r="F42" s="245">
        <v>0</v>
      </c>
      <c r="G42" s="245">
        <v>0</v>
      </c>
      <c r="H42" s="245">
        <v>0</v>
      </c>
      <c r="I42" s="247">
        <v>0</v>
      </c>
      <c r="J42" s="118">
        <v>0</v>
      </c>
      <c r="K42" s="95">
        <v>0</v>
      </c>
      <c r="L42" s="95">
        <v>0</v>
      </c>
      <c r="M42" s="95">
        <v>0</v>
      </c>
      <c r="N42" s="97">
        <v>0</v>
      </c>
    </row>
    <row r="43" spans="1:14" ht="18" customHeight="1">
      <c r="A43" s="571"/>
      <c r="B43" s="574"/>
      <c r="C43" s="164" t="s">
        <v>54</v>
      </c>
      <c r="D43" s="162"/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565" t="s">
        <v>55</v>
      </c>
      <c r="B44" s="580" t="s">
        <v>122</v>
      </c>
      <c r="C44" s="223" t="s">
        <v>102</v>
      </c>
      <c r="D44" s="160" t="s">
        <v>166</v>
      </c>
      <c r="E44" s="17">
        <f>F44+G44+H44+I44</f>
        <v>4191</v>
      </c>
      <c r="F44" s="18">
        <f>4438-247</f>
        <v>4191</v>
      </c>
      <c r="G44" s="18">
        <v>0</v>
      </c>
      <c r="H44" s="18">
        <v>0</v>
      </c>
      <c r="I44" s="19">
        <v>0</v>
      </c>
      <c r="J44" s="17">
        <f>K44+L44+M44+N44</f>
        <v>2823</v>
      </c>
      <c r="K44" s="18">
        <v>2823</v>
      </c>
      <c r="L44" s="18">
        <v>0</v>
      </c>
      <c r="M44" s="18">
        <v>0</v>
      </c>
      <c r="N44" s="19">
        <v>0</v>
      </c>
      <c r="P44" s="126"/>
      <c r="Q44" s="132"/>
    </row>
    <row r="45" spans="1:14" ht="15">
      <c r="A45" s="565"/>
      <c r="B45" s="580"/>
      <c r="C45" s="155" t="s">
        <v>54</v>
      </c>
      <c r="D45" s="160"/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565"/>
      <c r="B46" s="580"/>
      <c r="C46" s="155" t="s">
        <v>56</v>
      </c>
      <c r="D46" s="160"/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2" t="s">
        <v>57</v>
      </c>
      <c r="B47" s="94" t="s">
        <v>58</v>
      </c>
      <c r="C47" s="157" t="s">
        <v>53</v>
      </c>
      <c r="D47" s="153" t="s">
        <v>167</v>
      </c>
      <c r="E47" s="25">
        <f>F47+G47+H47+I47</f>
        <v>1400</v>
      </c>
      <c r="F47" s="191">
        <v>1400</v>
      </c>
      <c r="G47" s="191">
        <v>0</v>
      </c>
      <c r="H47" s="191">
        <v>0</v>
      </c>
      <c r="I47" s="123">
        <v>0</v>
      </c>
      <c r="J47" s="22">
        <f>K47+L47+M47+N47</f>
        <v>1861</v>
      </c>
      <c r="K47" s="194">
        <f>2461-600</f>
        <v>1861</v>
      </c>
      <c r="L47" s="194">
        <v>0</v>
      </c>
      <c r="M47" s="194">
        <v>0</v>
      </c>
      <c r="N47" s="195">
        <v>0</v>
      </c>
    </row>
    <row r="48" spans="1:14" ht="15">
      <c r="A48" s="507" t="s">
        <v>59</v>
      </c>
      <c r="B48" s="508"/>
      <c r="C48" s="534"/>
      <c r="D48" s="534"/>
      <c r="E48" s="560">
        <f>F48+G48+H48+I48</f>
        <v>5591</v>
      </c>
      <c r="F48" s="548">
        <f>F47+F46+F45+F44+F43+F42</f>
        <v>5591</v>
      </c>
      <c r="G48" s="548">
        <v>0</v>
      </c>
      <c r="H48" s="548">
        <v>0</v>
      </c>
      <c r="I48" s="566">
        <v>0</v>
      </c>
      <c r="J48" s="560">
        <f>J47+J46+J45+J44+J43+J42</f>
        <v>4684</v>
      </c>
      <c r="K48" s="548">
        <f>K47+K46+K45+K44+K43+K42</f>
        <v>4684</v>
      </c>
      <c r="L48" s="548">
        <f>L47+L46+L45+L44+L43+L42</f>
        <v>0</v>
      </c>
      <c r="M48" s="548">
        <f>M47+M46+M45+M44+M43+M42</f>
        <v>0</v>
      </c>
      <c r="N48" s="559">
        <f>N47+N46+N45+N44+N43+N42</f>
        <v>0</v>
      </c>
    </row>
    <row r="49" spans="1:14" ht="15.75" thickBot="1">
      <c r="A49" s="538" t="s">
        <v>60</v>
      </c>
      <c r="B49" s="539"/>
      <c r="C49" s="535"/>
      <c r="D49" s="535"/>
      <c r="E49" s="568"/>
      <c r="F49" s="569"/>
      <c r="G49" s="569"/>
      <c r="H49" s="569"/>
      <c r="I49" s="567"/>
      <c r="J49" s="568"/>
      <c r="K49" s="569"/>
      <c r="L49" s="569"/>
      <c r="M49" s="569"/>
      <c r="N49" s="570"/>
    </row>
    <row r="50" spans="1:27" ht="89.25" customHeight="1">
      <c r="A50" s="46"/>
      <c r="B50" s="47"/>
      <c r="C50" s="159" t="s">
        <v>102</v>
      </c>
      <c r="D50" s="179"/>
      <c r="E50" s="289">
        <f>F50+G50+H50+I50</f>
        <v>5591</v>
      </c>
      <c r="F50" s="287">
        <f>F47+F44+F42</f>
        <v>5591</v>
      </c>
      <c r="G50" s="287">
        <v>0</v>
      </c>
      <c r="H50" s="287">
        <v>0</v>
      </c>
      <c r="I50" s="288">
        <v>0</v>
      </c>
      <c r="J50" s="300">
        <f>K50+L50+M50+N50</f>
        <v>4684</v>
      </c>
      <c r="K50" s="301">
        <f>K47+K44+K42</f>
        <v>4684</v>
      </c>
      <c r="L50" s="287">
        <v>0</v>
      </c>
      <c r="M50" s="287">
        <v>0</v>
      </c>
      <c r="N50" s="302"/>
      <c r="W50" s="49">
        <v>0</v>
      </c>
      <c r="X50" s="125"/>
      <c r="Y50" s="125"/>
      <c r="Z50" s="131"/>
      <c r="AA50" s="134"/>
    </row>
    <row r="51" spans="1:14" ht="15">
      <c r="A51" s="50"/>
      <c r="B51" s="51"/>
      <c r="C51" s="160" t="s">
        <v>54</v>
      </c>
      <c r="D51" s="152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2"/>
      <c r="B52" s="53"/>
      <c r="C52" s="161" t="s">
        <v>56</v>
      </c>
      <c r="D52" s="180"/>
      <c r="E52" s="292">
        <v>0</v>
      </c>
      <c r="F52" s="290">
        <v>0</v>
      </c>
      <c r="G52" s="290">
        <v>0</v>
      </c>
      <c r="H52" s="290">
        <v>0</v>
      </c>
      <c r="I52" s="291">
        <v>0</v>
      </c>
      <c r="J52" s="295">
        <v>0</v>
      </c>
      <c r="K52" s="290">
        <v>0</v>
      </c>
      <c r="L52" s="290">
        <v>0</v>
      </c>
      <c r="M52" s="290">
        <v>0</v>
      </c>
      <c r="N52" s="291">
        <v>0</v>
      </c>
    </row>
    <row r="53" spans="1:14" ht="15.75" thickBot="1">
      <c r="A53" s="498" t="s">
        <v>61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499"/>
    </row>
    <row r="54" spans="1:14" ht="21" customHeight="1">
      <c r="A54" s="88" t="s">
        <v>62</v>
      </c>
      <c r="B54" s="92" t="s">
        <v>63</v>
      </c>
      <c r="C54" s="159" t="s">
        <v>64</v>
      </c>
      <c r="D54" s="159"/>
      <c r="E54" s="251">
        <v>0</v>
      </c>
      <c r="F54" s="239">
        <v>0</v>
      </c>
      <c r="G54" s="239">
        <v>0</v>
      </c>
      <c r="H54" s="239">
        <v>0</v>
      </c>
      <c r="I54" s="240">
        <v>0</v>
      </c>
      <c r="J54" s="103">
        <v>0</v>
      </c>
      <c r="K54" s="86">
        <v>0</v>
      </c>
      <c r="L54" s="86">
        <v>0</v>
      </c>
      <c r="M54" s="86">
        <v>0</v>
      </c>
      <c r="N54" s="87">
        <v>0</v>
      </c>
    </row>
    <row r="55" spans="1:14" ht="21" customHeight="1">
      <c r="A55" s="90" t="s">
        <v>65</v>
      </c>
      <c r="B55" s="93" t="s">
        <v>30</v>
      </c>
      <c r="C55" s="160" t="s">
        <v>64</v>
      </c>
      <c r="D55" s="160"/>
      <c r="E55" s="54">
        <v>0</v>
      </c>
      <c r="F55" s="258">
        <v>0</v>
      </c>
      <c r="G55" s="258">
        <v>0</v>
      </c>
      <c r="H55" s="258">
        <v>0</v>
      </c>
      <c r="I55" s="259">
        <v>0</v>
      </c>
      <c r="J55" s="54">
        <v>0</v>
      </c>
      <c r="K55" s="115">
        <v>0</v>
      </c>
      <c r="L55" s="115">
        <v>0</v>
      </c>
      <c r="M55" s="115">
        <v>0</v>
      </c>
      <c r="N55" s="116">
        <v>0</v>
      </c>
    </row>
    <row r="56" spans="1:14" ht="21" customHeight="1" thickBot="1">
      <c r="A56" s="32" t="s">
        <v>66</v>
      </c>
      <c r="B56" s="107" t="s">
        <v>67</v>
      </c>
      <c r="C56" s="161" t="s">
        <v>64</v>
      </c>
      <c r="D56" s="161"/>
      <c r="E56" s="252">
        <v>0</v>
      </c>
      <c r="F56" s="249">
        <v>0</v>
      </c>
      <c r="G56" s="249">
        <v>0</v>
      </c>
      <c r="H56" s="249">
        <v>0</v>
      </c>
      <c r="I56" s="250">
        <v>0</v>
      </c>
      <c r="J56" s="104">
        <v>0</v>
      </c>
      <c r="K56" s="105">
        <v>0</v>
      </c>
      <c r="L56" s="105">
        <v>0</v>
      </c>
      <c r="M56" s="105">
        <v>0</v>
      </c>
      <c r="N56" s="102">
        <v>0</v>
      </c>
    </row>
    <row r="57" spans="1:14" ht="15.75" thickBot="1">
      <c r="A57" s="575" t="s">
        <v>68</v>
      </c>
      <c r="B57" s="576"/>
      <c r="C57" s="165"/>
      <c r="D57" s="175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498" t="s">
        <v>69</v>
      </c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499"/>
    </row>
    <row r="59" spans="1:14" ht="15">
      <c r="A59" s="564" t="s">
        <v>70</v>
      </c>
      <c r="B59" s="532" t="s">
        <v>30</v>
      </c>
      <c r="C59" s="159" t="s">
        <v>1</v>
      </c>
      <c r="D59" s="168"/>
      <c r="E59" s="251">
        <v>0</v>
      </c>
      <c r="F59" s="239">
        <v>0</v>
      </c>
      <c r="G59" s="239">
        <v>0</v>
      </c>
      <c r="H59" s="239">
        <v>0</v>
      </c>
      <c r="I59" s="240">
        <v>0</v>
      </c>
      <c r="J59" s="103">
        <v>0</v>
      </c>
      <c r="K59" s="86">
        <v>0</v>
      </c>
      <c r="L59" s="86">
        <v>0</v>
      </c>
      <c r="M59" s="86">
        <v>0</v>
      </c>
      <c r="N59" s="87">
        <v>0</v>
      </c>
    </row>
    <row r="60" spans="1:14" ht="15.75" customHeight="1">
      <c r="A60" s="565"/>
      <c r="B60" s="533"/>
      <c r="C60" s="160" t="s">
        <v>71</v>
      </c>
      <c r="D60" s="231"/>
      <c r="E60" s="54">
        <v>0</v>
      </c>
      <c r="F60" s="258">
        <v>0</v>
      </c>
      <c r="G60" s="258">
        <v>0</v>
      </c>
      <c r="H60" s="258">
        <v>0</v>
      </c>
      <c r="I60" s="259">
        <v>0</v>
      </c>
      <c r="J60" s="54">
        <v>0</v>
      </c>
      <c r="K60" s="115">
        <v>0</v>
      </c>
      <c r="L60" s="115">
        <v>0</v>
      </c>
      <c r="M60" s="115">
        <v>0</v>
      </c>
      <c r="N60" s="116">
        <v>0</v>
      </c>
    </row>
    <row r="61" spans="1:14" ht="15">
      <c r="A61" s="90" t="s">
        <v>72</v>
      </c>
      <c r="B61" s="93" t="s">
        <v>73</v>
      </c>
      <c r="C61" s="160" t="s">
        <v>1</v>
      </c>
      <c r="D61" s="160"/>
      <c r="E61" s="54">
        <v>0</v>
      </c>
      <c r="F61" s="258">
        <v>0</v>
      </c>
      <c r="G61" s="258">
        <v>0</v>
      </c>
      <c r="H61" s="258">
        <v>0</v>
      </c>
      <c r="I61" s="259">
        <v>0</v>
      </c>
      <c r="J61" s="54">
        <v>0</v>
      </c>
      <c r="K61" s="115">
        <v>0</v>
      </c>
      <c r="L61" s="115">
        <v>0</v>
      </c>
      <c r="M61" s="115">
        <v>0</v>
      </c>
      <c r="N61" s="116">
        <v>0</v>
      </c>
    </row>
    <row r="62" spans="1:14" ht="15.75" thickBot="1">
      <c r="A62" s="32" t="s">
        <v>74</v>
      </c>
      <c r="B62" s="101" t="s">
        <v>75</v>
      </c>
      <c r="C62" s="161" t="s">
        <v>71</v>
      </c>
      <c r="D62" s="161"/>
      <c r="E62" s="33">
        <v>0</v>
      </c>
      <c r="F62" s="34">
        <v>0</v>
      </c>
      <c r="G62" s="34">
        <v>0</v>
      </c>
      <c r="H62" s="34">
        <v>0</v>
      </c>
      <c r="I62" s="35">
        <v>0</v>
      </c>
      <c r="J62" s="33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ht="12.75" customHeight="1">
      <c r="A63" s="507" t="s">
        <v>76</v>
      </c>
      <c r="B63" s="508"/>
      <c r="C63" s="562"/>
      <c r="D63" s="534"/>
      <c r="E63" s="561">
        <v>0</v>
      </c>
      <c r="F63" s="502">
        <v>0</v>
      </c>
      <c r="G63" s="502">
        <v>0</v>
      </c>
      <c r="H63" s="502">
        <v>0</v>
      </c>
      <c r="I63" s="505">
        <v>0</v>
      </c>
      <c r="J63" s="561">
        <v>0</v>
      </c>
      <c r="K63" s="502">
        <v>0</v>
      </c>
      <c r="L63" s="502">
        <v>0</v>
      </c>
      <c r="M63" s="502">
        <v>0</v>
      </c>
      <c r="N63" s="505">
        <v>0</v>
      </c>
    </row>
    <row r="64" spans="1:14" ht="15" customHeight="1" thickBot="1">
      <c r="A64" s="538" t="s">
        <v>60</v>
      </c>
      <c r="B64" s="539"/>
      <c r="C64" s="563"/>
      <c r="D64" s="535"/>
      <c r="E64" s="556"/>
      <c r="F64" s="503"/>
      <c r="G64" s="503"/>
      <c r="H64" s="503"/>
      <c r="I64" s="506"/>
      <c r="J64" s="556"/>
      <c r="K64" s="503"/>
      <c r="L64" s="503"/>
      <c r="M64" s="503"/>
      <c r="N64" s="506"/>
    </row>
    <row r="65" spans="1:14" ht="15">
      <c r="A65" s="55"/>
      <c r="B65" s="56"/>
      <c r="C65" s="159" t="s">
        <v>1</v>
      </c>
      <c r="D65" s="181"/>
      <c r="E65" s="238">
        <v>0</v>
      </c>
      <c r="F65" s="239">
        <v>0</v>
      </c>
      <c r="G65" s="239">
        <v>0</v>
      </c>
      <c r="H65" s="239">
        <v>0</v>
      </c>
      <c r="I65" s="240">
        <v>0</v>
      </c>
      <c r="J65" s="85">
        <v>0</v>
      </c>
      <c r="K65" s="86">
        <v>0</v>
      </c>
      <c r="L65" s="86">
        <v>0</v>
      </c>
      <c r="M65" s="86">
        <v>0</v>
      </c>
      <c r="N65" s="87">
        <v>0</v>
      </c>
    </row>
    <row r="66" spans="1:14" ht="15.75" thickBot="1">
      <c r="A66" s="84"/>
      <c r="B66" s="53"/>
      <c r="C66" s="161" t="s">
        <v>71</v>
      </c>
      <c r="D66" s="182"/>
      <c r="E66" s="254">
        <v>0</v>
      </c>
      <c r="F66" s="249">
        <v>0</v>
      </c>
      <c r="G66" s="249">
        <v>0</v>
      </c>
      <c r="H66" s="249">
        <v>0</v>
      </c>
      <c r="I66" s="250">
        <v>0</v>
      </c>
      <c r="J66" s="106">
        <v>0</v>
      </c>
      <c r="K66" s="105">
        <v>0</v>
      </c>
      <c r="L66" s="105">
        <v>0</v>
      </c>
      <c r="M66" s="105">
        <v>0</v>
      </c>
      <c r="N66" s="102">
        <v>0</v>
      </c>
    </row>
    <row r="67" spans="1:14" ht="15.75" thickBot="1">
      <c r="A67" s="498" t="s">
        <v>77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499"/>
    </row>
    <row r="68" spans="1:14" ht="18.75" customHeight="1">
      <c r="A68" s="277" t="s">
        <v>78</v>
      </c>
      <c r="B68" s="232" t="s">
        <v>30</v>
      </c>
      <c r="C68" s="159" t="s">
        <v>54</v>
      </c>
      <c r="D68" s="274">
        <v>2019</v>
      </c>
      <c r="E68" s="253">
        <f>F68+G68+H68+I68</f>
        <v>0</v>
      </c>
      <c r="F68" s="245">
        <v>0</v>
      </c>
      <c r="G68" s="245">
        <v>0</v>
      </c>
      <c r="H68" s="245">
        <v>0</v>
      </c>
      <c r="I68" s="247">
        <v>0</v>
      </c>
      <c r="J68" s="118">
        <v>0</v>
      </c>
      <c r="K68" s="95">
        <v>0</v>
      </c>
      <c r="L68" s="95">
        <v>0</v>
      </c>
      <c r="M68" s="95">
        <v>0</v>
      </c>
      <c r="N68" s="97">
        <v>0</v>
      </c>
    </row>
    <row r="69" spans="1:14" ht="15">
      <c r="A69" s="571" t="s">
        <v>79</v>
      </c>
      <c r="B69" s="533" t="s">
        <v>80</v>
      </c>
      <c r="C69" s="160" t="s">
        <v>1</v>
      </c>
      <c r="D69" s="275" t="s">
        <v>181</v>
      </c>
      <c r="E69" s="17">
        <f>F69+G69+H69+I69</f>
        <v>0</v>
      </c>
      <c r="F69" s="18">
        <v>0</v>
      </c>
      <c r="G69" s="18">
        <v>0</v>
      </c>
      <c r="H69" s="18">
        <v>0</v>
      </c>
      <c r="I69" s="19">
        <v>0</v>
      </c>
      <c r="J69" s="17">
        <f>K69+L69+M69+N69</f>
        <v>1693</v>
      </c>
      <c r="K69" s="18">
        <v>1693</v>
      </c>
      <c r="L69" s="18">
        <v>0</v>
      </c>
      <c r="M69" s="18">
        <v>0</v>
      </c>
      <c r="N69" s="19">
        <v>0</v>
      </c>
    </row>
    <row r="70" spans="1:14" ht="23.25" customHeight="1">
      <c r="A70" s="622"/>
      <c r="B70" s="626"/>
      <c r="C70" s="162" t="s">
        <v>71</v>
      </c>
      <c r="D70" s="162" t="s">
        <v>139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622"/>
      <c r="B71" s="626"/>
      <c r="C71" s="162" t="s">
        <v>132</v>
      </c>
      <c r="D71" s="162" t="s">
        <v>149</v>
      </c>
      <c r="E71" s="45">
        <f>F71</f>
        <v>12345</v>
      </c>
      <c r="F71" s="40">
        <f>12390-45</f>
        <v>12345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66.75" customHeight="1">
      <c r="A72" s="622"/>
      <c r="B72" s="626"/>
      <c r="C72" s="224" t="s">
        <v>102</v>
      </c>
      <c r="D72" s="162">
        <v>2017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6"/>
    </row>
    <row r="73" spans="1:16" ht="21" customHeight="1" thickBot="1">
      <c r="A73" s="623"/>
      <c r="B73" s="280" t="s">
        <v>140</v>
      </c>
      <c r="C73" s="226" t="s">
        <v>71</v>
      </c>
      <c r="D73" s="276">
        <v>2020</v>
      </c>
      <c r="E73" s="281">
        <v>0</v>
      </c>
      <c r="F73" s="278">
        <v>0</v>
      </c>
      <c r="G73" s="278">
        <v>0</v>
      </c>
      <c r="H73" s="278">
        <v>0</v>
      </c>
      <c r="I73" s="279">
        <v>0</v>
      </c>
      <c r="J73" s="281">
        <f>K73+L73</f>
        <v>0</v>
      </c>
      <c r="K73" s="281">
        <v>0</v>
      </c>
      <c r="L73" s="281">
        <v>0</v>
      </c>
      <c r="M73" s="281">
        <v>0</v>
      </c>
      <c r="N73" s="214">
        <v>0</v>
      </c>
      <c r="P73" s="126"/>
    </row>
    <row r="74" spans="1:14" ht="14.25" customHeight="1">
      <c r="A74" s="549" t="s">
        <v>81</v>
      </c>
      <c r="B74" s="549"/>
      <c r="C74" s="534"/>
      <c r="D74" s="550"/>
      <c r="E74" s="560">
        <f>E71</f>
        <v>12345</v>
      </c>
      <c r="F74" s="548">
        <f>F71</f>
        <v>12345</v>
      </c>
      <c r="G74" s="548">
        <f aca="true" t="shared" si="7" ref="G74:N74">G72+G69+G68+G70</f>
        <v>0</v>
      </c>
      <c r="H74" s="548">
        <f t="shared" si="7"/>
        <v>0</v>
      </c>
      <c r="I74" s="559">
        <f t="shared" si="7"/>
        <v>0</v>
      </c>
      <c r="J74" s="560">
        <f>J72+J69+J68+J70+J71</f>
        <v>1693</v>
      </c>
      <c r="K74" s="555">
        <f>K72+K69+K68+K70+K71</f>
        <v>1693</v>
      </c>
      <c r="L74" s="555">
        <f>L72+L69+L68+L70+L71</f>
        <v>0</v>
      </c>
      <c r="M74" s="555">
        <f t="shared" si="7"/>
        <v>0</v>
      </c>
      <c r="N74" s="557">
        <f t="shared" si="7"/>
        <v>0</v>
      </c>
    </row>
    <row r="75" spans="1:14" ht="12.75" customHeight="1" thickBot="1">
      <c r="A75" s="538" t="s">
        <v>60</v>
      </c>
      <c r="B75" s="539"/>
      <c r="C75" s="535"/>
      <c r="D75" s="551"/>
      <c r="E75" s="501"/>
      <c r="F75" s="503"/>
      <c r="G75" s="503"/>
      <c r="H75" s="503"/>
      <c r="I75" s="506"/>
      <c r="J75" s="501"/>
      <c r="K75" s="556"/>
      <c r="L75" s="556"/>
      <c r="M75" s="556"/>
      <c r="N75" s="558"/>
    </row>
    <row r="76" spans="1:14" ht="15">
      <c r="A76" s="552"/>
      <c r="B76" s="552"/>
      <c r="C76" s="166" t="s">
        <v>1</v>
      </c>
      <c r="D76" s="183"/>
      <c r="E76" s="48">
        <f>E69</f>
        <v>0</v>
      </c>
      <c r="F76" s="48">
        <f>F69</f>
        <v>0</v>
      </c>
      <c r="G76" s="48">
        <f aca="true" t="shared" si="8" ref="G76:N76">G68+G69</f>
        <v>0</v>
      </c>
      <c r="H76" s="48">
        <f t="shared" si="8"/>
        <v>0</v>
      </c>
      <c r="I76" s="79">
        <f t="shared" si="8"/>
        <v>0</v>
      </c>
      <c r="J76" s="99">
        <f t="shared" si="8"/>
        <v>1693</v>
      </c>
      <c r="K76" s="118">
        <f t="shared" si="8"/>
        <v>1693</v>
      </c>
      <c r="L76" s="118">
        <f t="shared" si="8"/>
        <v>0</v>
      </c>
      <c r="M76" s="118">
        <f t="shared" si="8"/>
        <v>0</v>
      </c>
      <c r="N76" s="81">
        <f t="shared" si="8"/>
        <v>0</v>
      </c>
    </row>
    <row r="77" spans="1:14" ht="24">
      <c r="A77" s="553"/>
      <c r="B77" s="553"/>
      <c r="C77" s="267" t="s">
        <v>132</v>
      </c>
      <c r="D77" s="268"/>
      <c r="E77" s="22">
        <f>E71</f>
        <v>12345</v>
      </c>
      <c r="F77" s="22">
        <f>F71</f>
        <v>12345</v>
      </c>
      <c r="G77" s="22">
        <v>0</v>
      </c>
      <c r="H77" s="22">
        <v>0</v>
      </c>
      <c r="I77" s="269">
        <v>0</v>
      </c>
      <c r="J77" s="266">
        <f>J71</f>
        <v>0</v>
      </c>
      <c r="K77" s="22">
        <f>K71</f>
        <v>0</v>
      </c>
      <c r="L77" s="22">
        <f>L71</f>
        <v>0</v>
      </c>
      <c r="M77" s="22">
        <v>0</v>
      </c>
      <c r="N77" s="270">
        <v>0</v>
      </c>
    </row>
    <row r="78" spans="1:26" ht="78.75" customHeight="1">
      <c r="A78" s="553"/>
      <c r="B78" s="553"/>
      <c r="C78" s="225" t="s">
        <v>102</v>
      </c>
      <c r="D78" s="221"/>
      <c r="E78" s="33">
        <f>E72</f>
        <v>0</v>
      </c>
      <c r="F78" s="33"/>
      <c r="G78" s="34">
        <v>0</v>
      </c>
      <c r="H78" s="34">
        <v>0</v>
      </c>
      <c r="I78" s="80">
        <v>0</v>
      </c>
      <c r="J78" s="60">
        <v>0</v>
      </c>
      <c r="K78" s="34">
        <v>0</v>
      </c>
      <c r="L78" s="34">
        <v>0</v>
      </c>
      <c r="M78" s="34">
        <v>0</v>
      </c>
      <c r="N78" s="35">
        <v>0</v>
      </c>
      <c r="P78" s="126"/>
      <c r="Z78" s="64"/>
    </row>
    <row r="79" spans="1:14" ht="15">
      <c r="A79" s="553"/>
      <c r="B79" s="553"/>
      <c r="C79" s="222" t="s">
        <v>71</v>
      </c>
      <c r="D79" s="152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553"/>
      <c r="B80" s="553"/>
      <c r="C80" s="156" t="s">
        <v>54</v>
      </c>
      <c r="D80" s="268"/>
      <c r="E80" s="272">
        <f>E68</f>
        <v>0</v>
      </c>
      <c r="F80" s="271">
        <f>F68</f>
        <v>0</v>
      </c>
      <c r="G80" s="271">
        <v>0</v>
      </c>
      <c r="H80" s="271">
        <v>0</v>
      </c>
      <c r="I80" s="273">
        <v>0</v>
      </c>
      <c r="J80" s="272">
        <v>0</v>
      </c>
      <c r="K80" s="271">
        <v>0</v>
      </c>
      <c r="L80" s="271">
        <v>0</v>
      </c>
      <c r="M80" s="271">
        <v>0</v>
      </c>
      <c r="N80" s="273">
        <v>0</v>
      </c>
    </row>
    <row r="81" spans="1:14" ht="18" customHeight="1" thickBot="1">
      <c r="A81" s="498" t="s">
        <v>175</v>
      </c>
      <c r="B81" s="499"/>
      <c r="C81" s="171"/>
      <c r="D81" s="158">
        <v>2020</v>
      </c>
      <c r="E81" s="26">
        <v>0</v>
      </c>
      <c r="F81" s="27">
        <v>0</v>
      </c>
      <c r="G81" s="27">
        <v>0</v>
      </c>
      <c r="H81" s="27">
        <v>0</v>
      </c>
      <c r="I81" s="282">
        <v>0</v>
      </c>
      <c r="J81" s="44">
        <f>K81+L81+M81+N81</f>
        <v>1693</v>
      </c>
      <c r="K81" s="27">
        <f>K74+K73</f>
        <v>1693</v>
      </c>
      <c r="L81" s="27">
        <f>L74+L73</f>
        <v>0</v>
      </c>
      <c r="M81" s="27">
        <v>0</v>
      </c>
      <c r="N81" s="28">
        <v>0</v>
      </c>
    </row>
    <row r="82" spans="1:14" ht="18.75" customHeight="1" thickBot="1">
      <c r="A82" s="538" t="s">
        <v>82</v>
      </c>
      <c r="B82" s="539"/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54"/>
    </row>
    <row r="83" spans="1:14" ht="16.5" customHeight="1">
      <c r="A83" s="564" t="s">
        <v>83</v>
      </c>
      <c r="B83" s="532" t="s">
        <v>84</v>
      </c>
      <c r="C83" s="159" t="s">
        <v>1</v>
      </c>
      <c r="D83" s="163"/>
      <c r="E83" s="238">
        <v>0</v>
      </c>
      <c r="F83" s="239">
        <v>0</v>
      </c>
      <c r="G83" s="239">
        <v>0</v>
      </c>
      <c r="H83" s="239">
        <v>0</v>
      </c>
      <c r="I83" s="240">
        <v>0</v>
      </c>
      <c r="J83" s="85">
        <v>0</v>
      </c>
      <c r="K83" s="86">
        <v>0</v>
      </c>
      <c r="L83" s="86">
        <v>0</v>
      </c>
      <c r="M83" s="86">
        <v>0</v>
      </c>
      <c r="N83" s="87">
        <v>0</v>
      </c>
    </row>
    <row r="84" spans="1:14" ht="16.5" customHeight="1">
      <c r="A84" s="565"/>
      <c r="B84" s="533"/>
      <c r="C84" s="160" t="s">
        <v>64</v>
      </c>
      <c r="D84" s="155"/>
      <c r="E84" s="257">
        <v>0</v>
      </c>
      <c r="F84" s="258">
        <v>0</v>
      </c>
      <c r="G84" s="258">
        <v>0</v>
      </c>
      <c r="H84" s="258">
        <v>0</v>
      </c>
      <c r="I84" s="259">
        <v>0</v>
      </c>
      <c r="J84" s="114">
        <v>0</v>
      </c>
      <c r="K84" s="115">
        <v>0</v>
      </c>
      <c r="L84" s="115">
        <v>0</v>
      </c>
      <c r="M84" s="115">
        <v>0</v>
      </c>
      <c r="N84" s="116">
        <v>0</v>
      </c>
    </row>
    <row r="85" spans="1:14" ht="15">
      <c r="A85" s="90" t="s">
        <v>85</v>
      </c>
      <c r="B85" s="93" t="s">
        <v>86</v>
      </c>
      <c r="C85" s="160" t="s">
        <v>1</v>
      </c>
      <c r="D85" s="155"/>
      <c r="E85" s="257">
        <v>0</v>
      </c>
      <c r="F85" s="258">
        <v>0</v>
      </c>
      <c r="G85" s="258">
        <v>0</v>
      </c>
      <c r="H85" s="258">
        <v>0</v>
      </c>
      <c r="I85" s="259">
        <v>0</v>
      </c>
      <c r="J85" s="114">
        <v>0</v>
      </c>
      <c r="K85" s="115">
        <v>0</v>
      </c>
      <c r="L85" s="115">
        <v>0</v>
      </c>
      <c r="M85" s="115">
        <v>0</v>
      </c>
      <c r="N85" s="116">
        <v>0</v>
      </c>
    </row>
    <row r="86" spans="1:14" ht="26.25" customHeight="1">
      <c r="A86" s="90" t="s">
        <v>87</v>
      </c>
      <c r="B86" s="93" t="s">
        <v>88</v>
      </c>
      <c r="C86" s="160" t="s">
        <v>64</v>
      </c>
      <c r="D86" s="155"/>
      <c r="E86" s="257">
        <v>0</v>
      </c>
      <c r="F86" s="258">
        <v>0</v>
      </c>
      <c r="G86" s="258">
        <v>0</v>
      </c>
      <c r="H86" s="258">
        <v>0</v>
      </c>
      <c r="I86" s="259">
        <v>0</v>
      </c>
      <c r="J86" s="114">
        <v>0</v>
      </c>
      <c r="K86" s="115">
        <v>0</v>
      </c>
      <c r="L86" s="115">
        <v>0</v>
      </c>
      <c r="M86" s="115">
        <v>0</v>
      </c>
      <c r="N86" s="116">
        <v>0</v>
      </c>
    </row>
    <row r="87" spans="1:14" ht="15" customHeight="1">
      <c r="A87" s="90" t="s">
        <v>89</v>
      </c>
      <c r="B87" s="93" t="s">
        <v>90</v>
      </c>
      <c r="C87" s="160" t="s">
        <v>1</v>
      </c>
      <c r="D87" s="155"/>
      <c r="E87" s="257">
        <v>0</v>
      </c>
      <c r="F87" s="258">
        <v>0</v>
      </c>
      <c r="G87" s="258">
        <v>0</v>
      </c>
      <c r="H87" s="258">
        <v>0</v>
      </c>
      <c r="I87" s="259">
        <v>0</v>
      </c>
      <c r="J87" s="114">
        <v>0</v>
      </c>
      <c r="K87" s="115">
        <v>0</v>
      </c>
      <c r="L87" s="115">
        <v>0</v>
      </c>
      <c r="M87" s="115">
        <v>0</v>
      </c>
      <c r="N87" s="116">
        <v>0</v>
      </c>
    </row>
    <row r="88" spans="1:14" ht="17.25" customHeight="1" thickBot="1">
      <c r="A88" s="89" t="s">
        <v>91</v>
      </c>
      <c r="B88" s="101" t="s">
        <v>92</v>
      </c>
      <c r="C88" s="162" t="s">
        <v>71</v>
      </c>
      <c r="D88" s="164"/>
      <c r="E88" s="60">
        <v>0</v>
      </c>
      <c r="F88" s="34">
        <v>0</v>
      </c>
      <c r="G88" s="34">
        <v>0</v>
      </c>
      <c r="H88" s="34">
        <v>0</v>
      </c>
      <c r="I88" s="35">
        <v>0</v>
      </c>
      <c r="J88" s="60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507" t="s">
        <v>93</v>
      </c>
      <c r="B89" s="508"/>
      <c r="C89" s="534"/>
      <c r="D89" s="536"/>
      <c r="E89" s="500">
        <v>0</v>
      </c>
      <c r="F89" s="502">
        <v>0</v>
      </c>
      <c r="G89" s="502">
        <v>0</v>
      </c>
      <c r="H89" s="502">
        <v>0</v>
      </c>
      <c r="I89" s="505">
        <v>0</v>
      </c>
      <c r="J89" s="500">
        <v>0</v>
      </c>
      <c r="K89" s="502">
        <v>0</v>
      </c>
      <c r="L89" s="502">
        <v>0</v>
      </c>
      <c r="M89" s="502">
        <v>0</v>
      </c>
      <c r="N89" s="505">
        <v>0</v>
      </c>
    </row>
    <row r="90" spans="1:14" ht="11.25" customHeight="1" thickBot="1">
      <c r="A90" s="538" t="s">
        <v>60</v>
      </c>
      <c r="B90" s="539"/>
      <c r="C90" s="535"/>
      <c r="D90" s="537"/>
      <c r="E90" s="501"/>
      <c r="F90" s="503"/>
      <c r="G90" s="503"/>
      <c r="H90" s="503"/>
      <c r="I90" s="506"/>
      <c r="J90" s="501"/>
      <c r="K90" s="503"/>
      <c r="L90" s="503"/>
      <c r="M90" s="503"/>
      <c r="N90" s="506"/>
    </row>
    <row r="91" spans="1:14" ht="15">
      <c r="A91" s="57"/>
      <c r="B91" s="47"/>
      <c r="C91" s="167" t="s">
        <v>1</v>
      </c>
      <c r="D91" s="184"/>
      <c r="E91" s="61">
        <v>0</v>
      </c>
      <c r="F91" s="58">
        <v>0</v>
      </c>
      <c r="G91" s="58">
        <v>0</v>
      </c>
      <c r="H91" s="58">
        <v>0</v>
      </c>
      <c r="I91" s="59">
        <v>0</v>
      </c>
      <c r="J91" s="61">
        <v>0</v>
      </c>
      <c r="K91" s="58">
        <v>0</v>
      </c>
      <c r="L91" s="58">
        <v>0</v>
      </c>
      <c r="M91" s="58">
        <v>0</v>
      </c>
      <c r="N91" s="59">
        <v>0</v>
      </c>
    </row>
    <row r="92" spans="1:14" ht="15">
      <c r="A92" s="83"/>
      <c r="B92" s="51"/>
      <c r="C92" s="160" t="s">
        <v>64</v>
      </c>
      <c r="D92" s="177"/>
      <c r="E92" s="257">
        <v>0</v>
      </c>
      <c r="F92" s="258">
        <v>0</v>
      </c>
      <c r="G92" s="258">
        <v>0</v>
      </c>
      <c r="H92" s="258">
        <v>0</v>
      </c>
      <c r="I92" s="259">
        <v>0</v>
      </c>
      <c r="J92" s="114">
        <v>0</v>
      </c>
      <c r="K92" s="115">
        <v>0</v>
      </c>
      <c r="L92" s="115">
        <v>0</v>
      </c>
      <c r="M92" s="115">
        <v>0</v>
      </c>
      <c r="N92" s="116">
        <v>0</v>
      </c>
    </row>
    <row r="93" spans="1:14" ht="15.75" thickBot="1">
      <c r="A93" s="84"/>
      <c r="B93" s="53"/>
      <c r="C93" s="161" t="s">
        <v>71</v>
      </c>
      <c r="D93" s="182"/>
      <c r="E93" s="254">
        <v>0</v>
      </c>
      <c r="F93" s="249">
        <v>0</v>
      </c>
      <c r="G93" s="249">
        <v>0</v>
      </c>
      <c r="H93" s="249">
        <v>0</v>
      </c>
      <c r="I93" s="250">
        <v>0</v>
      </c>
      <c r="J93" s="106">
        <v>0</v>
      </c>
      <c r="K93" s="105">
        <v>0</v>
      </c>
      <c r="L93" s="105">
        <v>0</v>
      </c>
      <c r="M93" s="105">
        <v>0</v>
      </c>
      <c r="N93" s="102">
        <v>0</v>
      </c>
    </row>
    <row r="94" spans="1:14" ht="29.25" customHeight="1" thickBot="1">
      <c r="A94" s="498" t="s">
        <v>179</v>
      </c>
      <c r="B94" s="529"/>
      <c r="C94" s="529"/>
      <c r="D94" s="529"/>
      <c r="E94" s="529"/>
      <c r="F94" s="529"/>
      <c r="G94" s="529"/>
      <c r="H94" s="529"/>
      <c r="I94" s="529"/>
      <c r="J94" s="529"/>
      <c r="K94" s="529"/>
      <c r="L94" s="529"/>
      <c r="M94" s="529"/>
      <c r="N94" s="499"/>
    </row>
    <row r="95" spans="1:14" ht="15">
      <c r="A95" s="88" t="s">
        <v>94</v>
      </c>
      <c r="B95" s="92" t="s">
        <v>95</v>
      </c>
      <c r="C95" s="159" t="s">
        <v>1</v>
      </c>
      <c r="D95" s="163">
        <v>2015</v>
      </c>
      <c r="E95" s="243">
        <v>0</v>
      </c>
      <c r="F95" s="245">
        <v>0</v>
      </c>
      <c r="G95" s="245">
        <v>0</v>
      </c>
      <c r="H95" s="245">
        <v>0</v>
      </c>
      <c r="I95" s="247">
        <v>0</v>
      </c>
      <c r="J95" s="99">
        <v>0</v>
      </c>
      <c r="K95" s="95">
        <v>0</v>
      </c>
      <c r="L95" s="95">
        <v>0</v>
      </c>
      <c r="M95" s="95">
        <v>0</v>
      </c>
      <c r="N95" s="97">
        <v>0</v>
      </c>
    </row>
    <row r="96" spans="1:14" ht="24.75" customHeight="1">
      <c r="A96" s="90" t="s">
        <v>96</v>
      </c>
      <c r="B96" s="93" t="s">
        <v>97</v>
      </c>
      <c r="C96" s="160" t="s">
        <v>1</v>
      </c>
      <c r="D96" s="155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15.75" thickBot="1">
      <c r="A97" s="32" t="s">
        <v>98</v>
      </c>
      <c r="B97" s="107" t="s">
        <v>100</v>
      </c>
      <c r="C97" s="161" t="s">
        <v>1</v>
      </c>
      <c r="D97" s="178" t="s">
        <v>103</v>
      </c>
      <c r="E97" s="62">
        <v>0</v>
      </c>
      <c r="F97" s="40">
        <v>0</v>
      </c>
      <c r="G97" s="40">
        <v>0</v>
      </c>
      <c r="H97" s="40">
        <v>0</v>
      </c>
      <c r="I97" s="41">
        <v>0</v>
      </c>
      <c r="J97" s="62">
        <v>0</v>
      </c>
      <c r="K97" s="40">
        <v>0</v>
      </c>
      <c r="L97" s="40">
        <v>0</v>
      </c>
      <c r="M97" s="40">
        <v>0</v>
      </c>
      <c r="N97" s="41">
        <v>0</v>
      </c>
      <c r="Q97" s="132"/>
    </row>
    <row r="98" spans="1:16" ht="15.75" thickBot="1">
      <c r="A98" s="507" t="s">
        <v>99</v>
      </c>
      <c r="B98" s="508"/>
      <c r="C98" s="168" t="s">
        <v>1</v>
      </c>
      <c r="D98" s="185"/>
      <c r="E98" s="256">
        <v>0</v>
      </c>
      <c r="F98" s="234">
        <v>0</v>
      </c>
      <c r="G98" s="234">
        <v>0</v>
      </c>
      <c r="H98" s="234">
        <f aca="true" t="shared" si="10" ref="H98:N98">H97+H96+H95</f>
        <v>0</v>
      </c>
      <c r="I98" s="236">
        <f t="shared" si="10"/>
        <v>0</v>
      </c>
      <c r="J98" s="108">
        <f t="shared" si="10"/>
        <v>0</v>
      </c>
      <c r="K98" s="110">
        <f t="shared" si="10"/>
        <v>0</v>
      </c>
      <c r="L98" s="110">
        <f t="shared" si="10"/>
        <v>0</v>
      </c>
      <c r="M98" s="110">
        <f t="shared" si="10"/>
        <v>0</v>
      </c>
      <c r="N98" s="112">
        <f t="shared" si="10"/>
        <v>0</v>
      </c>
      <c r="P98" s="126"/>
    </row>
    <row r="99" spans="1:58" s="72" customFormat="1" ht="21.75" customHeight="1" thickBot="1">
      <c r="A99" s="522" t="s">
        <v>111</v>
      </c>
      <c r="B99" s="523"/>
      <c r="C99" s="523"/>
      <c r="D99" s="523"/>
      <c r="E99" s="523"/>
      <c r="F99" s="523"/>
      <c r="G99" s="523"/>
      <c r="H99" s="523"/>
      <c r="I99" s="523"/>
      <c r="J99" s="523"/>
      <c r="K99" s="523"/>
      <c r="L99" s="523"/>
      <c r="M99" s="523"/>
      <c r="N99" s="524"/>
      <c r="O99" s="127"/>
      <c r="P99" s="127"/>
      <c r="Q99" s="127"/>
      <c r="R99" s="135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8"/>
      <c r="AE99" s="69"/>
      <c r="AF99" s="69"/>
      <c r="AG99" s="69"/>
      <c r="AH99" s="69"/>
      <c r="AI99" s="68"/>
      <c r="AJ99" s="69"/>
      <c r="AK99" s="69"/>
      <c r="AL99" s="69"/>
      <c r="AM99" s="69"/>
      <c r="AN99" s="68"/>
      <c r="AO99" s="69"/>
      <c r="AP99" s="69"/>
      <c r="AQ99" s="69"/>
      <c r="AR99" s="69"/>
      <c r="AS99" s="68"/>
      <c r="AT99" s="69"/>
      <c r="AU99" s="69"/>
      <c r="AV99" s="69"/>
      <c r="AW99" s="69"/>
      <c r="AX99" s="68"/>
      <c r="AY99" s="69"/>
      <c r="AZ99" s="69"/>
      <c r="BA99" s="69"/>
      <c r="BB99" s="69"/>
      <c r="BC99" s="70"/>
      <c r="BD99" s="71"/>
      <c r="BF99" s="71"/>
    </row>
    <row r="100" spans="1:58" s="75" customFormat="1" ht="17.25" customHeight="1" thickBot="1">
      <c r="A100" s="608" t="s">
        <v>104</v>
      </c>
      <c r="B100" s="609"/>
      <c r="C100" s="609"/>
      <c r="D100" s="609"/>
      <c r="E100" s="609"/>
      <c r="F100" s="609"/>
      <c r="G100" s="609"/>
      <c r="H100" s="609"/>
      <c r="I100" s="609"/>
      <c r="J100" s="609"/>
      <c r="K100" s="609"/>
      <c r="L100" s="609"/>
      <c r="M100" s="609"/>
      <c r="N100" s="610"/>
      <c r="O100" s="128"/>
      <c r="P100" s="128"/>
      <c r="Q100" s="128"/>
      <c r="R100" s="136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73"/>
      <c r="BD100" s="74"/>
      <c r="BF100" s="74"/>
    </row>
    <row r="101" spans="1:58" s="75" customFormat="1" ht="21" customHeight="1" thickBot="1">
      <c r="A101" s="575" t="s">
        <v>105</v>
      </c>
      <c r="B101" s="581"/>
      <c r="C101" s="581"/>
      <c r="D101" s="581"/>
      <c r="E101" s="581"/>
      <c r="F101" s="581"/>
      <c r="G101" s="581"/>
      <c r="H101" s="581"/>
      <c r="I101" s="581"/>
      <c r="J101" s="581"/>
      <c r="K101" s="581"/>
      <c r="L101" s="581"/>
      <c r="M101" s="581"/>
      <c r="N101" s="576"/>
      <c r="O101" s="128"/>
      <c r="P101" s="128"/>
      <c r="Q101" s="128"/>
      <c r="R101" s="136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73"/>
      <c r="BD101" s="74"/>
      <c r="BF101" s="74"/>
    </row>
    <row r="102" spans="1:58" s="72" customFormat="1" ht="20.25" customHeight="1" thickBot="1">
      <c r="A102" s="522" t="s">
        <v>112</v>
      </c>
      <c r="B102" s="523"/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4"/>
      <c r="O102" s="127"/>
      <c r="P102" s="127"/>
      <c r="Q102" s="127"/>
      <c r="R102" s="135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6"/>
      <c r="AE102" s="67"/>
      <c r="AF102" s="67"/>
      <c r="AG102" s="67"/>
      <c r="AH102" s="67"/>
      <c r="AI102" s="66"/>
      <c r="AJ102" s="67"/>
      <c r="AK102" s="67"/>
      <c r="AL102" s="67"/>
      <c r="AM102" s="67"/>
      <c r="AN102" s="66"/>
      <c r="AO102" s="67"/>
      <c r="AP102" s="67"/>
      <c r="AQ102" s="67"/>
      <c r="AR102" s="67"/>
      <c r="AS102" s="66"/>
      <c r="AT102" s="67"/>
      <c r="AU102" s="67"/>
      <c r="AV102" s="67"/>
      <c r="AW102" s="67"/>
      <c r="AX102" s="66"/>
      <c r="AY102" s="67"/>
      <c r="AZ102" s="67"/>
      <c r="BA102" s="67"/>
      <c r="BB102" s="67"/>
      <c r="BC102" s="70"/>
      <c r="BF102" s="76"/>
    </row>
    <row r="103" spans="1:58" s="72" customFormat="1" ht="30" customHeight="1">
      <c r="A103" s="417" t="s">
        <v>16</v>
      </c>
      <c r="B103" s="418" t="s">
        <v>113</v>
      </c>
      <c r="C103" s="170" t="s">
        <v>1</v>
      </c>
      <c r="D103" s="419">
        <v>2017</v>
      </c>
      <c r="E103" s="151">
        <f>F103+G103+H103</f>
        <v>0</v>
      </c>
      <c r="F103" s="420">
        <v>0</v>
      </c>
      <c r="G103" s="420">
        <v>0</v>
      </c>
      <c r="H103" s="420">
        <v>0</v>
      </c>
      <c r="I103" s="421">
        <v>0</v>
      </c>
      <c r="J103" s="150">
        <v>0</v>
      </c>
      <c r="K103" s="420">
        <v>0</v>
      </c>
      <c r="L103" s="420">
        <v>0</v>
      </c>
      <c r="M103" s="420">
        <v>0</v>
      </c>
      <c r="N103" s="422">
        <v>0</v>
      </c>
      <c r="O103" s="127"/>
      <c r="P103" s="127"/>
      <c r="Q103" s="127"/>
      <c r="R103" s="135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6"/>
      <c r="AE103" s="67"/>
      <c r="AF103" s="67"/>
      <c r="AG103" s="67"/>
      <c r="AH103" s="67"/>
      <c r="AI103" s="66"/>
      <c r="AJ103" s="67"/>
      <c r="AK103" s="67"/>
      <c r="AL103" s="67"/>
      <c r="AM103" s="67"/>
      <c r="AN103" s="66"/>
      <c r="AO103" s="67"/>
      <c r="AP103" s="67"/>
      <c r="AQ103" s="67"/>
      <c r="AR103" s="67"/>
      <c r="AS103" s="66"/>
      <c r="AT103" s="67"/>
      <c r="AU103" s="67"/>
      <c r="AV103" s="67"/>
      <c r="AW103" s="67"/>
      <c r="AX103" s="66"/>
      <c r="AY103" s="67"/>
      <c r="AZ103" s="67"/>
      <c r="BA103" s="67"/>
      <c r="BB103" s="67"/>
      <c r="BC103" s="70"/>
      <c r="BF103" s="76"/>
    </row>
    <row r="104" spans="1:58" s="72" customFormat="1" ht="30" customHeight="1" thickBot="1">
      <c r="A104" s="423" t="s">
        <v>17</v>
      </c>
      <c r="B104" s="424" t="s">
        <v>107</v>
      </c>
      <c r="C104" s="425" t="s">
        <v>1</v>
      </c>
      <c r="D104" s="426"/>
      <c r="E104" s="427">
        <v>0</v>
      </c>
      <c r="F104" s="428">
        <v>0</v>
      </c>
      <c r="G104" s="428">
        <v>0</v>
      </c>
      <c r="H104" s="428">
        <v>0</v>
      </c>
      <c r="I104" s="429">
        <v>0</v>
      </c>
      <c r="J104" s="430">
        <v>0</v>
      </c>
      <c r="K104" s="428">
        <v>0</v>
      </c>
      <c r="L104" s="428">
        <v>0</v>
      </c>
      <c r="M104" s="428">
        <v>0</v>
      </c>
      <c r="N104" s="431">
        <v>0</v>
      </c>
      <c r="O104" s="127"/>
      <c r="P104" s="127"/>
      <c r="Q104" s="127"/>
      <c r="R104" s="135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6"/>
      <c r="AE104" s="67"/>
      <c r="AF104" s="67"/>
      <c r="AG104" s="67"/>
      <c r="AH104" s="67"/>
      <c r="AI104" s="66"/>
      <c r="AJ104" s="67"/>
      <c r="AK104" s="67"/>
      <c r="AL104" s="67"/>
      <c r="AM104" s="67"/>
      <c r="AN104" s="66"/>
      <c r="AO104" s="67"/>
      <c r="AP104" s="67"/>
      <c r="AQ104" s="67"/>
      <c r="AR104" s="67"/>
      <c r="AS104" s="66"/>
      <c r="AT104" s="67"/>
      <c r="AU104" s="67"/>
      <c r="AV104" s="67"/>
      <c r="AW104" s="67"/>
      <c r="AX104" s="66"/>
      <c r="AY104" s="67"/>
      <c r="AZ104" s="67"/>
      <c r="BA104" s="67"/>
      <c r="BB104" s="67"/>
      <c r="BC104" s="70"/>
      <c r="BF104" s="76"/>
    </row>
    <row r="105" spans="1:58" s="72" customFormat="1" ht="20.25" customHeight="1" thickBot="1">
      <c r="A105" s="515" t="s">
        <v>106</v>
      </c>
      <c r="B105" s="516"/>
      <c r="C105" s="169"/>
      <c r="D105" s="187"/>
      <c r="E105" s="145">
        <f>E104+E103</f>
        <v>0</v>
      </c>
      <c r="F105" s="145">
        <f>F104+F103</f>
        <v>0</v>
      </c>
      <c r="G105" s="145">
        <f>G104+G103</f>
        <v>0</v>
      </c>
      <c r="H105" s="145">
        <f>H104+H103</f>
        <v>0</v>
      </c>
      <c r="I105" s="145">
        <f>I104+I103</f>
        <v>0</v>
      </c>
      <c r="J105" s="148">
        <v>0</v>
      </c>
      <c r="K105" s="146">
        <v>0</v>
      </c>
      <c r="L105" s="146">
        <v>0</v>
      </c>
      <c r="M105" s="146">
        <v>0</v>
      </c>
      <c r="N105" s="149">
        <v>0</v>
      </c>
      <c r="O105" s="127"/>
      <c r="P105" s="127"/>
      <c r="Q105" s="127"/>
      <c r="R105" s="135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6"/>
      <c r="AE105" s="67"/>
      <c r="AF105" s="67"/>
      <c r="AG105" s="67"/>
      <c r="AH105" s="67"/>
      <c r="AI105" s="66"/>
      <c r="AJ105" s="67"/>
      <c r="AK105" s="67"/>
      <c r="AL105" s="67"/>
      <c r="AM105" s="67"/>
      <c r="AN105" s="66"/>
      <c r="AO105" s="67"/>
      <c r="AP105" s="67"/>
      <c r="AQ105" s="67"/>
      <c r="AR105" s="67"/>
      <c r="AS105" s="66"/>
      <c r="AT105" s="67"/>
      <c r="AU105" s="67"/>
      <c r="AV105" s="67"/>
      <c r="AW105" s="67"/>
      <c r="AX105" s="66"/>
      <c r="AY105" s="67"/>
      <c r="AZ105" s="67"/>
      <c r="BA105" s="67"/>
      <c r="BB105" s="67"/>
      <c r="BC105" s="70"/>
      <c r="BF105" s="76"/>
    </row>
    <row r="106" spans="1:14" ht="18" customHeight="1" thickBot="1">
      <c r="A106" s="542" t="s">
        <v>108</v>
      </c>
      <c r="B106" s="543"/>
      <c r="C106" s="543"/>
      <c r="D106" s="543"/>
      <c r="E106" s="543"/>
      <c r="F106" s="543"/>
      <c r="G106" s="543"/>
      <c r="H106" s="543"/>
      <c r="I106" s="543"/>
      <c r="J106" s="543"/>
      <c r="K106" s="543"/>
      <c r="L106" s="543"/>
      <c r="M106" s="543"/>
      <c r="N106" s="544"/>
    </row>
    <row r="107" spans="1:58" s="72" customFormat="1" ht="50.25" customHeight="1" thickBot="1">
      <c r="A107" s="143" t="s">
        <v>29</v>
      </c>
      <c r="B107" s="144" t="s">
        <v>109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7">
        <v>0</v>
      </c>
      <c r="J107" s="148">
        <v>0</v>
      </c>
      <c r="K107" s="146">
        <v>0</v>
      </c>
      <c r="L107" s="146">
        <v>0</v>
      </c>
      <c r="M107" s="146">
        <v>0</v>
      </c>
      <c r="N107" s="149">
        <v>0</v>
      </c>
      <c r="O107" s="127"/>
      <c r="P107" s="127"/>
      <c r="Q107" s="127"/>
      <c r="R107" s="135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6"/>
      <c r="AE107" s="67"/>
      <c r="AF107" s="67"/>
      <c r="AG107" s="67"/>
      <c r="AH107" s="67"/>
      <c r="AI107" s="66"/>
      <c r="AJ107" s="67"/>
      <c r="AK107" s="67"/>
      <c r="AL107" s="67"/>
      <c r="AM107" s="67"/>
      <c r="AN107" s="66"/>
      <c r="AO107" s="67"/>
      <c r="AP107" s="67"/>
      <c r="AQ107" s="67"/>
      <c r="AR107" s="67"/>
      <c r="AS107" s="66"/>
      <c r="AT107" s="67"/>
      <c r="AU107" s="67"/>
      <c r="AV107" s="67"/>
      <c r="AW107" s="67"/>
      <c r="AX107" s="66"/>
      <c r="AY107" s="67"/>
      <c r="AZ107" s="67"/>
      <c r="BA107" s="67"/>
      <c r="BB107" s="67"/>
      <c r="BC107" s="70"/>
      <c r="BF107" s="76"/>
    </row>
    <row r="108" spans="1:58" s="72" customFormat="1" ht="20.25" customHeight="1" thickBot="1">
      <c r="A108" s="517" t="s">
        <v>110</v>
      </c>
      <c r="B108" s="518"/>
      <c r="C108" s="170" t="s">
        <v>1</v>
      </c>
      <c r="D108" s="187"/>
      <c r="E108" s="150">
        <v>0</v>
      </c>
      <c r="F108" s="151">
        <v>0</v>
      </c>
      <c r="G108" s="151">
        <v>0</v>
      </c>
      <c r="H108" s="151">
        <f>H115+H105</f>
        <v>0</v>
      </c>
      <c r="I108" s="192">
        <f>I115+I105</f>
        <v>0</v>
      </c>
      <c r="J108" s="148">
        <v>0</v>
      </c>
      <c r="K108" s="145">
        <v>0</v>
      </c>
      <c r="L108" s="145">
        <v>0</v>
      </c>
      <c r="M108" s="145">
        <f>M115+M105</f>
        <v>0</v>
      </c>
      <c r="N108" s="193">
        <f>N115+N105</f>
        <v>0</v>
      </c>
      <c r="O108" s="127"/>
      <c r="P108" s="129"/>
      <c r="Q108" s="127"/>
      <c r="R108" s="135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6"/>
      <c r="AE108" s="67"/>
      <c r="AF108" s="67"/>
      <c r="AG108" s="67"/>
      <c r="AH108" s="67"/>
      <c r="AI108" s="66"/>
      <c r="AJ108" s="67"/>
      <c r="AK108" s="67"/>
      <c r="AL108" s="67"/>
      <c r="AM108" s="67"/>
      <c r="AN108" s="66"/>
      <c r="AO108" s="67"/>
      <c r="AP108" s="67"/>
      <c r="AQ108" s="67"/>
      <c r="AR108" s="67"/>
      <c r="AS108" s="66"/>
      <c r="AT108" s="67"/>
      <c r="AU108" s="67"/>
      <c r="AV108" s="67"/>
      <c r="AW108" s="67"/>
      <c r="AX108" s="66"/>
      <c r="AY108" s="67"/>
      <c r="AZ108" s="67"/>
      <c r="BA108" s="67"/>
      <c r="BB108" s="67"/>
      <c r="BC108" s="70"/>
      <c r="BF108" s="76"/>
    </row>
    <row r="109" spans="1:58" s="72" customFormat="1" ht="28.5" customHeight="1" thickBot="1">
      <c r="A109" s="519" t="s">
        <v>151</v>
      </c>
      <c r="B109" s="520"/>
      <c r="C109" s="521"/>
      <c r="D109" s="521"/>
      <c r="E109" s="521"/>
      <c r="F109" s="521"/>
      <c r="G109" s="521"/>
      <c r="H109" s="521"/>
      <c r="I109" s="521"/>
      <c r="J109" s="521"/>
      <c r="K109" s="521"/>
      <c r="L109" s="521"/>
      <c r="M109" s="521"/>
      <c r="N109" s="518"/>
      <c r="O109" s="127"/>
      <c r="P109" s="129"/>
      <c r="Q109" s="127"/>
      <c r="R109" s="135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6"/>
      <c r="AE109" s="67"/>
      <c r="AF109" s="67"/>
      <c r="AG109" s="67"/>
      <c r="AH109" s="67"/>
      <c r="AI109" s="66"/>
      <c r="AJ109" s="67"/>
      <c r="AK109" s="67"/>
      <c r="AL109" s="67"/>
      <c r="AM109" s="67"/>
      <c r="AN109" s="66"/>
      <c r="AO109" s="67"/>
      <c r="AP109" s="67"/>
      <c r="AQ109" s="67"/>
      <c r="AR109" s="67"/>
      <c r="AS109" s="66"/>
      <c r="AT109" s="67"/>
      <c r="AU109" s="67"/>
      <c r="AV109" s="67"/>
      <c r="AW109" s="67"/>
      <c r="AX109" s="66"/>
      <c r="AY109" s="67"/>
      <c r="AZ109" s="67"/>
      <c r="BA109" s="67"/>
      <c r="BB109" s="67"/>
      <c r="BC109" s="70"/>
      <c r="BF109" s="76"/>
    </row>
    <row r="110" spans="1:55" s="76" customFormat="1" ht="26.25" customHeight="1">
      <c r="A110" s="545" t="s">
        <v>118</v>
      </c>
      <c r="B110" s="624" t="s">
        <v>176</v>
      </c>
      <c r="C110" s="170" t="s">
        <v>1</v>
      </c>
      <c r="D110" s="462" t="s">
        <v>163</v>
      </c>
      <c r="E110" s="150">
        <f>F110+G110+H110+I110</f>
        <v>13617</v>
      </c>
      <c r="F110" s="151">
        <f>858+936+3391-4</f>
        <v>5181</v>
      </c>
      <c r="G110" s="151">
        <f>2572+2801+3076-13</f>
        <v>8436</v>
      </c>
      <c r="H110" s="151">
        <v>0</v>
      </c>
      <c r="I110" s="192">
        <v>0</v>
      </c>
      <c r="J110" s="150">
        <f>K110+L110+M110+N110</f>
        <v>38230</v>
      </c>
      <c r="K110" s="151">
        <f>10154-1215+422</f>
        <v>9361</v>
      </c>
      <c r="L110" s="151">
        <f>23681+5188</f>
        <v>28869</v>
      </c>
      <c r="M110" s="151">
        <v>0</v>
      </c>
      <c r="N110" s="463">
        <v>0</v>
      </c>
      <c r="O110" s="127"/>
      <c r="P110" s="129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233"/>
      <c r="AE110" s="127"/>
      <c r="AF110" s="127"/>
      <c r="AG110" s="127"/>
      <c r="AH110" s="127"/>
      <c r="AI110" s="233"/>
      <c r="AJ110" s="127"/>
      <c r="AK110" s="127"/>
      <c r="AL110" s="127"/>
      <c r="AM110" s="127"/>
      <c r="AN110" s="233"/>
      <c r="AO110" s="127"/>
      <c r="AP110" s="127"/>
      <c r="AQ110" s="127"/>
      <c r="AR110" s="127"/>
      <c r="AS110" s="233"/>
      <c r="AT110" s="127"/>
      <c r="AU110" s="127"/>
      <c r="AV110" s="127"/>
      <c r="AW110" s="127"/>
      <c r="AX110" s="233"/>
      <c r="AY110" s="127"/>
      <c r="AZ110" s="127"/>
      <c r="BA110" s="127"/>
      <c r="BB110" s="127"/>
      <c r="BC110" s="70"/>
    </row>
    <row r="111" spans="1:55" s="76" customFormat="1" ht="66" customHeight="1">
      <c r="A111" s="546"/>
      <c r="B111" s="625"/>
      <c r="C111" s="464" t="s">
        <v>102</v>
      </c>
      <c r="D111" s="465" t="s">
        <v>168</v>
      </c>
      <c r="E111" s="466">
        <f>F111+G111+H111+I111</f>
        <v>5254</v>
      </c>
      <c r="F111" s="467">
        <v>1582</v>
      </c>
      <c r="G111" s="467">
        <v>3672</v>
      </c>
      <c r="H111" s="467">
        <v>0</v>
      </c>
      <c r="I111" s="468">
        <v>0</v>
      </c>
      <c r="J111" s="466">
        <f>K111+L111+M111+N111</f>
        <v>0</v>
      </c>
      <c r="K111" s="467">
        <v>0</v>
      </c>
      <c r="L111" s="467">
        <v>0</v>
      </c>
      <c r="M111" s="467">
        <v>0</v>
      </c>
      <c r="N111" s="469">
        <v>0</v>
      </c>
      <c r="O111" s="127"/>
      <c r="P111" s="129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233"/>
      <c r="AE111" s="127"/>
      <c r="AF111" s="127"/>
      <c r="AG111" s="127"/>
      <c r="AH111" s="127"/>
      <c r="AI111" s="233"/>
      <c r="AJ111" s="127"/>
      <c r="AK111" s="127"/>
      <c r="AL111" s="127"/>
      <c r="AM111" s="127"/>
      <c r="AN111" s="233"/>
      <c r="AO111" s="127"/>
      <c r="AP111" s="127"/>
      <c r="AQ111" s="127"/>
      <c r="AR111" s="127"/>
      <c r="AS111" s="233"/>
      <c r="AT111" s="127"/>
      <c r="AU111" s="127"/>
      <c r="AV111" s="127"/>
      <c r="AW111" s="127"/>
      <c r="AX111" s="233"/>
      <c r="AY111" s="127"/>
      <c r="AZ111" s="127"/>
      <c r="BA111" s="127"/>
      <c r="BB111" s="127"/>
      <c r="BC111" s="70"/>
    </row>
    <row r="112" spans="1:55" s="76" customFormat="1" ht="29.25" customHeight="1">
      <c r="A112" s="546"/>
      <c r="B112" s="625"/>
      <c r="C112" s="470" t="s">
        <v>132</v>
      </c>
      <c r="D112" s="471">
        <v>2020</v>
      </c>
      <c r="E112" s="466">
        <v>0</v>
      </c>
      <c r="F112" s="467">
        <v>0</v>
      </c>
      <c r="G112" s="467">
        <v>0</v>
      </c>
      <c r="H112" s="467">
        <v>0</v>
      </c>
      <c r="I112" s="468">
        <v>0</v>
      </c>
      <c r="J112" s="466">
        <f>K112+L112+M112+N112</f>
        <v>0</v>
      </c>
      <c r="K112" s="467">
        <v>0</v>
      </c>
      <c r="L112" s="467">
        <v>0</v>
      </c>
      <c r="M112" s="467">
        <v>0</v>
      </c>
      <c r="N112" s="469">
        <v>0</v>
      </c>
      <c r="O112" s="127"/>
      <c r="P112" s="129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233"/>
      <c r="AE112" s="127"/>
      <c r="AF112" s="127"/>
      <c r="AG112" s="127"/>
      <c r="AH112" s="127"/>
      <c r="AI112" s="233"/>
      <c r="AJ112" s="127"/>
      <c r="AK112" s="127"/>
      <c r="AL112" s="127"/>
      <c r="AM112" s="127"/>
      <c r="AN112" s="233"/>
      <c r="AO112" s="127"/>
      <c r="AP112" s="127"/>
      <c r="AQ112" s="127"/>
      <c r="AR112" s="127"/>
      <c r="AS112" s="233"/>
      <c r="AT112" s="127"/>
      <c r="AU112" s="127"/>
      <c r="AV112" s="127"/>
      <c r="AW112" s="127"/>
      <c r="AX112" s="233"/>
      <c r="AY112" s="127"/>
      <c r="AZ112" s="127"/>
      <c r="BA112" s="127"/>
      <c r="BB112" s="127"/>
      <c r="BC112" s="70"/>
    </row>
    <row r="113" spans="1:55" s="76" customFormat="1" ht="24" customHeight="1">
      <c r="A113" s="547"/>
      <c r="B113" s="472" t="s">
        <v>171</v>
      </c>
      <c r="C113" s="473" t="s">
        <v>53</v>
      </c>
      <c r="D113" s="474">
        <v>2022</v>
      </c>
      <c r="E113" s="475">
        <v>0</v>
      </c>
      <c r="F113" s="476">
        <v>0</v>
      </c>
      <c r="G113" s="476">
        <v>0</v>
      </c>
      <c r="H113" s="476">
        <v>0</v>
      </c>
      <c r="I113" s="477">
        <v>0</v>
      </c>
      <c r="J113" s="475">
        <f>K113</f>
        <v>3517</v>
      </c>
      <c r="K113" s="476">
        <v>3517</v>
      </c>
      <c r="L113" s="476">
        <v>0</v>
      </c>
      <c r="M113" s="476">
        <v>0</v>
      </c>
      <c r="N113" s="478">
        <v>0</v>
      </c>
      <c r="O113" s="127"/>
      <c r="P113" s="129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233"/>
      <c r="AE113" s="127"/>
      <c r="AF113" s="127"/>
      <c r="AG113" s="127"/>
      <c r="AH113" s="127"/>
      <c r="AI113" s="233"/>
      <c r="AJ113" s="127"/>
      <c r="AK113" s="127"/>
      <c r="AL113" s="127"/>
      <c r="AM113" s="127"/>
      <c r="AN113" s="233"/>
      <c r="AO113" s="127"/>
      <c r="AP113" s="127"/>
      <c r="AQ113" s="127"/>
      <c r="AR113" s="127"/>
      <c r="AS113" s="233"/>
      <c r="AT113" s="127"/>
      <c r="AU113" s="127"/>
      <c r="AV113" s="127"/>
      <c r="AW113" s="127"/>
      <c r="AX113" s="233"/>
      <c r="AY113" s="127"/>
      <c r="AZ113" s="127"/>
      <c r="BA113" s="127"/>
      <c r="BB113" s="127"/>
      <c r="BC113" s="70"/>
    </row>
    <row r="114" spans="1:55" s="76" customFormat="1" ht="32.25" customHeight="1" thickBot="1">
      <c r="A114" s="423" t="s">
        <v>150</v>
      </c>
      <c r="B114" s="415" t="s">
        <v>152</v>
      </c>
      <c r="C114" s="458" t="s">
        <v>1</v>
      </c>
      <c r="D114" s="457" t="s">
        <v>169</v>
      </c>
      <c r="E114" s="460">
        <f>F114+G114+H114+I114</f>
        <v>3981</v>
      </c>
      <c r="F114" s="459">
        <f>4190-209</f>
        <v>3981</v>
      </c>
      <c r="G114" s="459">
        <v>0</v>
      </c>
      <c r="H114" s="459">
        <v>0</v>
      </c>
      <c r="I114" s="461">
        <v>0</v>
      </c>
      <c r="J114" s="460">
        <f>K114</f>
        <v>3475</v>
      </c>
      <c r="K114" s="459">
        <v>3475</v>
      </c>
      <c r="L114" s="459">
        <v>0</v>
      </c>
      <c r="M114" s="459">
        <v>0</v>
      </c>
      <c r="N114" s="461">
        <v>0</v>
      </c>
      <c r="O114" s="359"/>
      <c r="P114" s="360"/>
      <c r="Q114" s="360"/>
      <c r="R114" s="360"/>
      <c r="S114" s="362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363"/>
      <c r="AL114" s="363"/>
      <c r="AM114" s="363"/>
      <c r="AN114" s="269"/>
      <c r="AO114" s="269"/>
      <c r="AP114" s="127"/>
      <c r="AQ114" s="127"/>
      <c r="AR114" s="127"/>
      <c r="AS114" s="233"/>
      <c r="AT114" s="127"/>
      <c r="AU114" s="127"/>
      <c r="AV114" s="127"/>
      <c r="AW114" s="127"/>
      <c r="AX114" s="233"/>
      <c r="AY114" s="127"/>
      <c r="AZ114" s="127"/>
      <c r="BA114" s="127"/>
      <c r="BB114" s="127"/>
      <c r="BC114" s="70"/>
    </row>
    <row r="115" spans="1:58" s="72" customFormat="1" ht="15.75" customHeight="1">
      <c r="A115" s="540" t="s">
        <v>119</v>
      </c>
      <c r="B115" s="541"/>
      <c r="C115" s="492"/>
      <c r="D115" s="494"/>
      <c r="E115" s="483">
        <f>F115+G115+H115+I115</f>
        <v>22852</v>
      </c>
      <c r="F115" s="479">
        <f>SUM(F110:F114)</f>
        <v>10744</v>
      </c>
      <c r="G115" s="479">
        <f>SUM(G110:G114)</f>
        <v>12108</v>
      </c>
      <c r="H115" s="479">
        <v>0</v>
      </c>
      <c r="I115" s="481">
        <v>0</v>
      </c>
      <c r="J115" s="483">
        <f>J110+J111+J112+J114</f>
        <v>41705</v>
      </c>
      <c r="K115" s="479">
        <f>K110+K111+K112+K114</f>
        <v>12836</v>
      </c>
      <c r="L115" s="479">
        <f>L110+L111+L112+L114</f>
        <v>28869</v>
      </c>
      <c r="M115" s="479">
        <f>M110</f>
        <v>0</v>
      </c>
      <c r="N115" s="481">
        <f>N110</f>
        <v>0</v>
      </c>
      <c r="O115" s="127"/>
      <c r="P115" s="127"/>
      <c r="Q115" s="127"/>
      <c r="R115" s="135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6"/>
      <c r="AE115" s="67"/>
      <c r="AF115" s="67"/>
      <c r="AG115" s="67"/>
      <c r="AH115" s="67"/>
      <c r="AI115" s="66"/>
      <c r="AJ115" s="67"/>
      <c r="AK115" s="67"/>
      <c r="AL115" s="67"/>
      <c r="AM115" s="67"/>
      <c r="AN115" s="66"/>
      <c r="AO115" s="67"/>
      <c r="AP115" s="67"/>
      <c r="AQ115" s="67"/>
      <c r="AR115" s="67"/>
      <c r="AS115" s="66"/>
      <c r="AT115" s="67"/>
      <c r="AU115" s="67"/>
      <c r="AV115" s="67"/>
      <c r="AW115" s="67"/>
      <c r="AX115" s="66"/>
      <c r="AY115" s="67"/>
      <c r="AZ115" s="67"/>
      <c r="BA115" s="67"/>
      <c r="BB115" s="67"/>
      <c r="BC115" s="70"/>
      <c r="BF115" s="76"/>
    </row>
    <row r="116" spans="1:58" s="72" customFormat="1" ht="17.25" customHeight="1" thickBot="1">
      <c r="A116" s="485" t="s">
        <v>60</v>
      </c>
      <c r="B116" s="487"/>
      <c r="C116" s="493"/>
      <c r="D116" s="495"/>
      <c r="E116" s="484"/>
      <c r="F116" s="480"/>
      <c r="G116" s="480"/>
      <c r="H116" s="480"/>
      <c r="I116" s="482"/>
      <c r="J116" s="484"/>
      <c r="K116" s="480"/>
      <c r="L116" s="480"/>
      <c r="M116" s="480"/>
      <c r="N116" s="482"/>
      <c r="O116" s="127"/>
      <c r="P116" s="127"/>
      <c r="Q116" s="127"/>
      <c r="R116" s="135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6"/>
      <c r="AE116" s="67"/>
      <c r="AF116" s="67"/>
      <c r="AG116" s="67"/>
      <c r="AH116" s="67"/>
      <c r="AI116" s="66"/>
      <c r="AJ116" s="67"/>
      <c r="AK116" s="67"/>
      <c r="AL116" s="67"/>
      <c r="AM116" s="67"/>
      <c r="AN116" s="66"/>
      <c r="AO116" s="67"/>
      <c r="AP116" s="67"/>
      <c r="AQ116" s="67"/>
      <c r="AR116" s="67"/>
      <c r="AS116" s="66"/>
      <c r="AT116" s="67"/>
      <c r="AU116" s="67"/>
      <c r="AV116" s="67"/>
      <c r="AW116" s="67"/>
      <c r="AX116" s="66"/>
      <c r="AY116" s="67"/>
      <c r="AZ116" s="67"/>
      <c r="BA116" s="67"/>
      <c r="BB116" s="67"/>
      <c r="BC116" s="70"/>
      <c r="BF116" s="76"/>
    </row>
    <row r="117" spans="1:58" s="72" customFormat="1" ht="20.25" customHeight="1">
      <c r="A117" s="490"/>
      <c r="B117" s="488"/>
      <c r="C117" s="462" t="s">
        <v>1</v>
      </c>
      <c r="D117" s="170"/>
      <c r="E117" s="150">
        <f>E110+E114</f>
        <v>17598</v>
      </c>
      <c r="F117" s="420">
        <f>F110+F114</f>
        <v>9162</v>
      </c>
      <c r="G117" s="420">
        <f>G110+G114</f>
        <v>8436</v>
      </c>
      <c r="H117" s="420">
        <v>0</v>
      </c>
      <c r="I117" s="421">
        <v>0</v>
      </c>
      <c r="J117" s="150">
        <f>J114+J110</f>
        <v>41705</v>
      </c>
      <c r="K117" s="420">
        <f>K110+K114</f>
        <v>12836</v>
      </c>
      <c r="L117" s="420">
        <f>L110+L114</f>
        <v>28869</v>
      </c>
      <c r="M117" s="420">
        <v>0</v>
      </c>
      <c r="N117" s="422">
        <v>0</v>
      </c>
      <c r="O117" s="127"/>
      <c r="P117" s="127"/>
      <c r="Q117" s="127"/>
      <c r="R117" s="135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6"/>
      <c r="AE117" s="67"/>
      <c r="AF117" s="67"/>
      <c r="AG117" s="67"/>
      <c r="AH117" s="67"/>
      <c r="AI117" s="66"/>
      <c r="AJ117" s="67"/>
      <c r="AK117" s="67"/>
      <c r="AL117" s="67"/>
      <c r="AM117" s="67"/>
      <c r="AN117" s="66"/>
      <c r="AO117" s="67"/>
      <c r="AP117" s="67"/>
      <c r="AQ117" s="67"/>
      <c r="AR117" s="67"/>
      <c r="AS117" s="66"/>
      <c r="AT117" s="67"/>
      <c r="AU117" s="67"/>
      <c r="AV117" s="67"/>
      <c r="AW117" s="67"/>
      <c r="AX117" s="66"/>
      <c r="AY117" s="67"/>
      <c r="AZ117" s="67"/>
      <c r="BA117" s="67"/>
      <c r="BB117" s="67"/>
      <c r="BC117" s="70"/>
      <c r="BF117" s="76"/>
    </row>
    <row r="118" spans="1:58" s="72" customFormat="1" ht="87" customHeight="1" thickBot="1">
      <c r="A118" s="491"/>
      <c r="B118" s="489"/>
      <c r="C118" s="426" t="s">
        <v>102</v>
      </c>
      <c r="D118" s="425"/>
      <c r="E118" s="430">
        <f>E111</f>
        <v>5254</v>
      </c>
      <c r="F118" s="428">
        <f>F111</f>
        <v>1582</v>
      </c>
      <c r="G118" s="428">
        <f>G111</f>
        <v>3672</v>
      </c>
      <c r="H118" s="428">
        <v>0</v>
      </c>
      <c r="I118" s="429">
        <v>0</v>
      </c>
      <c r="J118" s="430">
        <f>J111</f>
        <v>0</v>
      </c>
      <c r="K118" s="428">
        <f>K111</f>
        <v>0</v>
      </c>
      <c r="L118" s="428">
        <f>L111</f>
        <v>0</v>
      </c>
      <c r="M118" s="428">
        <v>0</v>
      </c>
      <c r="N118" s="431">
        <v>0</v>
      </c>
      <c r="O118" s="127"/>
      <c r="P118" s="127"/>
      <c r="Q118" s="127"/>
      <c r="R118" s="135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6"/>
      <c r="AE118" s="67"/>
      <c r="AF118" s="67"/>
      <c r="AG118" s="67"/>
      <c r="AH118" s="67"/>
      <c r="AI118" s="66"/>
      <c r="AJ118" s="67"/>
      <c r="AK118" s="67"/>
      <c r="AL118" s="67"/>
      <c r="AM118" s="67"/>
      <c r="AN118" s="66"/>
      <c r="AO118" s="67"/>
      <c r="AP118" s="67"/>
      <c r="AQ118" s="67"/>
      <c r="AR118" s="67"/>
      <c r="AS118" s="66"/>
      <c r="AT118" s="67"/>
      <c r="AU118" s="67"/>
      <c r="AV118" s="67"/>
      <c r="AW118" s="67"/>
      <c r="AX118" s="66"/>
      <c r="AY118" s="67"/>
      <c r="AZ118" s="67"/>
      <c r="BA118" s="67"/>
      <c r="BB118" s="67"/>
      <c r="BC118" s="70"/>
      <c r="BF118" s="76"/>
    </row>
    <row r="119" spans="1:58" s="72" customFormat="1" ht="20.25" customHeight="1" thickBot="1">
      <c r="A119" s="485" t="s">
        <v>172</v>
      </c>
      <c r="B119" s="486"/>
      <c r="C119" s="187"/>
      <c r="D119" s="169"/>
      <c r="E119" s="148">
        <f>E117+E118</f>
        <v>22852</v>
      </c>
      <c r="F119" s="146">
        <f>F117+F118</f>
        <v>10744</v>
      </c>
      <c r="G119" s="146">
        <f>G118+G117</f>
        <v>12108</v>
      </c>
      <c r="H119" s="146">
        <v>0</v>
      </c>
      <c r="I119" s="149">
        <v>0</v>
      </c>
      <c r="J119" s="148">
        <f>J115+J113</f>
        <v>45222</v>
      </c>
      <c r="K119" s="146">
        <f>K115+K113</f>
        <v>16353</v>
      </c>
      <c r="L119" s="146">
        <f>L115+L113</f>
        <v>28869</v>
      </c>
      <c r="M119" s="146">
        <f>M115+M113</f>
        <v>0</v>
      </c>
      <c r="N119" s="149">
        <f>N115+N113</f>
        <v>0</v>
      </c>
      <c r="O119" s="127"/>
      <c r="P119" s="127"/>
      <c r="Q119" s="127"/>
      <c r="R119" s="135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6"/>
      <c r="AE119" s="67"/>
      <c r="AF119" s="67"/>
      <c r="AG119" s="67"/>
      <c r="AH119" s="67"/>
      <c r="AI119" s="66"/>
      <c r="AJ119" s="67"/>
      <c r="AK119" s="67"/>
      <c r="AL119" s="67"/>
      <c r="AM119" s="67"/>
      <c r="AN119" s="66"/>
      <c r="AO119" s="67"/>
      <c r="AP119" s="67"/>
      <c r="AQ119" s="67"/>
      <c r="AR119" s="67"/>
      <c r="AS119" s="66"/>
      <c r="AT119" s="67"/>
      <c r="AU119" s="67"/>
      <c r="AV119" s="67"/>
      <c r="AW119" s="67"/>
      <c r="AX119" s="66"/>
      <c r="AY119" s="67"/>
      <c r="AZ119" s="67"/>
      <c r="BA119" s="67"/>
      <c r="BB119" s="67"/>
      <c r="BC119" s="70"/>
      <c r="BF119" s="76"/>
    </row>
    <row r="120" spans="1:58" s="72" customFormat="1" ht="24" customHeight="1" thickBot="1">
      <c r="A120" s="628" t="s">
        <v>133</v>
      </c>
      <c r="B120" s="629"/>
      <c r="C120" s="486"/>
      <c r="D120" s="486"/>
      <c r="E120" s="486"/>
      <c r="F120" s="486"/>
      <c r="G120" s="486"/>
      <c r="H120" s="486"/>
      <c r="I120" s="486"/>
      <c r="J120" s="486"/>
      <c r="K120" s="486"/>
      <c r="L120" s="486"/>
      <c r="M120" s="486"/>
      <c r="N120" s="487"/>
      <c r="O120" s="127"/>
      <c r="P120" s="129"/>
      <c r="Q120" s="127"/>
      <c r="R120" s="135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6"/>
      <c r="AE120" s="67"/>
      <c r="AF120" s="67"/>
      <c r="AG120" s="67"/>
      <c r="AH120" s="67"/>
      <c r="AI120" s="66"/>
      <c r="AJ120" s="67"/>
      <c r="AK120" s="67"/>
      <c r="AL120" s="67"/>
      <c r="AM120" s="67"/>
      <c r="AN120" s="66"/>
      <c r="AO120" s="67"/>
      <c r="AP120" s="67"/>
      <c r="AQ120" s="67"/>
      <c r="AR120" s="67"/>
      <c r="AS120" s="66"/>
      <c r="AT120" s="67"/>
      <c r="AU120" s="67"/>
      <c r="AV120" s="67"/>
      <c r="AW120" s="67"/>
      <c r="AX120" s="66"/>
      <c r="AY120" s="67"/>
      <c r="AZ120" s="67"/>
      <c r="BA120" s="67"/>
      <c r="BB120" s="67"/>
      <c r="BC120" s="70"/>
      <c r="BF120" s="76"/>
    </row>
    <row r="121" spans="1:55" s="76" customFormat="1" ht="26.25" customHeight="1">
      <c r="A121" s="619" t="s">
        <v>134</v>
      </c>
      <c r="B121" s="616" t="s">
        <v>177</v>
      </c>
      <c r="C121" s="313" t="s">
        <v>1</v>
      </c>
      <c r="D121" s="343" t="s">
        <v>164</v>
      </c>
      <c r="E121" s="314">
        <f>F121+G121+H121+I121</f>
        <v>1361</v>
      </c>
      <c r="F121" s="315">
        <f>3154-1793</f>
        <v>1361</v>
      </c>
      <c r="G121" s="315">
        <v>0</v>
      </c>
      <c r="H121" s="315">
        <v>0</v>
      </c>
      <c r="I121" s="339">
        <v>0</v>
      </c>
      <c r="J121" s="314">
        <f>K121+L121+M121+N121</f>
        <v>12082</v>
      </c>
      <c r="K121" s="315">
        <f>2014+4027</f>
        <v>6041</v>
      </c>
      <c r="L121" s="315">
        <v>6041</v>
      </c>
      <c r="M121" s="315">
        <v>0</v>
      </c>
      <c r="N121" s="316">
        <v>0</v>
      </c>
      <c r="O121" s="127"/>
      <c r="P121" s="129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233"/>
      <c r="AE121" s="127"/>
      <c r="AF121" s="127"/>
      <c r="AG121" s="127"/>
      <c r="AH121" s="127"/>
      <c r="AI121" s="233"/>
      <c r="AJ121" s="127"/>
      <c r="AK121" s="127"/>
      <c r="AL121" s="127"/>
      <c r="AM121" s="127"/>
      <c r="AN121" s="233"/>
      <c r="AO121" s="127"/>
      <c r="AP121" s="127"/>
      <c r="AQ121" s="127"/>
      <c r="AR121" s="127"/>
      <c r="AS121" s="233"/>
      <c r="AT121" s="127"/>
      <c r="AU121" s="127"/>
      <c r="AV121" s="127"/>
      <c r="AW121" s="127"/>
      <c r="AX121" s="233"/>
      <c r="AY121" s="127"/>
      <c r="AZ121" s="127"/>
      <c r="BA121" s="127"/>
      <c r="BB121" s="127"/>
      <c r="BC121" s="70"/>
    </row>
    <row r="122" spans="1:55" s="76" customFormat="1" ht="26.25" customHeight="1">
      <c r="A122" s="620"/>
      <c r="B122" s="617"/>
      <c r="C122" s="329" t="s">
        <v>53</v>
      </c>
      <c r="D122" s="344">
        <v>2020</v>
      </c>
      <c r="E122" s="317">
        <v>0</v>
      </c>
      <c r="F122" s="318">
        <v>0</v>
      </c>
      <c r="G122" s="318">
        <v>0</v>
      </c>
      <c r="H122" s="318">
        <v>0</v>
      </c>
      <c r="I122" s="340">
        <v>0</v>
      </c>
      <c r="J122" s="317">
        <f>K122+L122</f>
        <v>0</v>
      </c>
      <c r="K122" s="318">
        <v>0</v>
      </c>
      <c r="L122" s="318">
        <v>0</v>
      </c>
      <c r="M122" s="318">
        <v>0</v>
      </c>
      <c r="N122" s="319">
        <v>0</v>
      </c>
      <c r="O122" s="127"/>
      <c r="P122" s="129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233"/>
      <c r="AE122" s="127"/>
      <c r="AF122" s="127"/>
      <c r="AG122" s="127"/>
      <c r="AH122" s="127"/>
      <c r="AI122" s="233"/>
      <c r="AJ122" s="127"/>
      <c r="AK122" s="127"/>
      <c r="AL122" s="127"/>
      <c r="AM122" s="127"/>
      <c r="AN122" s="233"/>
      <c r="AO122" s="127"/>
      <c r="AP122" s="127"/>
      <c r="AQ122" s="127"/>
      <c r="AR122" s="127"/>
      <c r="AS122" s="233"/>
      <c r="AT122" s="127"/>
      <c r="AU122" s="127"/>
      <c r="AV122" s="127"/>
      <c r="AW122" s="127"/>
      <c r="AX122" s="233"/>
      <c r="AY122" s="127"/>
      <c r="AZ122" s="127"/>
      <c r="BA122" s="127"/>
      <c r="BB122" s="127"/>
      <c r="BC122" s="70"/>
    </row>
    <row r="123" spans="1:55" s="76" customFormat="1" ht="26.25" customHeight="1" thickBot="1">
      <c r="A123" s="621"/>
      <c r="B123" s="618"/>
      <c r="C123" s="331" t="s">
        <v>54</v>
      </c>
      <c r="D123" s="332">
        <v>2021</v>
      </c>
      <c r="E123" s="320">
        <f>F123+G123+H123+I123</f>
        <v>642</v>
      </c>
      <c r="F123" s="321">
        <f>736-94</f>
        <v>642</v>
      </c>
      <c r="G123" s="321">
        <v>0</v>
      </c>
      <c r="H123" s="321">
        <v>0</v>
      </c>
      <c r="I123" s="341">
        <v>0</v>
      </c>
      <c r="J123" s="320">
        <v>0</v>
      </c>
      <c r="K123" s="321">
        <v>0</v>
      </c>
      <c r="L123" s="321">
        <v>0</v>
      </c>
      <c r="M123" s="321">
        <v>0</v>
      </c>
      <c r="N123" s="322">
        <v>0</v>
      </c>
      <c r="O123" s="127"/>
      <c r="P123" s="129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233"/>
      <c r="AE123" s="127"/>
      <c r="AF123" s="127"/>
      <c r="AG123" s="127"/>
      <c r="AH123" s="127"/>
      <c r="AI123" s="233"/>
      <c r="AJ123" s="127"/>
      <c r="AK123" s="127"/>
      <c r="AL123" s="127"/>
      <c r="AM123" s="127"/>
      <c r="AN123" s="233"/>
      <c r="AO123" s="127"/>
      <c r="AP123" s="127"/>
      <c r="AQ123" s="127"/>
      <c r="AR123" s="127"/>
      <c r="AS123" s="233"/>
      <c r="AT123" s="127"/>
      <c r="AU123" s="127"/>
      <c r="AV123" s="127"/>
      <c r="AW123" s="127"/>
      <c r="AX123" s="233"/>
      <c r="AY123" s="127"/>
      <c r="AZ123" s="127"/>
      <c r="BA123" s="127"/>
      <c r="BB123" s="127"/>
      <c r="BC123" s="70"/>
    </row>
    <row r="124" spans="1:58" s="72" customFormat="1" ht="20.25" customHeight="1" thickBot="1">
      <c r="A124" s="611" t="s">
        <v>135</v>
      </c>
      <c r="B124" s="612"/>
      <c r="C124" s="323"/>
      <c r="D124" s="324"/>
      <c r="E124" s="325">
        <f>F124+G124+H124+I124</f>
        <v>2003</v>
      </c>
      <c r="F124" s="326">
        <f>SUM(F121:F123)</f>
        <v>2003</v>
      </c>
      <c r="G124" s="326">
        <f>SUM(G121:G121)</f>
        <v>0</v>
      </c>
      <c r="H124" s="326">
        <v>0</v>
      </c>
      <c r="I124" s="342">
        <v>0</v>
      </c>
      <c r="J124" s="325">
        <f>J121+J122</f>
        <v>12082</v>
      </c>
      <c r="K124" s="326">
        <f>K121+K122</f>
        <v>6041</v>
      </c>
      <c r="L124" s="326">
        <f>L121+L122</f>
        <v>6041</v>
      </c>
      <c r="M124" s="326">
        <f>M121</f>
        <v>0</v>
      </c>
      <c r="N124" s="327">
        <f>N121</f>
        <v>0</v>
      </c>
      <c r="O124" s="127"/>
      <c r="P124" s="127"/>
      <c r="Q124" s="127"/>
      <c r="R124" s="135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6"/>
      <c r="AE124" s="67"/>
      <c r="AF124" s="67"/>
      <c r="AG124" s="67"/>
      <c r="AH124" s="67"/>
      <c r="AI124" s="66"/>
      <c r="AJ124" s="67"/>
      <c r="AK124" s="67"/>
      <c r="AL124" s="67"/>
      <c r="AM124" s="67"/>
      <c r="AN124" s="66"/>
      <c r="AO124" s="67"/>
      <c r="AP124" s="67"/>
      <c r="AQ124" s="67"/>
      <c r="AR124" s="67"/>
      <c r="AS124" s="66"/>
      <c r="AT124" s="67"/>
      <c r="AU124" s="67"/>
      <c r="AV124" s="67"/>
      <c r="AW124" s="67"/>
      <c r="AX124" s="66"/>
      <c r="AY124" s="67"/>
      <c r="AZ124" s="67"/>
      <c r="BA124" s="67"/>
      <c r="BB124" s="67"/>
      <c r="BC124" s="70"/>
      <c r="BF124" s="76"/>
    </row>
    <row r="125" spans="1:25" ht="26.25" customHeight="1">
      <c r="A125" s="513" t="s">
        <v>141</v>
      </c>
      <c r="B125" s="514"/>
      <c r="C125" s="509"/>
      <c r="D125" s="509"/>
      <c r="E125" s="627">
        <f>E98+E89+E74+E63+E57+E48+E38+E26+E22+E15+E108+E115+E124</f>
        <v>248753.0303030303</v>
      </c>
      <c r="F125" s="496">
        <f>F98+F89+F74+F63+F57+F48+F38+F26+F22+F15+F108+F115+F124</f>
        <v>234811</v>
      </c>
      <c r="G125" s="496">
        <f>G98+G89+G74+G63+G57+G48+G38+G26+G22+G15+G108+G115+G124</f>
        <v>12108</v>
      </c>
      <c r="H125" s="496">
        <f>H98+H89+H74+H63+H57+H48+H38+H26+H22+H15+H108</f>
        <v>0</v>
      </c>
      <c r="I125" s="603">
        <f>I98+I89+I74+I63+I57+I48+I38+I26+I22+I15</f>
        <v>1834.030303030303</v>
      </c>
      <c r="J125" s="531">
        <f>J98+J89+J74+J63+J57+J48+J38+J26+J22+J15+J115+J124</f>
        <v>178763</v>
      </c>
      <c r="K125" s="497">
        <f>K98+K89+K74+K63+K57+K48+K38+K26+K22+K15+K115+K124</f>
        <v>143086</v>
      </c>
      <c r="L125" s="497">
        <f>L98+L89+L74+L63+L57+L48+L38+L26+L22+L15+L115+L124</f>
        <v>34910</v>
      </c>
      <c r="M125" s="497">
        <f>M98+M89+M74+M63+M57+M48+M38+M26+M22+M15</f>
        <v>0</v>
      </c>
      <c r="N125" s="504">
        <f>N98+N89+N74+N63+N57+N48+N38+N26+N22+N15</f>
        <v>767</v>
      </c>
      <c r="T125" s="64">
        <f>E127+E128+E129+E130+E131+E132+E133</f>
        <v>248753.0303030303</v>
      </c>
      <c r="U125" s="64"/>
      <c r="V125" s="64"/>
      <c r="X125" s="64">
        <f>SUM(J127:J133)</f>
        <v>178763</v>
      </c>
      <c r="Y125" s="64"/>
    </row>
    <row r="126" spans="1:24" ht="15.75" customHeight="1" thickBot="1">
      <c r="A126" s="511" t="s">
        <v>60</v>
      </c>
      <c r="B126" s="512"/>
      <c r="C126" s="510"/>
      <c r="D126" s="510"/>
      <c r="E126" s="531"/>
      <c r="F126" s="497"/>
      <c r="G126" s="497"/>
      <c r="H126" s="497"/>
      <c r="I126" s="504"/>
      <c r="J126" s="531"/>
      <c r="K126" s="497"/>
      <c r="L126" s="497"/>
      <c r="M126" s="497"/>
      <c r="N126" s="504"/>
      <c r="X126" s="64">
        <f>K127+L127+N127</f>
        <v>174079</v>
      </c>
    </row>
    <row r="127" spans="1:22" ht="15.75" customHeight="1">
      <c r="A127" s="333"/>
      <c r="B127" s="334"/>
      <c r="C127" s="335" t="s">
        <v>1</v>
      </c>
      <c r="D127" s="336"/>
      <c r="E127" s="303">
        <f>F127+G127+I127</f>
        <v>224921.0303030303</v>
      </c>
      <c r="F127" s="301">
        <f>F108+F98+F91+F76+F65+F39+F26+F22+F15+F110+F114+F121</f>
        <v>214651</v>
      </c>
      <c r="G127" s="301">
        <f>G108+G98+G91+G76+G65+G57+G39+G26+G22+G15+G110+G121</f>
        <v>8436</v>
      </c>
      <c r="H127" s="301">
        <f>H108+H98+H91+H76+H65+H57+H38+H26+H22+H15</f>
        <v>0</v>
      </c>
      <c r="I127" s="338">
        <f>I108+I98+I91+I76+I65+I57+I38+I26+I22+I15</f>
        <v>1834.030303030303</v>
      </c>
      <c r="J127" s="303">
        <f>J108+J98+J91+J76+J65+J57+J39+J26+J22+J15+J117+J121</f>
        <v>174079</v>
      </c>
      <c r="K127" s="301">
        <f>K108+K98+K91+K76+K65+K39+K26+K22+K15+K117+K124</f>
        <v>138402</v>
      </c>
      <c r="L127" s="301">
        <f>L108+L98+L91+L76+L65+L39+L26+L22+L15+L117+L124</f>
        <v>34910</v>
      </c>
      <c r="M127" s="301">
        <f>M108+M98+M91+M76+M65+M57+M38+M26+M22+M15</f>
        <v>0</v>
      </c>
      <c r="N127" s="338">
        <f>N108+N98+N91+N76+N65+N57+N38+N26+N22+N15</f>
        <v>767</v>
      </c>
      <c r="V127" s="64"/>
    </row>
    <row r="128" spans="1:22" ht="24" customHeight="1">
      <c r="A128" s="345"/>
      <c r="B128" s="346"/>
      <c r="C128" s="347" t="s">
        <v>132</v>
      </c>
      <c r="D128" s="348"/>
      <c r="E128" s="349">
        <f>E77</f>
        <v>12345</v>
      </c>
      <c r="F128" s="350">
        <f>F77</f>
        <v>12345</v>
      </c>
      <c r="G128" s="350">
        <v>0</v>
      </c>
      <c r="H128" s="350">
        <v>0</v>
      </c>
      <c r="I128" s="351">
        <v>0</v>
      </c>
      <c r="J128" s="349">
        <f>J112+J77</f>
        <v>0</v>
      </c>
      <c r="K128" s="350">
        <f>K77</f>
        <v>0</v>
      </c>
      <c r="L128" s="350">
        <f>L112+L77</f>
        <v>0</v>
      </c>
      <c r="M128" s="350">
        <v>0</v>
      </c>
      <c r="N128" s="351">
        <v>0</v>
      </c>
      <c r="V128" s="64"/>
    </row>
    <row r="129" spans="1:14" ht="15">
      <c r="A129" s="352"/>
      <c r="B129" s="353"/>
      <c r="C129" s="354" t="s">
        <v>64</v>
      </c>
      <c r="D129" s="355"/>
      <c r="E129" s="305">
        <v>0</v>
      </c>
      <c r="F129" s="304">
        <f>F92+F57</f>
        <v>0</v>
      </c>
      <c r="G129" s="304">
        <v>0</v>
      </c>
      <c r="H129" s="304">
        <v>0</v>
      </c>
      <c r="I129" s="356">
        <v>0</v>
      </c>
      <c r="J129" s="305">
        <v>0</v>
      </c>
      <c r="K129" s="304">
        <f>K92+K57</f>
        <v>0</v>
      </c>
      <c r="L129" s="304">
        <v>0</v>
      </c>
      <c r="M129" s="304">
        <v>0</v>
      </c>
      <c r="N129" s="356">
        <v>0</v>
      </c>
    </row>
    <row r="130" spans="1:22" ht="15">
      <c r="A130" s="352"/>
      <c r="B130" s="353"/>
      <c r="C130" s="354" t="s">
        <v>71</v>
      </c>
      <c r="D130" s="355"/>
      <c r="E130" s="305">
        <f>E93+E79+E66+E40</f>
        <v>0</v>
      </c>
      <c r="F130" s="304">
        <f>F93+F79+F66+F40</f>
        <v>0</v>
      </c>
      <c r="G130" s="304">
        <f>G93+G79+G66+G40</f>
        <v>0</v>
      </c>
      <c r="H130" s="304">
        <f>H93+H79+H66</f>
        <v>0</v>
      </c>
      <c r="I130" s="356">
        <f>I93+I79+I66</f>
        <v>0</v>
      </c>
      <c r="J130" s="305">
        <f>J93+J79+J66+J40</f>
        <v>0</v>
      </c>
      <c r="K130" s="304">
        <f>K93+K79+K66+K40</f>
        <v>0</v>
      </c>
      <c r="L130" s="304">
        <f>L93+L79+L66+L40</f>
        <v>0</v>
      </c>
      <c r="M130" s="304">
        <f>M93+M79+M66</f>
        <v>0</v>
      </c>
      <c r="N130" s="356">
        <f>N93+N79+N66</f>
        <v>0</v>
      </c>
      <c r="T130" s="64"/>
      <c r="U130" s="64"/>
      <c r="V130" s="64"/>
    </row>
    <row r="131" spans="1:24" ht="15.75" customHeight="1">
      <c r="A131" s="83"/>
      <c r="B131" s="51"/>
      <c r="C131" s="160" t="s">
        <v>53</v>
      </c>
      <c r="D131" s="177"/>
      <c r="E131" s="42">
        <f>E78+E50+E111</f>
        <v>10845</v>
      </c>
      <c r="F131" s="18">
        <f>F78+F50+F111</f>
        <v>7173</v>
      </c>
      <c r="G131" s="18">
        <f>G78+G50+G111</f>
        <v>3672</v>
      </c>
      <c r="H131" s="18">
        <v>0</v>
      </c>
      <c r="I131" s="19">
        <v>0</v>
      </c>
      <c r="J131" s="42">
        <f>J78+J50+J111+J122</f>
        <v>4684</v>
      </c>
      <c r="K131" s="18">
        <f>K78+K50+K111+AA50</f>
        <v>4684</v>
      </c>
      <c r="L131" s="18">
        <f>L78+L50+L111</f>
        <v>0</v>
      </c>
      <c r="M131" s="18">
        <v>0</v>
      </c>
      <c r="N131" s="19">
        <v>0</v>
      </c>
      <c r="X131" s="64"/>
    </row>
    <row r="132" spans="1:21" ht="15">
      <c r="A132" s="83"/>
      <c r="B132" s="51"/>
      <c r="C132" s="160" t="s">
        <v>54</v>
      </c>
      <c r="D132" s="177"/>
      <c r="E132" s="42">
        <f>E80+E123</f>
        <v>642</v>
      </c>
      <c r="F132" s="18">
        <f>F80+F51+F123</f>
        <v>642</v>
      </c>
      <c r="G132" s="18">
        <v>0</v>
      </c>
      <c r="H132" s="18">
        <v>0</v>
      </c>
      <c r="I132" s="19">
        <v>0</v>
      </c>
      <c r="J132" s="42">
        <v>0</v>
      </c>
      <c r="K132" s="18">
        <f>K80+K51</f>
        <v>0</v>
      </c>
      <c r="L132" s="18">
        <v>0</v>
      </c>
      <c r="M132" s="18">
        <v>0</v>
      </c>
      <c r="N132" s="19">
        <v>0</v>
      </c>
      <c r="U132" s="64"/>
    </row>
    <row r="133" spans="1:23" ht="15.75" thickBot="1">
      <c r="A133" s="84"/>
      <c r="B133" s="53"/>
      <c r="C133" s="161" t="s">
        <v>56</v>
      </c>
      <c r="D133" s="182"/>
      <c r="E133" s="244">
        <f>E52</f>
        <v>0</v>
      </c>
      <c r="F133" s="246">
        <f>F52</f>
        <v>0</v>
      </c>
      <c r="G133" s="246">
        <f aca="true" t="shared" si="11" ref="G133:N133">G80+G52</f>
        <v>0</v>
      </c>
      <c r="H133" s="246">
        <f t="shared" si="11"/>
        <v>0</v>
      </c>
      <c r="I133" s="248">
        <f t="shared" si="11"/>
        <v>0</v>
      </c>
      <c r="J133" s="100">
        <f t="shared" si="11"/>
        <v>0</v>
      </c>
      <c r="K133" s="96">
        <f t="shared" si="11"/>
        <v>0</v>
      </c>
      <c r="L133" s="96">
        <f t="shared" si="11"/>
        <v>0</v>
      </c>
      <c r="M133" s="96">
        <f t="shared" si="11"/>
        <v>0</v>
      </c>
      <c r="N133" s="98">
        <f t="shared" si="11"/>
        <v>0</v>
      </c>
      <c r="U133" s="64">
        <f>SUM(J127:J133)</f>
        <v>178763</v>
      </c>
      <c r="V133" s="64">
        <f>SUM(K127:K133)</f>
        <v>143086</v>
      </c>
      <c r="W133" s="64">
        <f>SUM(L127:L133)</f>
        <v>34910</v>
      </c>
    </row>
    <row r="134" spans="1:14" ht="27" customHeight="1" thickBot="1">
      <c r="A134" s="525" t="s">
        <v>137</v>
      </c>
      <c r="B134" s="526"/>
      <c r="C134" s="171" t="s">
        <v>71</v>
      </c>
      <c r="D134" s="158">
        <v>2020</v>
      </c>
      <c r="E134" s="8">
        <v>0</v>
      </c>
      <c r="F134" s="9">
        <v>0</v>
      </c>
      <c r="G134" s="9">
        <v>0</v>
      </c>
      <c r="H134" s="9">
        <v>0</v>
      </c>
      <c r="I134" s="10">
        <v>0</v>
      </c>
      <c r="J134" s="78">
        <f>K134+L134+M134+N134</f>
        <v>3517</v>
      </c>
      <c r="K134" s="191">
        <f>K113</f>
        <v>3517</v>
      </c>
      <c r="L134" s="191">
        <v>0</v>
      </c>
      <c r="M134" s="191">
        <v>0</v>
      </c>
      <c r="N134" s="123">
        <v>0</v>
      </c>
    </row>
    <row r="135" spans="1:22" ht="27" customHeight="1" thickBot="1">
      <c r="A135" s="527" t="s">
        <v>136</v>
      </c>
      <c r="B135" s="528"/>
      <c r="C135" s="172"/>
      <c r="D135" s="175"/>
      <c r="E135" s="357">
        <f>E125+E134</f>
        <v>248753.0303030303</v>
      </c>
      <c r="F135" s="358">
        <f aca="true" t="shared" si="12" ref="F135:N135">F125+F134</f>
        <v>234811</v>
      </c>
      <c r="G135" s="358">
        <f t="shared" si="12"/>
        <v>12108</v>
      </c>
      <c r="H135" s="358">
        <f t="shared" si="12"/>
        <v>0</v>
      </c>
      <c r="I135" s="63">
        <f t="shared" si="12"/>
        <v>1834.030303030303</v>
      </c>
      <c r="J135" s="44">
        <f>J125+J134</f>
        <v>182280</v>
      </c>
      <c r="K135" s="26">
        <f>K125+K134</f>
        <v>146603</v>
      </c>
      <c r="L135" s="26">
        <f>L125+L134</f>
        <v>34910</v>
      </c>
      <c r="M135" s="26">
        <f t="shared" si="12"/>
        <v>0</v>
      </c>
      <c r="N135" s="63">
        <f t="shared" si="12"/>
        <v>767</v>
      </c>
      <c r="V135" s="64"/>
    </row>
    <row r="137" spans="1:12" ht="15">
      <c r="A137" s="227" t="s">
        <v>126</v>
      </c>
      <c r="B137" s="228" t="s">
        <v>127</v>
      </c>
      <c r="C137" s="229"/>
      <c r="D137" s="229"/>
      <c r="E137" s="229"/>
      <c r="F137" s="188"/>
      <c r="G137" s="188"/>
      <c r="H137" s="188"/>
      <c r="I137" s="188"/>
      <c r="J137" s="188"/>
      <c r="K137" s="188"/>
      <c r="L137" s="188"/>
    </row>
    <row r="138" spans="2:13" ht="15" hidden="1">
      <c r="B138" s="188"/>
      <c r="C138" s="189"/>
      <c r="D138" s="189"/>
      <c r="E138" s="188"/>
      <c r="F138" s="188"/>
      <c r="G138" s="188"/>
      <c r="H138" s="188"/>
      <c r="I138" s="188"/>
      <c r="J138" s="190">
        <f>SUM(J127:J133)</f>
        <v>178763</v>
      </c>
      <c r="K138" s="219">
        <f>K127+K130+K133+K131</f>
        <v>143086</v>
      </c>
      <c r="L138" s="188"/>
      <c r="M138" s="188"/>
    </row>
    <row r="139" spans="2:14" ht="15">
      <c r="B139" s="188"/>
      <c r="C139" s="189"/>
      <c r="D139" s="189"/>
      <c r="E139" s="188"/>
      <c r="F139" s="188"/>
      <c r="G139" s="188"/>
      <c r="H139" s="188"/>
      <c r="I139" s="188"/>
      <c r="J139" s="190"/>
      <c r="K139" s="188"/>
      <c r="L139" s="188"/>
      <c r="M139" s="188"/>
      <c r="N139" s="188"/>
    </row>
    <row r="140" spans="2:13" ht="15">
      <c r="B140" s="188"/>
      <c r="C140" s="189"/>
      <c r="D140" s="261"/>
      <c r="E140" s="262"/>
      <c r="F140" s="262"/>
      <c r="G140" s="263"/>
      <c r="H140" s="188"/>
      <c r="I140" s="188"/>
      <c r="J140" s="190"/>
      <c r="K140" s="188"/>
      <c r="L140" s="188"/>
      <c r="M140" s="188"/>
    </row>
    <row r="141" spans="4:10" ht="15">
      <c r="D141" s="197"/>
      <c r="E141" s="64"/>
      <c r="J141" s="64"/>
    </row>
    <row r="143" spans="4:11" ht="15">
      <c r="D143" s="615">
        <f>F143+G143+I143</f>
        <v>248753.0303030303</v>
      </c>
      <c r="E143" s="615"/>
      <c r="F143" s="64">
        <f>SUM(F127:F133)</f>
        <v>234811</v>
      </c>
      <c r="G143" s="64">
        <f>SUM(G127:G133)</f>
        <v>12108</v>
      </c>
      <c r="H143" s="64">
        <f>SUM(H127:H133)</f>
        <v>0</v>
      </c>
      <c r="I143" s="64">
        <f>SUM(I127:I133)</f>
        <v>1834.030303030303</v>
      </c>
      <c r="K143" s="64">
        <f>SUM(K127:K133)</f>
        <v>143086</v>
      </c>
    </row>
    <row r="144" spans="5:9" ht="15">
      <c r="E144" s="64"/>
      <c r="F144" s="64"/>
      <c r="G144" s="64"/>
      <c r="H144" s="64"/>
      <c r="I144" s="64"/>
    </row>
    <row r="145" spans="3:4" ht="15">
      <c r="C145" s="2"/>
      <c r="D145" s="2"/>
    </row>
    <row r="190" ht="15"/>
    <row r="233" ht="15"/>
    <row r="367" ht="15"/>
    <row r="503" ht="15"/>
    <row r="560" ht="15"/>
    <row r="742" ht="15"/>
    <row r="882" ht="15"/>
  </sheetData>
  <sheetProtection/>
  <mergeCells count="148">
    <mergeCell ref="D143:E143"/>
    <mergeCell ref="B121:B123"/>
    <mergeCell ref="A121:A123"/>
    <mergeCell ref="A69:A73"/>
    <mergeCell ref="B110:B112"/>
    <mergeCell ref="B69:B72"/>
    <mergeCell ref="E74:E75"/>
    <mergeCell ref="E125:E126"/>
    <mergeCell ref="A83:A84"/>
    <mergeCell ref="A120:N120"/>
    <mergeCell ref="H125:H126"/>
    <mergeCell ref="I125:I126"/>
    <mergeCell ref="A15:B15"/>
    <mergeCell ref="A16:B16"/>
    <mergeCell ref="A17:B17"/>
    <mergeCell ref="A100:N100"/>
    <mergeCell ref="A101:N101"/>
    <mergeCell ref="A124:B124"/>
    <mergeCell ref="B31:B32"/>
    <mergeCell ref="A42:A43"/>
    <mergeCell ref="C2:C4"/>
    <mergeCell ref="D2:D4"/>
    <mergeCell ref="A102:N102"/>
    <mergeCell ref="A22:B22"/>
    <mergeCell ref="A2:A4"/>
    <mergeCell ref="B2:B4"/>
    <mergeCell ref="A18:B18"/>
    <mergeCell ref="A19:N19"/>
    <mergeCell ref="E2:N2"/>
    <mergeCell ref="E3:I3"/>
    <mergeCell ref="J3:N3"/>
    <mergeCell ref="A6:N6"/>
    <mergeCell ref="A7:N7"/>
    <mergeCell ref="A44:A46"/>
    <mergeCell ref="B44:B46"/>
    <mergeCell ref="A23:N23"/>
    <mergeCell ref="A26:B26"/>
    <mergeCell ref="A27:N27"/>
    <mergeCell ref="B28:N28"/>
    <mergeCell ref="A38:B38"/>
    <mergeCell ref="A41:N41"/>
    <mergeCell ref="A31:A32"/>
    <mergeCell ref="B42:B43"/>
    <mergeCell ref="A57:B57"/>
    <mergeCell ref="A58:N58"/>
    <mergeCell ref="G48:G49"/>
    <mergeCell ref="H48:H49"/>
    <mergeCell ref="F48:F49"/>
    <mergeCell ref="A48:B48"/>
    <mergeCell ref="C48:C49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D48:D49"/>
    <mergeCell ref="A49:B49"/>
    <mergeCell ref="G63:G64"/>
    <mergeCell ref="H63:H64"/>
    <mergeCell ref="A63:B63"/>
    <mergeCell ref="C63:C64"/>
    <mergeCell ref="D63:D64"/>
    <mergeCell ref="F63:F64"/>
    <mergeCell ref="E63:E64"/>
    <mergeCell ref="A64:B64"/>
    <mergeCell ref="N63:N64"/>
    <mergeCell ref="I63:I64"/>
    <mergeCell ref="J63:J64"/>
    <mergeCell ref="K63:K64"/>
    <mergeCell ref="L63:L64"/>
    <mergeCell ref="M63:M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F74:F75"/>
    <mergeCell ref="A74:B74"/>
    <mergeCell ref="C74:C75"/>
    <mergeCell ref="D74:D75"/>
    <mergeCell ref="B76:B80"/>
    <mergeCell ref="A76:A80"/>
    <mergeCell ref="A75:B75"/>
    <mergeCell ref="B83:B84"/>
    <mergeCell ref="A89:B89"/>
    <mergeCell ref="C89:C90"/>
    <mergeCell ref="D89:D90"/>
    <mergeCell ref="A90:B90"/>
    <mergeCell ref="A115:B115"/>
    <mergeCell ref="A106:N106"/>
    <mergeCell ref="N89:N90"/>
    <mergeCell ref="A110:A113"/>
    <mergeCell ref="E115:E116"/>
    <mergeCell ref="G125:G126"/>
    <mergeCell ref="A99:N99"/>
    <mergeCell ref="A134:B134"/>
    <mergeCell ref="A135:B135"/>
    <mergeCell ref="A94:N94"/>
    <mergeCell ref="A1:N1"/>
    <mergeCell ref="J125:J126"/>
    <mergeCell ref="K125:K126"/>
    <mergeCell ref="L125:L126"/>
    <mergeCell ref="M125:M126"/>
    <mergeCell ref="N125:N126"/>
    <mergeCell ref="I89:I90"/>
    <mergeCell ref="A98:B98"/>
    <mergeCell ref="C125:C126"/>
    <mergeCell ref="D125:D126"/>
    <mergeCell ref="A126:B126"/>
    <mergeCell ref="A125:B125"/>
    <mergeCell ref="A105:B105"/>
    <mergeCell ref="A108:B108"/>
    <mergeCell ref="A109:N109"/>
    <mergeCell ref="F125:F126"/>
    <mergeCell ref="A81:B81"/>
    <mergeCell ref="J89:J90"/>
    <mergeCell ref="K89:K90"/>
    <mergeCell ref="L89:L90"/>
    <mergeCell ref="M89:M90"/>
    <mergeCell ref="E89:E90"/>
    <mergeCell ref="F89:F90"/>
    <mergeCell ref="G89:G90"/>
    <mergeCell ref="H89:H90"/>
    <mergeCell ref="A119:B119"/>
    <mergeCell ref="A116:B116"/>
    <mergeCell ref="B117:B118"/>
    <mergeCell ref="A117:A118"/>
    <mergeCell ref="C115:C116"/>
    <mergeCell ref="D115:D116"/>
    <mergeCell ref="L115:L116"/>
    <mergeCell ref="M115:M116"/>
    <mergeCell ref="N115:N116"/>
    <mergeCell ref="F115:F116"/>
    <mergeCell ref="G115:G116"/>
    <mergeCell ref="H115:H116"/>
    <mergeCell ref="I115:I116"/>
    <mergeCell ref="J115:J116"/>
    <mergeCell ref="K115:K116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89" location="P742" display="P742"/>
    <hyperlink ref="A98" location="P882" display="P882"/>
  </hyperlinks>
  <printOptions horizontalCentered="1"/>
  <pageMargins left="0.15748031496062992" right="0.15748031496062992" top="1.0236220472440944" bottom="0.2755905511811024" header="0.1968503937007874" footer="0.1968503937007874"/>
  <pageSetup firstPageNumber="9" useFirstPageNumber="1" horizontalDpi="600" verticalDpi="600" orientation="landscape" paperSize="9" scale="69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 №1</firstHeader>
  </headerFooter>
  <rowBreaks count="4" manualBreakCount="4">
    <brk id="26" max="13" man="1"/>
    <brk id="52" max="13" man="1"/>
    <brk id="81" max="13" man="1"/>
    <brk id="109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82"/>
  <sheetViews>
    <sheetView tabSelected="1" zoomScalePageLayoutView="0" workbookViewId="0" topLeftCell="A124">
      <selection activeCell="K139" sqref="K139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1.57421875" style="173" customWidth="1"/>
    <col min="4" max="4" width="11.140625" style="173" customWidth="1"/>
    <col min="5" max="5" width="9.421875" style="2" customWidth="1"/>
    <col min="6" max="6" width="8.7109375" style="2" customWidth="1"/>
    <col min="7" max="7" width="9.421875" style="2" customWidth="1"/>
    <col min="8" max="8" width="11.140625" style="2" customWidth="1"/>
    <col min="9" max="9" width="10.57421875" style="2" customWidth="1"/>
    <col min="10" max="11" width="9.140625" style="125" customWidth="1"/>
    <col min="12" max="12" width="9.140625" style="131" customWidth="1"/>
    <col min="13" max="13" width="9.140625" style="134" customWidth="1"/>
    <col min="14" max="16384" width="9.140625" style="2" customWidth="1"/>
  </cols>
  <sheetData>
    <row r="1" spans="1:9" ht="15">
      <c r="A1" s="666" t="s">
        <v>153</v>
      </c>
      <c r="B1" s="666"/>
      <c r="C1" s="666"/>
      <c r="D1" s="666"/>
      <c r="E1" s="666"/>
      <c r="F1" s="666"/>
      <c r="G1" s="666"/>
      <c r="H1" s="666"/>
      <c r="I1" s="666"/>
    </row>
    <row r="3" spans="1:22" ht="15.75" thickBot="1">
      <c r="A3" s="530" t="s">
        <v>121</v>
      </c>
      <c r="B3" s="530"/>
      <c r="C3" s="530"/>
      <c r="D3" s="530"/>
      <c r="E3" s="530"/>
      <c r="F3" s="530"/>
      <c r="G3" s="530"/>
      <c r="H3" s="530"/>
      <c r="I3" s="530"/>
      <c r="J3" s="2"/>
      <c r="K3" s="2"/>
      <c r="L3" s="173"/>
      <c r="M3" s="173"/>
      <c r="S3" s="125"/>
      <c r="T3" s="125"/>
      <c r="U3" s="131"/>
      <c r="V3" s="134"/>
    </row>
    <row r="4" spans="1:22" ht="10.5" customHeight="1">
      <c r="A4" s="592" t="s">
        <v>0</v>
      </c>
      <c r="B4" s="595" t="s">
        <v>6</v>
      </c>
      <c r="C4" s="584" t="s">
        <v>7</v>
      </c>
      <c r="D4" s="584" t="s">
        <v>8</v>
      </c>
      <c r="E4" s="667" t="s">
        <v>101</v>
      </c>
      <c r="F4" s="668"/>
      <c r="G4" s="668"/>
      <c r="H4" s="668"/>
      <c r="I4" s="669"/>
      <c r="J4" s="2"/>
      <c r="K4" s="2"/>
      <c r="L4" s="173"/>
      <c r="M4" s="173"/>
      <c r="S4" s="125"/>
      <c r="T4" s="125"/>
      <c r="U4" s="131"/>
      <c r="V4" s="134"/>
    </row>
    <row r="5" spans="1:22" ht="12" customHeight="1">
      <c r="A5" s="593"/>
      <c r="B5" s="596"/>
      <c r="C5" s="585"/>
      <c r="D5" s="585"/>
      <c r="E5" s="670"/>
      <c r="F5" s="671"/>
      <c r="G5" s="671"/>
      <c r="H5" s="671"/>
      <c r="I5" s="672"/>
      <c r="J5" s="2"/>
      <c r="K5" s="2"/>
      <c r="L5" s="173"/>
      <c r="M5" s="173"/>
      <c r="S5" s="125"/>
      <c r="T5" s="125"/>
      <c r="U5" s="131"/>
      <c r="V5" s="134"/>
    </row>
    <row r="6" spans="1:22" ht="39" thickBot="1">
      <c r="A6" s="594"/>
      <c r="B6" s="597"/>
      <c r="C6" s="586"/>
      <c r="D6" s="586"/>
      <c r="E6" s="379" t="s">
        <v>10</v>
      </c>
      <c r="F6" s="365" t="s">
        <v>11</v>
      </c>
      <c r="G6" s="365" t="s">
        <v>12</v>
      </c>
      <c r="H6" s="365" t="s">
        <v>13</v>
      </c>
      <c r="I6" s="367" t="s">
        <v>14</v>
      </c>
      <c r="J6" s="2"/>
      <c r="K6" s="2"/>
      <c r="L6" s="173"/>
      <c r="M6" s="173"/>
      <c r="S6" s="125"/>
      <c r="T6" s="125"/>
      <c r="U6" s="131"/>
      <c r="V6" s="134"/>
    </row>
    <row r="7" spans="1:22" ht="15.75" thickBot="1">
      <c r="A7" s="299">
        <v>1</v>
      </c>
      <c r="B7" s="7">
        <v>2</v>
      </c>
      <c r="C7" s="153">
        <v>3</v>
      </c>
      <c r="D7" s="157">
        <v>4</v>
      </c>
      <c r="E7" s="8">
        <v>5</v>
      </c>
      <c r="F7" s="9">
        <v>6</v>
      </c>
      <c r="G7" s="9">
        <v>7</v>
      </c>
      <c r="H7" s="9">
        <v>8</v>
      </c>
      <c r="I7" s="10">
        <v>9</v>
      </c>
      <c r="J7" s="2"/>
      <c r="K7" s="2"/>
      <c r="L7" s="173"/>
      <c r="M7" s="173"/>
      <c r="S7" s="125"/>
      <c r="T7" s="125"/>
      <c r="U7" s="131"/>
      <c r="V7" s="134"/>
    </row>
    <row r="8" spans="1:22" ht="30" customHeight="1" thickBot="1">
      <c r="A8" s="577" t="s">
        <v>131</v>
      </c>
      <c r="B8" s="578"/>
      <c r="C8" s="578"/>
      <c r="D8" s="578"/>
      <c r="E8" s="578"/>
      <c r="F8" s="578"/>
      <c r="G8" s="578"/>
      <c r="H8" s="578"/>
      <c r="I8" s="579"/>
      <c r="J8" s="2"/>
      <c r="K8" s="2"/>
      <c r="L8" s="173"/>
      <c r="M8" s="173"/>
      <c r="S8" s="125"/>
      <c r="T8" s="125"/>
      <c r="U8" s="131"/>
      <c r="V8" s="134"/>
    </row>
    <row r="9" spans="1:22" ht="22.5" customHeight="1" thickBot="1">
      <c r="A9" s="498" t="s">
        <v>15</v>
      </c>
      <c r="B9" s="529"/>
      <c r="C9" s="529"/>
      <c r="D9" s="529"/>
      <c r="E9" s="529"/>
      <c r="F9" s="529"/>
      <c r="G9" s="529"/>
      <c r="H9" s="529"/>
      <c r="I9" s="499"/>
      <c r="J9" s="2"/>
      <c r="K9" s="2"/>
      <c r="L9" s="173"/>
      <c r="M9" s="173"/>
      <c r="S9" s="125"/>
      <c r="T9" s="125"/>
      <c r="U9" s="131"/>
      <c r="V9" s="134"/>
    </row>
    <row r="10" spans="1:22" ht="55.5" customHeight="1">
      <c r="A10" s="401" t="s">
        <v>16</v>
      </c>
      <c r="B10" s="82" t="s">
        <v>114</v>
      </c>
      <c r="C10" s="154" t="s">
        <v>1</v>
      </c>
      <c r="D10" s="168" t="s">
        <v>154</v>
      </c>
      <c r="E10" s="13">
        <f aca="true" t="shared" si="0" ref="E10:E15">F10+G10+H10+I10</f>
        <v>34931</v>
      </c>
      <c r="F10" s="283">
        <v>34931</v>
      </c>
      <c r="G10" s="283">
        <v>0</v>
      </c>
      <c r="H10" s="283">
        <v>0</v>
      </c>
      <c r="I10" s="293">
        <v>0</v>
      </c>
      <c r="J10" s="2"/>
      <c r="K10" s="2"/>
      <c r="L10" s="173"/>
      <c r="M10" s="173"/>
      <c r="S10" s="125"/>
      <c r="T10" s="125"/>
      <c r="U10" s="131"/>
      <c r="V10" s="134"/>
    </row>
    <row r="11" spans="1:22" ht="128.25" customHeight="1">
      <c r="A11" s="370" t="s">
        <v>17</v>
      </c>
      <c r="B11" s="389" t="s">
        <v>125</v>
      </c>
      <c r="C11" s="396" t="s">
        <v>1</v>
      </c>
      <c r="D11" s="393" t="s">
        <v>155</v>
      </c>
      <c r="E11" s="17">
        <f t="shared" si="0"/>
        <v>168283</v>
      </c>
      <c r="F11" s="18">
        <v>168283</v>
      </c>
      <c r="G11" s="18">
        <v>0</v>
      </c>
      <c r="H11" s="18">
        <v>0</v>
      </c>
      <c r="I11" s="19">
        <v>0</v>
      </c>
      <c r="J11" s="2"/>
      <c r="K11" s="2"/>
      <c r="L11" s="173"/>
      <c r="M11" s="173"/>
      <c r="S11" s="125"/>
      <c r="T11" s="125"/>
      <c r="U11" s="131"/>
      <c r="V11" s="134"/>
    </row>
    <row r="12" spans="1:22" ht="96.75" customHeight="1">
      <c r="A12" s="399" t="s">
        <v>18</v>
      </c>
      <c r="B12" s="21" t="s">
        <v>148</v>
      </c>
      <c r="C12" s="156" t="s">
        <v>1</v>
      </c>
      <c r="D12" s="174" t="s">
        <v>156</v>
      </c>
      <c r="E12" s="22">
        <f t="shared" si="0"/>
        <v>72038</v>
      </c>
      <c r="F12" s="309">
        <v>72038</v>
      </c>
      <c r="G12" s="309">
        <v>0</v>
      </c>
      <c r="H12" s="309">
        <v>0</v>
      </c>
      <c r="I12" s="285">
        <v>0</v>
      </c>
      <c r="J12" s="2"/>
      <c r="K12" s="2"/>
      <c r="L12" s="173"/>
      <c r="M12" s="173"/>
      <c r="S12" s="125"/>
      <c r="T12" s="125"/>
      <c r="U12" s="131"/>
      <c r="V12" s="134"/>
    </row>
    <row r="13" spans="1:22" ht="92.25" customHeight="1">
      <c r="A13" s="370" t="s">
        <v>19</v>
      </c>
      <c r="B13" s="389" t="s">
        <v>124</v>
      </c>
      <c r="C13" s="396" t="s">
        <v>1</v>
      </c>
      <c r="D13" s="393" t="s">
        <v>156</v>
      </c>
      <c r="E13" s="17">
        <f t="shared" si="0"/>
        <v>93527</v>
      </c>
      <c r="F13" s="18">
        <v>93527</v>
      </c>
      <c r="G13" s="18">
        <v>0</v>
      </c>
      <c r="H13" s="18">
        <v>0</v>
      </c>
      <c r="I13" s="19">
        <v>0</v>
      </c>
      <c r="J13" s="2"/>
      <c r="K13" s="2"/>
      <c r="L13" s="173"/>
      <c r="M13" s="173"/>
      <c r="S13" s="125"/>
      <c r="T13" s="125"/>
      <c r="U13" s="131"/>
      <c r="V13" s="134"/>
    </row>
    <row r="14" spans="1:22" ht="45" customHeight="1">
      <c r="A14" s="399" t="s">
        <v>20</v>
      </c>
      <c r="B14" s="21" t="s">
        <v>21</v>
      </c>
      <c r="C14" s="156" t="s">
        <v>1</v>
      </c>
      <c r="D14" s="174" t="s">
        <v>157</v>
      </c>
      <c r="E14" s="22">
        <f t="shared" si="0"/>
        <v>6182</v>
      </c>
      <c r="F14" s="309">
        <v>6182</v>
      </c>
      <c r="G14" s="309">
        <v>0</v>
      </c>
      <c r="H14" s="309">
        <v>0</v>
      </c>
      <c r="I14" s="285">
        <v>0</v>
      </c>
      <c r="J14" s="2"/>
      <c r="K14" s="2"/>
      <c r="L14" s="173"/>
      <c r="M14" s="173"/>
      <c r="S14" s="125"/>
      <c r="T14" s="125"/>
      <c r="U14" s="131"/>
      <c r="V14" s="134"/>
    </row>
    <row r="15" spans="1:22" ht="15">
      <c r="A15" s="370" t="s">
        <v>22</v>
      </c>
      <c r="B15" s="389" t="s">
        <v>123</v>
      </c>
      <c r="C15" s="396" t="s">
        <v>1</v>
      </c>
      <c r="D15" s="152"/>
      <c r="E15" s="17">
        <f t="shared" si="0"/>
        <v>0</v>
      </c>
      <c r="F15" s="18">
        <v>0</v>
      </c>
      <c r="G15" s="18">
        <v>0</v>
      </c>
      <c r="H15" s="18">
        <v>0</v>
      </c>
      <c r="I15" s="19">
        <v>0</v>
      </c>
      <c r="J15" s="2"/>
      <c r="K15" s="2"/>
      <c r="L15" s="173"/>
      <c r="M15" s="173"/>
      <c r="S15" s="125"/>
      <c r="T15" s="125"/>
      <c r="U15" s="131"/>
      <c r="V15" s="134"/>
    </row>
    <row r="16" spans="1:22" ht="55.5" customHeight="1" thickBot="1">
      <c r="A16" s="400" t="s">
        <v>23</v>
      </c>
      <c r="B16" s="94" t="s">
        <v>129</v>
      </c>
      <c r="C16" s="157" t="s">
        <v>1</v>
      </c>
      <c r="D16" s="153" t="s">
        <v>158</v>
      </c>
      <c r="E16" s="25">
        <f>F16+G16+H16+I16</f>
        <v>424731</v>
      </c>
      <c r="F16" s="312">
        <f>416777+5000</f>
        <v>421777</v>
      </c>
      <c r="G16" s="312">
        <v>0</v>
      </c>
      <c r="H16" s="312">
        <v>0</v>
      </c>
      <c r="I16" s="123">
        <v>2954</v>
      </c>
      <c r="J16" s="2"/>
      <c r="K16" s="2"/>
      <c r="L16" s="173"/>
      <c r="M16" s="173"/>
      <c r="S16" s="125"/>
      <c r="T16" s="125"/>
      <c r="U16" s="131"/>
      <c r="V16" s="134"/>
    </row>
    <row r="17" spans="1:22" ht="15.75" thickBot="1">
      <c r="A17" s="575" t="s">
        <v>24</v>
      </c>
      <c r="B17" s="581"/>
      <c r="C17" s="158" t="s">
        <v>1</v>
      </c>
      <c r="D17" s="175"/>
      <c r="E17" s="26">
        <f>E16+E15+E14+E13+E12+E11+E10</f>
        <v>799692</v>
      </c>
      <c r="F17" s="27">
        <f>F16+F15+F14+F13+F12+F11+F10</f>
        <v>796738</v>
      </c>
      <c r="G17" s="27">
        <f>G16+G15+G14+G13+G12+G11+G10</f>
        <v>0</v>
      </c>
      <c r="H17" s="27">
        <f>H16+H15+H14+H13+H12+H11+H10</f>
        <v>0</v>
      </c>
      <c r="I17" s="28">
        <f>I16+I15+I14+I13+I12+I11+I10</f>
        <v>2954</v>
      </c>
      <c r="J17" s="2"/>
      <c r="K17" s="2"/>
      <c r="L17" s="173"/>
      <c r="M17" s="173"/>
      <c r="S17" s="125"/>
      <c r="T17" s="125"/>
      <c r="U17" s="131"/>
      <c r="V17" s="134"/>
    </row>
    <row r="18" spans="1:22" ht="30.75" customHeight="1">
      <c r="A18" s="604" t="s">
        <v>25</v>
      </c>
      <c r="B18" s="605"/>
      <c r="C18" s="392" t="s">
        <v>1</v>
      </c>
      <c r="D18" s="392">
        <v>2016</v>
      </c>
      <c r="E18" s="378">
        <f>F18+G18+H18+I18</f>
        <v>87336</v>
      </c>
      <c r="F18" s="377">
        <v>87336</v>
      </c>
      <c r="G18" s="377">
        <v>0</v>
      </c>
      <c r="H18" s="377">
        <v>0</v>
      </c>
      <c r="I18" s="381">
        <v>0</v>
      </c>
      <c r="J18" s="2"/>
      <c r="K18" s="2"/>
      <c r="L18" s="173"/>
      <c r="M18" s="173"/>
      <c r="S18" s="125"/>
      <c r="T18" s="125"/>
      <c r="U18" s="131"/>
      <c r="V18" s="134"/>
    </row>
    <row r="19" spans="1:22" ht="15">
      <c r="A19" s="606" t="s">
        <v>26</v>
      </c>
      <c r="B19" s="607"/>
      <c r="C19" s="393" t="s">
        <v>1</v>
      </c>
      <c r="D19" s="393">
        <v>2016</v>
      </c>
      <c r="E19" s="17">
        <f>F19+G19+H19+I19</f>
        <v>19111</v>
      </c>
      <c r="F19" s="18">
        <v>19111</v>
      </c>
      <c r="G19" s="18">
        <v>0</v>
      </c>
      <c r="H19" s="18">
        <v>0</v>
      </c>
      <c r="I19" s="19">
        <v>0</v>
      </c>
      <c r="J19" s="2"/>
      <c r="K19" s="2"/>
      <c r="L19" s="173"/>
      <c r="M19" s="173"/>
      <c r="S19" s="125"/>
      <c r="T19" s="125"/>
      <c r="U19" s="131"/>
      <c r="V19" s="134"/>
    </row>
    <row r="20" spans="1:22" ht="15.75" thickBot="1">
      <c r="A20" s="598" t="s">
        <v>27</v>
      </c>
      <c r="B20" s="599"/>
      <c r="C20" s="394" t="s">
        <v>1</v>
      </c>
      <c r="D20" s="394">
        <v>2016</v>
      </c>
      <c r="E20" s="295">
        <f>F20+G20+H20+I20</f>
        <v>68225</v>
      </c>
      <c r="F20" s="386">
        <v>68225</v>
      </c>
      <c r="G20" s="386">
        <v>0</v>
      </c>
      <c r="H20" s="386">
        <v>0</v>
      </c>
      <c r="I20" s="387">
        <v>0</v>
      </c>
      <c r="J20" s="2"/>
      <c r="K20" s="2"/>
      <c r="L20" s="173"/>
      <c r="M20" s="173"/>
      <c r="S20" s="125"/>
      <c r="T20" s="125"/>
      <c r="U20" s="131"/>
      <c r="V20" s="134"/>
    </row>
    <row r="21" spans="1:22" ht="27.75" customHeight="1" thickBot="1">
      <c r="A21" s="498" t="s">
        <v>147</v>
      </c>
      <c r="B21" s="499"/>
      <c r="C21" s="171"/>
      <c r="D21" s="158">
        <v>2016</v>
      </c>
      <c r="E21" s="44">
        <f>F21+G21+H21+I21</f>
        <v>887028</v>
      </c>
      <c r="F21" s="27">
        <f>87336+F17</f>
        <v>884074</v>
      </c>
      <c r="G21" s="27">
        <f>G14+G13</f>
        <v>0</v>
      </c>
      <c r="H21" s="27">
        <f>H14</f>
        <v>0</v>
      </c>
      <c r="I21" s="28">
        <f>I17</f>
        <v>2954</v>
      </c>
      <c r="J21" s="2"/>
      <c r="K21" s="2"/>
      <c r="L21" s="173"/>
      <c r="M21" s="173"/>
      <c r="S21" s="125"/>
      <c r="T21" s="125"/>
      <c r="U21" s="131"/>
      <c r="V21" s="134"/>
    </row>
    <row r="22" spans="1:22" ht="22.5" customHeight="1" thickBot="1">
      <c r="A22" s="498" t="s">
        <v>28</v>
      </c>
      <c r="B22" s="529"/>
      <c r="C22" s="529"/>
      <c r="D22" s="529"/>
      <c r="E22" s="529"/>
      <c r="F22" s="529"/>
      <c r="G22" s="529"/>
      <c r="H22" s="529"/>
      <c r="I22" s="499"/>
      <c r="J22" s="2"/>
      <c r="K22" s="2"/>
      <c r="L22" s="173"/>
      <c r="M22" s="173"/>
      <c r="S22" s="125"/>
      <c r="T22" s="125"/>
      <c r="U22" s="131"/>
      <c r="V22" s="134"/>
    </row>
    <row r="23" spans="1:22" ht="36.75" customHeight="1">
      <c r="A23" s="296" t="s">
        <v>29</v>
      </c>
      <c r="B23" s="29" t="s">
        <v>30</v>
      </c>
      <c r="C23" s="392" t="s">
        <v>1</v>
      </c>
      <c r="D23" s="392" t="s">
        <v>128</v>
      </c>
      <c r="E23" s="378">
        <f>F23+G23+H23+I23</f>
        <v>1766</v>
      </c>
      <c r="F23" s="377">
        <v>1766</v>
      </c>
      <c r="G23" s="377">
        <v>0</v>
      </c>
      <c r="H23" s="377">
        <v>0</v>
      </c>
      <c r="I23" s="381">
        <v>0</v>
      </c>
      <c r="J23" s="2"/>
      <c r="K23" s="2"/>
      <c r="L23" s="173"/>
      <c r="M23" s="173"/>
      <c r="S23" s="125"/>
      <c r="T23" s="125"/>
      <c r="U23" s="131"/>
      <c r="V23" s="134"/>
    </row>
    <row r="24" spans="1:22" ht="62.25" customHeight="1" thickBot="1">
      <c r="A24" s="30" t="s">
        <v>31</v>
      </c>
      <c r="B24" s="31" t="s">
        <v>130</v>
      </c>
      <c r="C24" s="153" t="s">
        <v>1</v>
      </c>
      <c r="D24" s="153">
        <v>2019</v>
      </c>
      <c r="E24" s="25">
        <f>F24+G24+H24+I24</f>
        <v>15122</v>
      </c>
      <c r="F24" s="312">
        <v>15122</v>
      </c>
      <c r="G24" s="312">
        <v>0</v>
      </c>
      <c r="H24" s="312">
        <v>0</v>
      </c>
      <c r="I24" s="123">
        <v>0</v>
      </c>
      <c r="J24" s="2"/>
      <c r="K24" s="2"/>
      <c r="L24" s="173"/>
      <c r="M24" s="173"/>
      <c r="S24" s="125"/>
      <c r="T24" s="125"/>
      <c r="U24" s="131"/>
      <c r="V24" s="134"/>
    </row>
    <row r="25" spans="1:22" ht="15.75" thickBot="1">
      <c r="A25" s="590" t="s">
        <v>32</v>
      </c>
      <c r="B25" s="591"/>
      <c r="C25" s="153" t="s">
        <v>1</v>
      </c>
      <c r="D25" s="385"/>
      <c r="E25" s="25">
        <f>E24+E23</f>
        <v>16888</v>
      </c>
      <c r="F25" s="312">
        <f>F24+F23</f>
        <v>16888</v>
      </c>
      <c r="G25" s="312">
        <f>G24+G23</f>
        <v>0</v>
      </c>
      <c r="H25" s="312">
        <f>H24+H23</f>
        <v>0</v>
      </c>
      <c r="I25" s="123">
        <f>I24+I23</f>
        <v>0</v>
      </c>
      <c r="J25" s="2"/>
      <c r="K25" s="2"/>
      <c r="L25" s="173"/>
      <c r="M25" s="173"/>
      <c r="S25" s="125"/>
      <c r="T25" s="125"/>
      <c r="U25" s="131"/>
      <c r="V25" s="134"/>
    </row>
    <row r="26" spans="1:22" ht="15.75" thickBot="1">
      <c r="A26" s="498" t="s">
        <v>33</v>
      </c>
      <c r="B26" s="529"/>
      <c r="C26" s="529"/>
      <c r="D26" s="529"/>
      <c r="E26" s="529"/>
      <c r="F26" s="529"/>
      <c r="G26" s="529"/>
      <c r="H26" s="529"/>
      <c r="I26" s="499"/>
      <c r="J26" s="2"/>
      <c r="K26" s="2"/>
      <c r="L26" s="173"/>
      <c r="M26" s="173"/>
      <c r="S26" s="125"/>
      <c r="T26" s="125"/>
      <c r="U26" s="131"/>
      <c r="V26" s="134"/>
    </row>
    <row r="27" spans="1:22" ht="24" customHeight="1">
      <c r="A27" s="369" t="s">
        <v>34</v>
      </c>
      <c r="B27" s="371" t="s">
        <v>30</v>
      </c>
      <c r="C27" s="392" t="s">
        <v>1</v>
      </c>
      <c r="D27" s="392"/>
      <c r="E27" s="384">
        <v>0</v>
      </c>
      <c r="F27" s="364">
        <v>0</v>
      </c>
      <c r="G27" s="364">
        <v>0</v>
      </c>
      <c r="H27" s="364">
        <v>0</v>
      </c>
      <c r="I27" s="366">
        <v>0</v>
      </c>
      <c r="J27" s="2"/>
      <c r="K27" s="2"/>
      <c r="L27" s="173"/>
      <c r="M27" s="173"/>
      <c r="S27" s="125"/>
      <c r="T27" s="125"/>
      <c r="U27" s="131"/>
      <c r="V27" s="134"/>
    </row>
    <row r="28" spans="1:22" ht="48" customHeight="1" thickBot="1">
      <c r="A28" s="32" t="s">
        <v>35</v>
      </c>
      <c r="B28" s="383" t="s">
        <v>36</v>
      </c>
      <c r="C28" s="162" t="s">
        <v>1</v>
      </c>
      <c r="D28" s="162"/>
      <c r="E28" s="33">
        <v>0</v>
      </c>
      <c r="F28" s="34">
        <v>0</v>
      </c>
      <c r="G28" s="34">
        <v>0</v>
      </c>
      <c r="H28" s="34">
        <v>0</v>
      </c>
      <c r="I28" s="35">
        <v>0</v>
      </c>
      <c r="J28" s="2"/>
      <c r="K28" s="2"/>
      <c r="L28" s="173"/>
      <c r="M28" s="173"/>
      <c r="S28" s="125"/>
      <c r="T28" s="125"/>
      <c r="U28" s="131"/>
      <c r="V28" s="134"/>
    </row>
    <row r="29" spans="1:22" ht="15.75" thickBot="1">
      <c r="A29" s="575" t="s">
        <v>37</v>
      </c>
      <c r="B29" s="581"/>
      <c r="C29" s="158" t="s">
        <v>1</v>
      </c>
      <c r="D29" s="175"/>
      <c r="E29" s="36">
        <v>0</v>
      </c>
      <c r="F29" s="37">
        <v>0</v>
      </c>
      <c r="G29" s="37">
        <v>0</v>
      </c>
      <c r="H29" s="37">
        <v>0</v>
      </c>
      <c r="I29" s="38">
        <v>0</v>
      </c>
      <c r="J29" s="2"/>
      <c r="K29" s="2"/>
      <c r="L29" s="173"/>
      <c r="M29" s="173"/>
      <c r="S29" s="125"/>
      <c r="T29" s="125"/>
      <c r="U29" s="131"/>
      <c r="V29" s="134"/>
    </row>
    <row r="30" spans="1:22" ht="15.75" thickBot="1">
      <c r="A30" s="498" t="s">
        <v>38</v>
      </c>
      <c r="B30" s="529"/>
      <c r="C30" s="529"/>
      <c r="D30" s="529"/>
      <c r="E30" s="529"/>
      <c r="F30" s="529"/>
      <c r="G30" s="529"/>
      <c r="H30" s="529"/>
      <c r="I30" s="499"/>
      <c r="J30" s="2"/>
      <c r="K30" s="2"/>
      <c r="L30" s="173"/>
      <c r="M30" s="173"/>
      <c r="S30" s="125"/>
      <c r="T30" s="125"/>
      <c r="U30" s="131"/>
      <c r="V30" s="134"/>
    </row>
    <row r="31" spans="1:22" ht="15.75" thickBot="1">
      <c r="A31" s="400" t="s">
        <v>39</v>
      </c>
      <c r="B31" s="498" t="s">
        <v>2</v>
      </c>
      <c r="C31" s="529"/>
      <c r="D31" s="529"/>
      <c r="E31" s="529"/>
      <c r="F31" s="529"/>
      <c r="G31" s="529"/>
      <c r="H31" s="529"/>
      <c r="I31" s="499"/>
      <c r="J31" s="2"/>
      <c r="K31" s="2"/>
      <c r="L31" s="173"/>
      <c r="M31" s="173"/>
      <c r="S31" s="125"/>
      <c r="T31" s="125"/>
      <c r="U31" s="131"/>
      <c r="V31" s="134"/>
    </row>
    <row r="32" spans="1:22" ht="44.25" customHeight="1">
      <c r="A32" s="369" t="s">
        <v>40</v>
      </c>
      <c r="B32" s="371" t="s">
        <v>41</v>
      </c>
      <c r="C32" s="392" t="s">
        <v>1</v>
      </c>
      <c r="D32" s="395">
        <v>2016</v>
      </c>
      <c r="E32" s="382">
        <f>F32+G32+H32+I32</f>
        <v>625</v>
      </c>
      <c r="F32" s="377">
        <v>625</v>
      </c>
      <c r="G32" s="377">
        <v>0</v>
      </c>
      <c r="H32" s="377">
        <v>0</v>
      </c>
      <c r="I32" s="381">
        <v>0</v>
      </c>
      <c r="J32" s="2"/>
      <c r="K32" s="2"/>
      <c r="L32" s="173"/>
      <c r="M32" s="173"/>
      <c r="S32" s="125"/>
      <c r="T32" s="125"/>
      <c r="U32" s="131"/>
      <c r="V32" s="134"/>
    </row>
    <row r="33" spans="1:22" ht="39.75" customHeight="1">
      <c r="A33" s="370" t="s">
        <v>42</v>
      </c>
      <c r="B33" s="372" t="s">
        <v>30</v>
      </c>
      <c r="C33" s="393" t="s">
        <v>1</v>
      </c>
      <c r="D33" s="396" t="s">
        <v>46</v>
      </c>
      <c r="E33" s="402">
        <f>F33+G33+H33+I33</f>
        <v>516</v>
      </c>
      <c r="F33" s="18">
        <v>516</v>
      </c>
      <c r="G33" s="18">
        <v>0</v>
      </c>
      <c r="H33" s="18">
        <v>0</v>
      </c>
      <c r="I33" s="19">
        <v>0</v>
      </c>
      <c r="J33" s="2"/>
      <c r="K33" s="2"/>
      <c r="L33" s="173"/>
      <c r="M33" s="173"/>
      <c r="S33" s="125"/>
      <c r="T33" s="125"/>
      <c r="U33" s="131"/>
      <c r="V33" s="134"/>
    </row>
    <row r="34" spans="1:22" ht="20.25" customHeight="1">
      <c r="A34" s="571" t="s">
        <v>43</v>
      </c>
      <c r="B34" s="613" t="s">
        <v>44</v>
      </c>
      <c r="C34" s="393" t="s">
        <v>71</v>
      </c>
      <c r="D34" s="396" t="s">
        <v>138</v>
      </c>
      <c r="E34" s="402">
        <f aca="true" t="shared" si="1" ref="E34:E40">F34+G34+H34+I34</f>
        <v>131585</v>
      </c>
      <c r="F34" s="18">
        <v>6580</v>
      </c>
      <c r="G34" s="18">
        <v>125005</v>
      </c>
      <c r="H34" s="18">
        <v>0</v>
      </c>
      <c r="I34" s="19">
        <v>0</v>
      </c>
      <c r="J34" s="2"/>
      <c r="K34" s="2"/>
      <c r="L34" s="173"/>
      <c r="M34" s="173"/>
      <c r="S34" s="125"/>
      <c r="T34" s="125"/>
      <c r="U34" s="131"/>
      <c r="V34" s="134"/>
    </row>
    <row r="35" spans="1:22" ht="27" customHeight="1">
      <c r="A35" s="572"/>
      <c r="B35" s="614"/>
      <c r="C35" s="393" t="s">
        <v>1</v>
      </c>
      <c r="D35" s="396" t="s">
        <v>165</v>
      </c>
      <c r="E35" s="402">
        <f t="shared" si="1"/>
        <v>2440</v>
      </c>
      <c r="F35" s="18">
        <v>2440</v>
      </c>
      <c r="G35" s="18">
        <v>0</v>
      </c>
      <c r="H35" s="18">
        <v>0</v>
      </c>
      <c r="I35" s="19">
        <v>0</v>
      </c>
      <c r="J35" s="2"/>
      <c r="K35" s="2"/>
      <c r="L35" s="173"/>
      <c r="M35" s="173"/>
      <c r="S35" s="125"/>
      <c r="T35" s="125"/>
      <c r="U35" s="131"/>
      <c r="V35" s="134"/>
    </row>
    <row r="36" spans="1:22" ht="45" customHeight="1">
      <c r="A36" s="370" t="s">
        <v>45</v>
      </c>
      <c r="B36" s="372" t="s">
        <v>5</v>
      </c>
      <c r="C36" s="393" t="s">
        <v>1</v>
      </c>
      <c r="D36" s="396" t="s">
        <v>46</v>
      </c>
      <c r="E36" s="402">
        <f t="shared" si="1"/>
        <v>637</v>
      </c>
      <c r="F36" s="18">
        <v>637</v>
      </c>
      <c r="G36" s="18">
        <v>0</v>
      </c>
      <c r="H36" s="18">
        <v>0</v>
      </c>
      <c r="I36" s="19">
        <v>0</v>
      </c>
      <c r="J36" s="2"/>
      <c r="K36" s="2"/>
      <c r="L36" s="173"/>
      <c r="M36" s="173"/>
      <c r="S36" s="125"/>
      <c r="T36" s="125"/>
      <c r="U36" s="131"/>
      <c r="V36" s="134"/>
    </row>
    <row r="37" spans="1:22" ht="69" customHeight="1">
      <c r="A37" s="390" t="s">
        <v>47</v>
      </c>
      <c r="B37" s="383" t="s">
        <v>146</v>
      </c>
      <c r="C37" s="162" t="s">
        <v>1</v>
      </c>
      <c r="D37" s="164" t="s">
        <v>160</v>
      </c>
      <c r="E37" s="402">
        <f t="shared" si="1"/>
        <v>3451</v>
      </c>
      <c r="F37" s="408">
        <v>3451</v>
      </c>
      <c r="G37" s="408">
        <v>0</v>
      </c>
      <c r="H37" s="408">
        <v>0</v>
      </c>
      <c r="I37" s="410">
        <v>0</v>
      </c>
      <c r="J37" s="2"/>
      <c r="K37" s="2"/>
      <c r="L37" s="173"/>
      <c r="M37" s="173"/>
      <c r="S37" s="125"/>
      <c r="T37" s="125"/>
      <c r="U37" s="131"/>
      <c r="V37" s="134"/>
    </row>
    <row r="38" spans="1:22" ht="65.25" customHeight="1">
      <c r="A38" s="390" t="s">
        <v>48</v>
      </c>
      <c r="B38" s="383" t="s">
        <v>142</v>
      </c>
      <c r="C38" s="162" t="s">
        <v>1</v>
      </c>
      <c r="D38" s="164" t="s">
        <v>159</v>
      </c>
      <c r="E38" s="284">
        <f t="shared" si="1"/>
        <v>1202</v>
      </c>
      <c r="F38" s="408">
        <v>1202</v>
      </c>
      <c r="G38" s="408">
        <v>0</v>
      </c>
      <c r="H38" s="408">
        <v>0</v>
      </c>
      <c r="I38" s="410">
        <v>0</v>
      </c>
      <c r="J38" s="2"/>
      <c r="K38" s="2"/>
      <c r="L38" s="173"/>
      <c r="M38" s="173"/>
      <c r="S38" s="125"/>
      <c r="T38" s="125"/>
      <c r="U38" s="131"/>
      <c r="V38" s="134"/>
    </row>
    <row r="39" spans="1:22" ht="41.25" customHeight="1">
      <c r="A39" s="370" t="s">
        <v>49</v>
      </c>
      <c r="B39" s="372" t="s">
        <v>3</v>
      </c>
      <c r="C39" s="162" t="s">
        <v>1</v>
      </c>
      <c r="D39" s="164" t="s">
        <v>161</v>
      </c>
      <c r="E39" s="42">
        <f t="shared" si="1"/>
        <v>7915</v>
      </c>
      <c r="F39" s="18">
        <v>7915</v>
      </c>
      <c r="G39" s="18">
        <v>0</v>
      </c>
      <c r="H39" s="18">
        <v>0</v>
      </c>
      <c r="I39" s="19">
        <v>0</v>
      </c>
      <c r="J39" s="2"/>
      <c r="K39" s="2"/>
      <c r="L39" s="173"/>
      <c r="M39" s="173"/>
      <c r="S39" s="125"/>
      <c r="T39" s="125"/>
      <c r="U39" s="131"/>
      <c r="V39" s="134"/>
    </row>
    <row r="40" spans="1:22" ht="39.75" customHeight="1" thickBot="1">
      <c r="A40" s="400" t="s">
        <v>50</v>
      </c>
      <c r="B40" s="43" t="s">
        <v>4</v>
      </c>
      <c r="C40" s="394" t="s">
        <v>1</v>
      </c>
      <c r="D40" s="397" t="s">
        <v>162</v>
      </c>
      <c r="E40" s="78">
        <f t="shared" si="1"/>
        <v>3323</v>
      </c>
      <c r="F40" s="312">
        <v>3323</v>
      </c>
      <c r="G40" s="312">
        <v>0</v>
      </c>
      <c r="H40" s="312">
        <v>0</v>
      </c>
      <c r="I40" s="123">
        <v>0</v>
      </c>
      <c r="J40" s="2"/>
      <c r="K40" s="2"/>
      <c r="L40" s="173"/>
      <c r="M40" s="173"/>
      <c r="S40" s="125"/>
      <c r="T40" s="125"/>
      <c r="U40" s="131"/>
      <c r="V40" s="134"/>
    </row>
    <row r="41" spans="1:22" ht="15.75" thickBot="1">
      <c r="A41" s="582" t="s">
        <v>120</v>
      </c>
      <c r="B41" s="583"/>
      <c r="C41" s="168"/>
      <c r="D41" s="185"/>
      <c r="E41" s="286">
        <f>E32+E33+E34+E36+E37+E38+E39+E40+E35</f>
        <v>151694</v>
      </c>
      <c r="F41" s="283">
        <f>F32+F33+F34+F36+F37+F38+F39+F40+F35</f>
        <v>26689</v>
      </c>
      <c r="G41" s="283">
        <f>G32+G33+G34+G36+G37+G38+G39+G40</f>
        <v>125005</v>
      </c>
      <c r="H41" s="283">
        <f>H32+H33+H34+H36+H37+H38+H39+H40</f>
        <v>0</v>
      </c>
      <c r="I41" s="293">
        <f>I32+I33+I34+I36+I37+I38+I39+I40</f>
        <v>0</v>
      </c>
      <c r="J41" s="2"/>
      <c r="K41" s="2"/>
      <c r="L41" s="173"/>
      <c r="M41" s="173"/>
      <c r="S41" s="125"/>
      <c r="T41" s="125"/>
      <c r="U41" s="131"/>
      <c r="V41" s="134"/>
    </row>
    <row r="42" spans="1:22" ht="15">
      <c r="A42" s="215"/>
      <c r="B42" s="217"/>
      <c r="C42" s="392" t="s">
        <v>1</v>
      </c>
      <c r="D42" s="373"/>
      <c r="E42" s="382">
        <f>E32+E33+E36+E37+E38+E39+E40+E35</f>
        <v>20109</v>
      </c>
      <c r="F42" s="377">
        <f>F32+F33+F36+F37+F38+F39+F40+F35</f>
        <v>20109</v>
      </c>
      <c r="G42" s="377">
        <v>0</v>
      </c>
      <c r="H42" s="377">
        <v>0</v>
      </c>
      <c r="I42" s="381">
        <v>0</v>
      </c>
      <c r="J42" s="2"/>
      <c r="K42" s="2"/>
      <c r="L42" s="173"/>
      <c r="M42" s="173"/>
      <c r="S42" s="125"/>
      <c r="T42" s="125"/>
      <c r="U42" s="131"/>
      <c r="V42" s="134"/>
    </row>
    <row r="43" spans="1:22" ht="15.75" thickBot="1">
      <c r="A43" s="216"/>
      <c r="B43" s="218"/>
      <c r="C43" s="394" t="s">
        <v>71</v>
      </c>
      <c r="D43" s="374"/>
      <c r="E43" s="388">
        <f>E34</f>
        <v>131585</v>
      </c>
      <c r="F43" s="295">
        <f>F34</f>
        <v>6580</v>
      </c>
      <c r="G43" s="295">
        <f>G34</f>
        <v>125005</v>
      </c>
      <c r="H43" s="295">
        <f>H34</f>
        <v>0</v>
      </c>
      <c r="I43" s="214">
        <f>I34</f>
        <v>0</v>
      </c>
      <c r="J43" s="2"/>
      <c r="K43" s="2"/>
      <c r="L43" s="173"/>
      <c r="M43" s="173"/>
      <c r="S43" s="125"/>
      <c r="T43" s="125"/>
      <c r="U43" s="131"/>
      <c r="V43" s="134"/>
    </row>
    <row r="44" spans="1:22" ht="15.75" thickBot="1">
      <c r="A44" s="538" t="s">
        <v>51</v>
      </c>
      <c r="B44" s="539"/>
      <c r="C44" s="539"/>
      <c r="D44" s="539"/>
      <c r="E44" s="539"/>
      <c r="F44" s="539"/>
      <c r="G44" s="539"/>
      <c r="H44" s="539"/>
      <c r="I44" s="554"/>
      <c r="J44" s="2"/>
      <c r="K44" s="2"/>
      <c r="L44" s="173"/>
      <c r="M44" s="173"/>
      <c r="S44" s="125"/>
      <c r="T44" s="125"/>
      <c r="U44" s="131"/>
      <c r="V44" s="134"/>
    </row>
    <row r="45" spans="1:22" ht="15">
      <c r="A45" s="564" t="s">
        <v>52</v>
      </c>
      <c r="B45" s="573" t="s">
        <v>30</v>
      </c>
      <c r="C45" s="395" t="s">
        <v>53</v>
      </c>
      <c r="D45" s="392"/>
      <c r="E45" s="378">
        <f aca="true" t="shared" si="2" ref="E45:E50">F45+G45+H45+I45</f>
        <v>0</v>
      </c>
      <c r="F45" s="377">
        <v>0</v>
      </c>
      <c r="G45" s="377">
        <v>0</v>
      </c>
      <c r="H45" s="377">
        <v>0</v>
      </c>
      <c r="I45" s="381">
        <v>0</v>
      </c>
      <c r="J45" s="2"/>
      <c r="K45" s="2"/>
      <c r="L45" s="173"/>
      <c r="M45" s="173"/>
      <c r="S45" s="125"/>
      <c r="T45" s="125"/>
      <c r="U45" s="131"/>
      <c r="V45" s="134"/>
    </row>
    <row r="46" spans="1:22" ht="15">
      <c r="A46" s="571"/>
      <c r="B46" s="574"/>
      <c r="C46" s="164" t="s">
        <v>54</v>
      </c>
      <c r="D46" s="162"/>
      <c r="E46" s="45">
        <f t="shared" si="2"/>
        <v>0</v>
      </c>
      <c r="F46" s="408">
        <v>0</v>
      </c>
      <c r="G46" s="408">
        <v>0</v>
      </c>
      <c r="H46" s="408">
        <v>0</v>
      </c>
      <c r="I46" s="410">
        <v>0</v>
      </c>
      <c r="J46" s="2"/>
      <c r="K46" s="2"/>
      <c r="L46" s="173"/>
      <c r="M46" s="173"/>
      <c r="S46" s="125"/>
      <c r="T46" s="125"/>
      <c r="U46" s="131"/>
      <c r="V46" s="134"/>
    </row>
    <row r="47" spans="1:22" ht="78.75">
      <c r="A47" s="565" t="s">
        <v>55</v>
      </c>
      <c r="B47" s="580" t="s">
        <v>122</v>
      </c>
      <c r="C47" s="223" t="s">
        <v>102</v>
      </c>
      <c r="D47" s="393" t="s">
        <v>166</v>
      </c>
      <c r="E47" s="45">
        <f>F47+G47+H47+I47</f>
        <v>81987</v>
      </c>
      <c r="F47" s="18">
        <v>70107</v>
      </c>
      <c r="G47" s="18">
        <v>11880</v>
      </c>
      <c r="H47" s="18">
        <v>0</v>
      </c>
      <c r="I47" s="19">
        <v>0</v>
      </c>
      <c r="J47" s="2"/>
      <c r="K47" s="2"/>
      <c r="L47" s="173"/>
      <c r="M47" s="173"/>
      <c r="S47" s="125"/>
      <c r="T47" s="125"/>
      <c r="U47" s="131"/>
      <c r="V47" s="134"/>
    </row>
    <row r="48" spans="1:22" ht="15">
      <c r="A48" s="565"/>
      <c r="B48" s="580"/>
      <c r="C48" s="396" t="s">
        <v>54</v>
      </c>
      <c r="D48" s="393"/>
      <c r="E48" s="45">
        <f t="shared" si="2"/>
        <v>0</v>
      </c>
      <c r="F48" s="18">
        <v>0</v>
      </c>
      <c r="G48" s="18">
        <v>0</v>
      </c>
      <c r="H48" s="18">
        <v>0</v>
      </c>
      <c r="I48" s="19">
        <v>0</v>
      </c>
      <c r="J48" s="2"/>
      <c r="K48" s="2"/>
      <c r="L48" s="173"/>
      <c r="M48" s="173"/>
      <c r="S48" s="125"/>
      <c r="T48" s="125"/>
      <c r="U48" s="131"/>
      <c r="V48" s="134"/>
    </row>
    <row r="49" spans="1:22" ht="15">
      <c r="A49" s="565"/>
      <c r="B49" s="580"/>
      <c r="C49" s="396" t="s">
        <v>56</v>
      </c>
      <c r="D49" s="393"/>
      <c r="E49" s="45">
        <f t="shared" si="2"/>
        <v>0</v>
      </c>
      <c r="F49" s="18">
        <v>0</v>
      </c>
      <c r="G49" s="18">
        <v>0</v>
      </c>
      <c r="H49" s="18">
        <v>0</v>
      </c>
      <c r="I49" s="19">
        <v>0</v>
      </c>
      <c r="J49" s="2"/>
      <c r="K49" s="2"/>
      <c r="L49" s="173"/>
      <c r="M49" s="173"/>
      <c r="S49" s="125"/>
      <c r="T49" s="125"/>
      <c r="U49" s="131"/>
      <c r="V49" s="134"/>
    </row>
    <row r="50" spans="1:22" ht="46.5" customHeight="1" thickBot="1">
      <c r="A50" s="400" t="s">
        <v>57</v>
      </c>
      <c r="B50" s="94" t="s">
        <v>58</v>
      </c>
      <c r="C50" s="157" t="s">
        <v>53</v>
      </c>
      <c r="D50" s="153" t="s">
        <v>167</v>
      </c>
      <c r="E50" s="45">
        <f t="shared" si="2"/>
        <v>6909</v>
      </c>
      <c r="F50" s="309">
        <f>7509-600</f>
        <v>6909</v>
      </c>
      <c r="G50" s="309">
        <v>0</v>
      </c>
      <c r="H50" s="309">
        <v>0</v>
      </c>
      <c r="I50" s="285">
        <v>0</v>
      </c>
      <c r="J50" s="2"/>
      <c r="K50" s="2"/>
      <c r="L50" s="173"/>
      <c r="M50" s="173"/>
      <c r="S50" s="125"/>
      <c r="T50" s="125"/>
      <c r="U50" s="131"/>
      <c r="V50" s="134"/>
    </row>
    <row r="51" spans="1:22" ht="15">
      <c r="A51" s="507" t="s">
        <v>59</v>
      </c>
      <c r="B51" s="508"/>
      <c r="C51" s="534"/>
      <c r="D51" s="534"/>
      <c r="E51" s="560">
        <f>E50+E49+E48+E47+E46+E45</f>
        <v>88896</v>
      </c>
      <c r="F51" s="548">
        <f>F50+F49+F48+F47+F46+F45</f>
        <v>77016</v>
      </c>
      <c r="G51" s="548">
        <f>G50+G49+G48+G47+G46+G45</f>
        <v>11880</v>
      </c>
      <c r="H51" s="548">
        <f>H50+H49+H48+H47+H46+H45</f>
        <v>0</v>
      </c>
      <c r="I51" s="559">
        <f>I50+I49+I48+I47+I46+I45</f>
        <v>0</v>
      </c>
      <c r="J51" s="2"/>
      <c r="K51" s="2"/>
      <c r="L51" s="173"/>
      <c r="M51" s="173"/>
      <c r="S51" s="125"/>
      <c r="T51" s="125"/>
      <c r="U51" s="131"/>
      <c r="V51" s="134"/>
    </row>
    <row r="52" spans="1:22" ht="15.75" thickBot="1">
      <c r="A52" s="538" t="s">
        <v>60</v>
      </c>
      <c r="B52" s="539"/>
      <c r="C52" s="535"/>
      <c r="D52" s="535"/>
      <c r="E52" s="665"/>
      <c r="F52" s="663"/>
      <c r="G52" s="663"/>
      <c r="H52" s="663"/>
      <c r="I52" s="664"/>
      <c r="J52" s="2"/>
      <c r="K52" s="2"/>
      <c r="L52" s="173"/>
      <c r="M52" s="173"/>
      <c r="S52" s="125"/>
      <c r="T52" s="125"/>
      <c r="U52" s="131"/>
      <c r="V52" s="134"/>
    </row>
    <row r="53" spans="1:22" ht="93.75" customHeight="1">
      <c r="A53" s="46"/>
      <c r="B53" s="47"/>
      <c r="C53" s="392" t="s">
        <v>102</v>
      </c>
      <c r="D53" s="373"/>
      <c r="E53" s="303">
        <f>F53+G53+H53+I53</f>
        <v>88896</v>
      </c>
      <c r="F53" s="301">
        <f>F45+F47+F50</f>
        <v>77016</v>
      </c>
      <c r="G53" s="301">
        <f>G45+G47+G50</f>
        <v>11880</v>
      </c>
      <c r="H53" s="377">
        <v>0</v>
      </c>
      <c r="I53" s="381">
        <v>0</v>
      </c>
      <c r="J53" s="2"/>
      <c r="K53" s="2"/>
      <c r="L53" s="173"/>
      <c r="M53" s="173"/>
      <c r="S53" s="125"/>
      <c r="T53" s="125"/>
      <c r="U53" s="131"/>
      <c r="V53" s="134"/>
    </row>
    <row r="54" spans="1:22" ht="15">
      <c r="A54" s="50"/>
      <c r="B54" s="51"/>
      <c r="C54" s="393" t="s">
        <v>54</v>
      </c>
      <c r="D54" s="152"/>
      <c r="E54" s="305">
        <f>F54+G54+H54+I54</f>
        <v>0</v>
      </c>
      <c r="F54" s="304">
        <f>F48+F46</f>
        <v>0</v>
      </c>
      <c r="G54" s="18">
        <v>0</v>
      </c>
      <c r="H54" s="18">
        <v>0</v>
      </c>
      <c r="I54" s="19">
        <v>0</v>
      </c>
      <c r="J54" s="2"/>
      <c r="K54" s="2"/>
      <c r="L54" s="173"/>
      <c r="M54" s="173"/>
      <c r="S54" s="125"/>
      <c r="T54" s="125"/>
      <c r="U54" s="131"/>
      <c r="V54" s="134"/>
    </row>
    <row r="55" spans="1:22" ht="15.75" thickBot="1">
      <c r="A55" s="52"/>
      <c r="B55" s="53"/>
      <c r="C55" s="394" t="s">
        <v>56</v>
      </c>
      <c r="D55" s="374"/>
      <c r="E55" s="306">
        <f>F55+G55+H55+I55</f>
        <v>0</v>
      </c>
      <c r="F55" s="307">
        <f>F49</f>
        <v>0</v>
      </c>
      <c r="G55" s="386">
        <v>0</v>
      </c>
      <c r="H55" s="386">
        <v>0</v>
      </c>
      <c r="I55" s="387">
        <v>0</v>
      </c>
      <c r="J55" s="2"/>
      <c r="K55" s="2"/>
      <c r="L55" s="173"/>
      <c r="M55" s="173"/>
      <c r="S55" s="125"/>
      <c r="T55" s="125"/>
      <c r="U55" s="131"/>
      <c r="V55" s="134"/>
    </row>
    <row r="56" spans="1:22" ht="15.75" thickBot="1">
      <c r="A56" s="498" t="s">
        <v>61</v>
      </c>
      <c r="B56" s="529"/>
      <c r="C56" s="529"/>
      <c r="D56" s="529"/>
      <c r="E56" s="655"/>
      <c r="F56" s="655"/>
      <c r="G56" s="655"/>
      <c r="H56" s="655"/>
      <c r="I56" s="656"/>
      <c r="J56" s="2"/>
      <c r="K56" s="2"/>
      <c r="L56" s="173"/>
      <c r="M56" s="173"/>
      <c r="S56" s="125"/>
      <c r="T56" s="125"/>
      <c r="U56" s="131"/>
      <c r="V56" s="134"/>
    </row>
    <row r="57" spans="1:22" ht="29.25" customHeight="1">
      <c r="A57" s="369" t="s">
        <v>62</v>
      </c>
      <c r="B57" s="371" t="s">
        <v>63</v>
      </c>
      <c r="C57" s="392" t="s">
        <v>64</v>
      </c>
      <c r="D57" s="392"/>
      <c r="E57" s="382">
        <f>F57+G57+H57+I57</f>
        <v>0</v>
      </c>
      <c r="F57" s="377">
        <v>0</v>
      </c>
      <c r="G57" s="377">
        <v>0</v>
      </c>
      <c r="H57" s="377">
        <v>0</v>
      </c>
      <c r="I57" s="381">
        <v>0</v>
      </c>
      <c r="J57" s="2"/>
      <c r="K57" s="2"/>
      <c r="L57" s="173"/>
      <c r="M57" s="173"/>
      <c r="S57" s="125"/>
      <c r="T57" s="125"/>
      <c r="U57" s="131"/>
      <c r="V57" s="134"/>
    </row>
    <row r="58" spans="1:22" ht="29.25" customHeight="1">
      <c r="A58" s="370" t="s">
        <v>65</v>
      </c>
      <c r="B58" s="372" t="s">
        <v>30</v>
      </c>
      <c r="C58" s="393" t="s">
        <v>64</v>
      </c>
      <c r="D58" s="393"/>
      <c r="E58" s="42">
        <f>F58+G58+H58+I58</f>
        <v>0</v>
      </c>
      <c r="F58" s="18">
        <v>0</v>
      </c>
      <c r="G58" s="18">
        <v>0</v>
      </c>
      <c r="H58" s="18">
        <v>0</v>
      </c>
      <c r="I58" s="19">
        <v>0</v>
      </c>
      <c r="J58" s="2"/>
      <c r="K58" s="2"/>
      <c r="L58" s="173"/>
      <c r="M58" s="173"/>
      <c r="S58" s="125"/>
      <c r="T58" s="125"/>
      <c r="U58" s="131"/>
      <c r="V58" s="134"/>
    </row>
    <row r="59" spans="1:22" ht="29.25" customHeight="1" thickBot="1">
      <c r="A59" s="32" t="s">
        <v>66</v>
      </c>
      <c r="B59" s="294" t="s">
        <v>67</v>
      </c>
      <c r="C59" s="394" t="s">
        <v>64</v>
      </c>
      <c r="D59" s="394"/>
      <c r="E59" s="388">
        <f>F59+G59+H59+I59</f>
        <v>0</v>
      </c>
      <c r="F59" s="386">
        <v>0</v>
      </c>
      <c r="G59" s="386">
        <v>0</v>
      </c>
      <c r="H59" s="386">
        <v>0</v>
      </c>
      <c r="I59" s="387">
        <v>0</v>
      </c>
      <c r="J59" s="2"/>
      <c r="K59" s="2"/>
      <c r="L59" s="173"/>
      <c r="M59" s="173"/>
      <c r="S59" s="125"/>
      <c r="T59" s="125"/>
      <c r="U59" s="131"/>
      <c r="V59" s="134"/>
    </row>
    <row r="60" spans="1:22" ht="15.75" thickBot="1">
      <c r="A60" s="575" t="s">
        <v>68</v>
      </c>
      <c r="B60" s="576"/>
      <c r="C60" s="165"/>
      <c r="D60" s="175"/>
      <c r="E60" s="25">
        <f>SUM(E57:E59)</f>
        <v>0</v>
      </c>
      <c r="F60" s="312">
        <f>SUM(F57:F59)</f>
        <v>0</v>
      </c>
      <c r="G60" s="312">
        <v>0</v>
      </c>
      <c r="H60" s="312">
        <v>0</v>
      </c>
      <c r="I60" s="123">
        <v>0</v>
      </c>
      <c r="J60" s="2"/>
      <c r="K60" s="2"/>
      <c r="L60" s="173"/>
      <c r="M60" s="173"/>
      <c r="S60" s="125"/>
      <c r="T60" s="125"/>
      <c r="U60" s="131"/>
      <c r="V60" s="134"/>
    </row>
    <row r="61" spans="1:22" ht="15.75" thickBot="1">
      <c r="A61" s="498" t="s">
        <v>69</v>
      </c>
      <c r="B61" s="529"/>
      <c r="C61" s="529"/>
      <c r="D61" s="529"/>
      <c r="E61" s="578"/>
      <c r="F61" s="578"/>
      <c r="G61" s="578"/>
      <c r="H61" s="578"/>
      <c r="I61" s="579"/>
      <c r="J61" s="2"/>
      <c r="K61" s="2"/>
      <c r="L61" s="173"/>
      <c r="M61" s="173"/>
      <c r="S61" s="125"/>
      <c r="T61" s="125"/>
      <c r="U61" s="131"/>
      <c r="V61" s="134"/>
    </row>
    <row r="62" spans="1:22" ht="15">
      <c r="A62" s="564" t="s">
        <v>70</v>
      </c>
      <c r="B62" s="532" t="s">
        <v>30</v>
      </c>
      <c r="C62" s="392" t="s">
        <v>1</v>
      </c>
      <c r="D62" s="168"/>
      <c r="E62" s="382">
        <f>F62+G62+H62+I62</f>
        <v>0</v>
      </c>
      <c r="F62" s="377">
        <v>0</v>
      </c>
      <c r="G62" s="377">
        <v>0</v>
      </c>
      <c r="H62" s="377">
        <v>0</v>
      </c>
      <c r="I62" s="381">
        <v>0</v>
      </c>
      <c r="J62" s="2"/>
      <c r="K62" s="2"/>
      <c r="L62" s="173"/>
      <c r="M62" s="173"/>
      <c r="S62" s="125"/>
      <c r="T62" s="125"/>
      <c r="U62" s="131"/>
      <c r="V62" s="134"/>
    </row>
    <row r="63" spans="1:22" ht="15">
      <c r="A63" s="565"/>
      <c r="B63" s="533"/>
      <c r="C63" s="393" t="s">
        <v>71</v>
      </c>
      <c r="D63" s="393"/>
      <c r="E63" s="42">
        <f>F63+G63+H63+I63</f>
        <v>0</v>
      </c>
      <c r="F63" s="18">
        <v>0</v>
      </c>
      <c r="G63" s="18">
        <v>0</v>
      </c>
      <c r="H63" s="18">
        <v>0</v>
      </c>
      <c r="I63" s="19">
        <v>0</v>
      </c>
      <c r="J63" s="2"/>
      <c r="K63" s="2"/>
      <c r="L63" s="173"/>
      <c r="M63" s="173"/>
      <c r="S63" s="125"/>
      <c r="T63" s="125"/>
      <c r="U63" s="131"/>
      <c r="V63" s="134"/>
    </row>
    <row r="64" spans="1:22" ht="31.5" customHeight="1">
      <c r="A64" s="370" t="s">
        <v>72</v>
      </c>
      <c r="B64" s="372" t="s">
        <v>73</v>
      </c>
      <c r="C64" s="393" t="s">
        <v>1</v>
      </c>
      <c r="D64" s="393"/>
      <c r="E64" s="42">
        <f>F64+G64+H64+I64</f>
        <v>0</v>
      </c>
      <c r="F64" s="18">
        <v>0</v>
      </c>
      <c r="G64" s="18">
        <v>0</v>
      </c>
      <c r="H64" s="18">
        <v>0</v>
      </c>
      <c r="I64" s="19">
        <v>0</v>
      </c>
      <c r="J64" s="2"/>
      <c r="K64" s="2"/>
      <c r="L64" s="173"/>
      <c r="M64" s="173"/>
      <c r="S64" s="125"/>
      <c r="T64" s="125"/>
      <c r="U64" s="131"/>
      <c r="V64" s="134"/>
    </row>
    <row r="65" spans="1:22" ht="31.5" customHeight="1" thickBot="1">
      <c r="A65" s="32" t="s">
        <v>74</v>
      </c>
      <c r="B65" s="383" t="s">
        <v>75</v>
      </c>
      <c r="C65" s="394" t="s">
        <v>71</v>
      </c>
      <c r="D65" s="394"/>
      <c r="E65" s="388">
        <f>F65+G65+H65+I65</f>
        <v>0</v>
      </c>
      <c r="F65" s="386">
        <v>0</v>
      </c>
      <c r="G65" s="386">
        <v>0</v>
      </c>
      <c r="H65" s="386">
        <v>0</v>
      </c>
      <c r="I65" s="387">
        <v>0</v>
      </c>
      <c r="J65" s="2"/>
      <c r="K65" s="2"/>
      <c r="L65" s="173"/>
      <c r="M65" s="173"/>
      <c r="S65" s="125"/>
      <c r="T65" s="125"/>
      <c r="U65" s="131"/>
      <c r="V65" s="134"/>
    </row>
    <row r="66" spans="1:22" ht="15">
      <c r="A66" s="507" t="s">
        <v>76</v>
      </c>
      <c r="B66" s="508"/>
      <c r="C66" s="562"/>
      <c r="D66" s="534"/>
      <c r="E66" s="662">
        <f>SUM(E62:E65)</f>
        <v>0</v>
      </c>
      <c r="F66" s="653">
        <f>SUM(F62:F65)</f>
        <v>0</v>
      </c>
      <c r="G66" s="658">
        <v>0</v>
      </c>
      <c r="H66" s="658">
        <v>0</v>
      </c>
      <c r="I66" s="659">
        <v>0</v>
      </c>
      <c r="J66" s="2"/>
      <c r="K66" s="2"/>
      <c r="L66" s="173"/>
      <c r="M66" s="173"/>
      <c r="S66" s="125"/>
      <c r="T66" s="125"/>
      <c r="U66" s="131"/>
      <c r="V66" s="134"/>
    </row>
    <row r="67" spans="1:22" ht="15.75" thickBot="1">
      <c r="A67" s="538" t="s">
        <v>60</v>
      </c>
      <c r="B67" s="539"/>
      <c r="C67" s="563"/>
      <c r="D67" s="535"/>
      <c r="E67" s="556"/>
      <c r="F67" s="503"/>
      <c r="G67" s="503"/>
      <c r="H67" s="503"/>
      <c r="I67" s="506"/>
      <c r="J67" s="2"/>
      <c r="K67" s="2"/>
      <c r="L67" s="173"/>
      <c r="M67" s="173"/>
      <c r="S67" s="125"/>
      <c r="T67" s="125"/>
      <c r="U67" s="131"/>
      <c r="V67" s="134"/>
    </row>
    <row r="68" spans="1:22" ht="15">
      <c r="A68" s="55"/>
      <c r="B68" s="56"/>
      <c r="C68" s="392" t="s">
        <v>1</v>
      </c>
      <c r="D68" s="375"/>
      <c r="E68" s="382">
        <f>F68+G68+H68+I68</f>
        <v>0</v>
      </c>
      <c r="F68" s="377">
        <f>F62+F64</f>
        <v>0</v>
      </c>
      <c r="G68" s="364">
        <v>0</v>
      </c>
      <c r="H68" s="364">
        <v>0</v>
      </c>
      <c r="I68" s="366">
        <v>0</v>
      </c>
      <c r="J68" s="2"/>
      <c r="K68" s="2"/>
      <c r="L68" s="173"/>
      <c r="M68" s="173"/>
      <c r="S68" s="125"/>
      <c r="T68" s="125"/>
      <c r="U68" s="131"/>
      <c r="V68" s="134"/>
    </row>
    <row r="69" spans="1:22" ht="15.75" thickBot="1">
      <c r="A69" s="391"/>
      <c r="B69" s="53"/>
      <c r="C69" s="394" t="s">
        <v>71</v>
      </c>
      <c r="D69" s="376"/>
      <c r="E69" s="388">
        <f>F69+G69+H69+I69</f>
        <v>0</v>
      </c>
      <c r="F69" s="386">
        <f>F63+F65</f>
        <v>0</v>
      </c>
      <c r="G69" s="365">
        <v>0</v>
      </c>
      <c r="H69" s="365">
        <v>0</v>
      </c>
      <c r="I69" s="367">
        <v>0</v>
      </c>
      <c r="J69" s="2"/>
      <c r="K69" s="2"/>
      <c r="L69" s="173"/>
      <c r="M69" s="173"/>
      <c r="S69" s="125"/>
      <c r="T69" s="125"/>
      <c r="U69" s="131"/>
      <c r="V69" s="134"/>
    </row>
    <row r="70" spans="1:22" ht="15.75" thickBot="1">
      <c r="A70" s="498" t="s">
        <v>77</v>
      </c>
      <c r="B70" s="529"/>
      <c r="C70" s="529"/>
      <c r="D70" s="529"/>
      <c r="E70" s="529"/>
      <c r="F70" s="529"/>
      <c r="G70" s="529"/>
      <c r="H70" s="529"/>
      <c r="I70" s="499"/>
      <c r="J70" s="2"/>
      <c r="K70" s="2"/>
      <c r="L70" s="173"/>
      <c r="M70" s="173"/>
      <c r="S70" s="125"/>
      <c r="T70" s="125"/>
      <c r="U70" s="131"/>
      <c r="V70" s="134"/>
    </row>
    <row r="71" spans="1:22" ht="15">
      <c r="A71" s="660" t="s">
        <v>78</v>
      </c>
      <c r="B71" s="661" t="s">
        <v>30</v>
      </c>
      <c r="C71" s="392" t="s">
        <v>54</v>
      </c>
      <c r="D71" s="392">
        <v>2019</v>
      </c>
      <c r="E71" s="378">
        <f>F71+G71+H71+I71</f>
        <v>85</v>
      </c>
      <c r="F71" s="377">
        <v>85</v>
      </c>
      <c r="G71" s="377">
        <v>0</v>
      </c>
      <c r="H71" s="377">
        <v>0</v>
      </c>
      <c r="I71" s="381">
        <v>0</v>
      </c>
      <c r="J71" s="2"/>
      <c r="K71" s="2"/>
      <c r="L71" s="173"/>
      <c r="M71" s="173"/>
      <c r="S71" s="125"/>
      <c r="T71" s="125"/>
      <c r="U71" s="131"/>
      <c r="V71" s="134"/>
    </row>
    <row r="72" spans="1:22" ht="15">
      <c r="A72" s="572"/>
      <c r="B72" s="614"/>
      <c r="C72" s="167" t="s">
        <v>1</v>
      </c>
      <c r="D72" s="167">
        <v>2020</v>
      </c>
      <c r="E72" s="406">
        <f>F72</f>
        <v>0</v>
      </c>
      <c r="F72" s="403">
        <v>0</v>
      </c>
      <c r="G72" s="403">
        <v>0</v>
      </c>
      <c r="H72" s="403">
        <v>0</v>
      </c>
      <c r="I72" s="404">
        <v>0</v>
      </c>
      <c r="J72" s="2"/>
      <c r="K72" s="2"/>
      <c r="L72" s="173"/>
      <c r="M72" s="173"/>
      <c r="S72" s="125"/>
      <c r="T72" s="125"/>
      <c r="U72" s="131"/>
      <c r="V72" s="134"/>
    </row>
    <row r="73" spans="1:22" ht="24">
      <c r="A73" s="571" t="s">
        <v>79</v>
      </c>
      <c r="B73" s="533" t="s">
        <v>80</v>
      </c>
      <c r="C73" s="393" t="s">
        <v>1</v>
      </c>
      <c r="D73" s="393" t="s">
        <v>180</v>
      </c>
      <c r="E73" s="17">
        <f>F73+G73+H73+I73</f>
        <v>2285</v>
      </c>
      <c r="F73" s="18">
        <v>2285</v>
      </c>
      <c r="G73" s="18">
        <v>0</v>
      </c>
      <c r="H73" s="18">
        <v>0</v>
      </c>
      <c r="I73" s="19">
        <v>0</v>
      </c>
      <c r="J73" s="2"/>
      <c r="K73" s="2"/>
      <c r="L73" s="173"/>
      <c r="M73" s="173"/>
      <c r="S73" s="125"/>
      <c r="T73" s="125"/>
      <c r="U73" s="131"/>
      <c r="V73" s="134"/>
    </row>
    <row r="74" spans="1:22" ht="15">
      <c r="A74" s="622"/>
      <c r="B74" s="626"/>
      <c r="C74" s="162" t="s">
        <v>71</v>
      </c>
      <c r="D74" s="162" t="s">
        <v>149</v>
      </c>
      <c r="E74" s="45">
        <f>F74+G74+H74+I74</f>
        <v>420487</v>
      </c>
      <c r="F74" s="408">
        <v>61189</v>
      </c>
      <c r="G74" s="408">
        <v>170428</v>
      </c>
      <c r="H74" s="408">
        <v>188870</v>
      </c>
      <c r="I74" s="410">
        <v>0</v>
      </c>
      <c r="J74" s="2"/>
      <c r="K74" s="2"/>
      <c r="L74" s="173"/>
      <c r="M74" s="173"/>
      <c r="S74" s="125"/>
      <c r="T74" s="125"/>
      <c r="U74" s="131"/>
      <c r="V74" s="134"/>
    </row>
    <row r="75" spans="1:22" ht="24">
      <c r="A75" s="622"/>
      <c r="B75" s="626"/>
      <c r="C75" s="162" t="s">
        <v>132</v>
      </c>
      <c r="D75" s="162">
        <v>2017</v>
      </c>
      <c r="E75" s="45">
        <f>F75+G75+H75+I75</f>
        <v>41204</v>
      </c>
      <c r="F75" s="408">
        <f>17249-45</f>
        <v>17204</v>
      </c>
      <c r="G75" s="408">
        <v>24000</v>
      </c>
      <c r="H75" s="408">
        <v>0</v>
      </c>
      <c r="I75" s="410">
        <v>0</v>
      </c>
      <c r="J75" s="2"/>
      <c r="K75" s="2"/>
      <c r="L75" s="173"/>
      <c r="M75" s="173"/>
      <c r="S75" s="125"/>
      <c r="T75" s="125"/>
      <c r="U75" s="131"/>
      <c r="V75" s="134"/>
    </row>
    <row r="76" spans="1:22" ht="90.75" customHeight="1">
      <c r="A76" s="622"/>
      <c r="B76" s="626"/>
      <c r="C76" s="224" t="s">
        <v>102</v>
      </c>
      <c r="D76" s="162">
        <v>2020</v>
      </c>
      <c r="E76" s="45">
        <f>F76+G76+H76+I76</f>
        <v>247</v>
      </c>
      <c r="F76" s="408">
        <v>247</v>
      </c>
      <c r="G76" s="408">
        <v>0</v>
      </c>
      <c r="H76" s="408">
        <v>0</v>
      </c>
      <c r="I76" s="410">
        <v>0</v>
      </c>
      <c r="J76" s="2"/>
      <c r="K76" s="2"/>
      <c r="L76" s="173"/>
      <c r="M76" s="173"/>
      <c r="S76" s="125"/>
      <c r="T76" s="125"/>
      <c r="U76" s="131"/>
      <c r="V76" s="134"/>
    </row>
    <row r="77" spans="1:22" ht="28.5" customHeight="1" thickBot="1">
      <c r="A77" s="623"/>
      <c r="B77" s="294" t="s">
        <v>140</v>
      </c>
      <c r="C77" s="226" t="s">
        <v>71</v>
      </c>
      <c r="D77" s="394">
        <v>2020</v>
      </c>
      <c r="E77" s="295">
        <f>F77+G77</f>
        <v>21516</v>
      </c>
      <c r="F77" s="295">
        <v>0</v>
      </c>
      <c r="G77" s="295">
        <v>21516</v>
      </c>
      <c r="H77" s="295">
        <v>0</v>
      </c>
      <c r="I77" s="214">
        <v>0</v>
      </c>
      <c r="J77" s="2"/>
      <c r="K77" s="2"/>
      <c r="L77" s="173"/>
      <c r="M77" s="173"/>
      <c r="S77" s="125"/>
      <c r="T77" s="125"/>
      <c r="U77" s="131"/>
      <c r="V77" s="134"/>
    </row>
    <row r="78" spans="1:22" ht="15">
      <c r="A78" s="507" t="s">
        <v>81</v>
      </c>
      <c r="B78" s="508"/>
      <c r="C78" s="534"/>
      <c r="D78" s="550"/>
      <c r="E78" s="560">
        <f>SUM(E71:E76)</f>
        <v>464308</v>
      </c>
      <c r="F78" s="555">
        <f>F76+F73+F71+F74+F75+F72</f>
        <v>81010</v>
      </c>
      <c r="G78" s="555">
        <f>G76+G73+G71+G74+G75</f>
        <v>194428</v>
      </c>
      <c r="H78" s="555">
        <f>H76+H73+H71+H74</f>
        <v>188870</v>
      </c>
      <c r="I78" s="557">
        <f>I76+I73+I71+I74</f>
        <v>0</v>
      </c>
      <c r="J78" s="2"/>
      <c r="K78" s="2"/>
      <c r="L78" s="173"/>
      <c r="M78" s="173"/>
      <c r="S78" s="125"/>
      <c r="T78" s="125"/>
      <c r="U78" s="131"/>
      <c r="V78" s="134"/>
    </row>
    <row r="79" spans="1:22" ht="15.75" thickBot="1">
      <c r="A79" s="538" t="s">
        <v>60</v>
      </c>
      <c r="B79" s="539"/>
      <c r="C79" s="535"/>
      <c r="D79" s="551"/>
      <c r="E79" s="501"/>
      <c r="F79" s="556"/>
      <c r="G79" s="556"/>
      <c r="H79" s="556"/>
      <c r="I79" s="558"/>
      <c r="J79" s="2"/>
      <c r="K79" s="2"/>
      <c r="L79" s="173"/>
      <c r="M79" s="173"/>
      <c r="S79" s="125"/>
      <c r="T79" s="125"/>
      <c r="U79" s="131"/>
      <c r="V79" s="134"/>
    </row>
    <row r="80" spans="1:22" ht="15">
      <c r="A80" s="552"/>
      <c r="B80" s="552"/>
      <c r="C80" s="166" t="s">
        <v>1</v>
      </c>
      <c r="D80" s="183"/>
      <c r="E80" s="382">
        <f>E72+E73</f>
        <v>2285</v>
      </c>
      <c r="F80" s="378">
        <f>F73+F72</f>
        <v>2285</v>
      </c>
      <c r="G80" s="378">
        <f>G71+G73</f>
        <v>0</v>
      </c>
      <c r="H80" s="378">
        <f>H71+H73</f>
        <v>0</v>
      </c>
      <c r="I80" s="380">
        <f>I71+I73</f>
        <v>0</v>
      </c>
      <c r="J80" s="2"/>
      <c r="K80" s="2"/>
      <c r="L80" s="173"/>
      <c r="M80" s="173"/>
      <c r="S80" s="125"/>
      <c r="T80" s="125"/>
      <c r="U80" s="131"/>
      <c r="V80" s="134"/>
    </row>
    <row r="81" spans="1:22" ht="27.75" customHeight="1">
      <c r="A81" s="553"/>
      <c r="B81" s="553"/>
      <c r="C81" s="267" t="s">
        <v>132</v>
      </c>
      <c r="D81" s="268"/>
      <c r="E81" s="284">
        <f>E75</f>
        <v>41204</v>
      </c>
      <c r="F81" s="22">
        <f>F75</f>
        <v>17204</v>
      </c>
      <c r="G81" s="22">
        <f>G75</f>
        <v>24000</v>
      </c>
      <c r="H81" s="22">
        <v>0</v>
      </c>
      <c r="I81" s="270">
        <v>0</v>
      </c>
      <c r="J81" s="2"/>
      <c r="K81" s="2"/>
      <c r="L81" s="173"/>
      <c r="M81" s="173"/>
      <c r="S81" s="125"/>
      <c r="T81" s="125"/>
      <c r="U81" s="131"/>
      <c r="V81" s="134"/>
    </row>
    <row r="82" spans="1:22" ht="87.75" customHeight="1">
      <c r="A82" s="553"/>
      <c r="B82" s="553"/>
      <c r="C82" s="225" t="s">
        <v>102</v>
      </c>
      <c r="D82" s="221"/>
      <c r="E82" s="407">
        <f>E76</f>
        <v>247</v>
      </c>
      <c r="F82" s="408">
        <f>F76</f>
        <v>247</v>
      </c>
      <c r="G82" s="34">
        <v>0</v>
      </c>
      <c r="H82" s="34">
        <v>0</v>
      </c>
      <c r="I82" s="35">
        <v>0</v>
      </c>
      <c r="J82" s="64"/>
      <c r="K82" s="2"/>
      <c r="L82" s="173"/>
      <c r="M82" s="173"/>
      <c r="S82" s="125"/>
      <c r="T82" s="125"/>
      <c r="U82" s="131"/>
      <c r="V82" s="134"/>
    </row>
    <row r="83" spans="1:22" ht="15">
      <c r="A83" s="553"/>
      <c r="B83" s="553"/>
      <c r="C83" s="222" t="s">
        <v>71</v>
      </c>
      <c r="D83" s="152"/>
      <c r="E83" s="42">
        <f>E74</f>
        <v>420487</v>
      </c>
      <c r="F83" s="18">
        <f>F74</f>
        <v>61189</v>
      </c>
      <c r="G83" s="18">
        <f>G74</f>
        <v>170428</v>
      </c>
      <c r="H83" s="18">
        <f>H74</f>
        <v>188870</v>
      </c>
      <c r="I83" s="19">
        <f>I74</f>
        <v>0</v>
      </c>
      <c r="J83" s="2"/>
      <c r="K83" s="2"/>
      <c r="L83" s="173"/>
      <c r="M83" s="173"/>
      <c r="S83" s="125"/>
      <c r="T83" s="125"/>
      <c r="U83" s="131"/>
      <c r="V83" s="134"/>
    </row>
    <row r="84" spans="1:22" ht="15.75" thickBot="1">
      <c r="A84" s="553"/>
      <c r="B84" s="553"/>
      <c r="C84" s="156" t="s">
        <v>54</v>
      </c>
      <c r="D84" s="268"/>
      <c r="E84" s="284">
        <f>E71</f>
        <v>85</v>
      </c>
      <c r="F84" s="309">
        <f>F71</f>
        <v>85</v>
      </c>
      <c r="G84" s="309">
        <f>G71</f>
        <v>0</v>
      </c>
      <c r="H84" s="309">
        <v>0</v>
      </c>
      <c r="I84" s="285">
        <v>0</v>
      </c>
      <c r="J84" s="2"/>
      <c r="K84" s="2"/>
      <c r="L84" s="173"/>
      <c r="M84" s="173"/>
      <c r="S84" s="125"/>
      <c r="T84" s="125"/>
      <c r="U84" s="131"/>
      <c r="V84" s="134"/>
    </row>
    <row r="85" spans="1:22" ht="30" customHeight="1" thickBot="1">
      <c r="A85" s="498" t="s">
        <v>173</v>
      </c>
      <c r="B85" s="499"/>
      <c r="C85" s="171"/>
      <c r="D85" s="158">
        <v>2020</v>
      </c>
      <c r="E85" s="44">
        <f>F85+G85+H85+I85</f>
        <v>485824</v>
      </c>
      <c r="F85" s="27">
        <f>F78+F77</f>
        <v>81010</v>
      </c>
      <c r="G85" s="27">
        <f>G78+G77</f>
        <v>215944</v>
      </c>
      <c r="H85" s="27">
        <f>H78</f>
        <v>188870</v>
      </c>
      <c r="I85" s="28">
        <v>0</v>
      </c>
      <c r="J85" s="2"/>
      <c r="K85" s="2"/>
      <c r="L85" s="173"/>
      <c r="M85" s="173"/>
      <c r="S85" s="125"/>
      <c r="T85" s="125"/>
      <c r="U85" s="131"/>
      <c r="V85" s="134"/>
    </row>
    <row r="86" spans="1:22" ht="15.75" thickBot="1">
      <c r="A86" s="538" t="s">
        <v>82</v>
      </c>
      <c r="B86" s="539"/>
      <c r="C86" s="539"/>
      <c r="D86" s="539"/>
      <c r="E86" s="655"/>
      <c r="F86" s="655"/>
      <c r="G86" s="655"/>
      <c r="H86" s="655"/>
      <c r="I86" s="656"/>
      <c r="J86" s="2"/>
      <c r="K86" s="2"/>
      <c r="L86" s="173"/>
      <c r="M86" s="173"/>
      <c r="S86" s="125"/>
      <c r="T86" s="125"/>
      <c r="U86" s="131"/>
      <c r="V86" s="134"/>
    </row>
    <row r="87" spans="1:22" ht="15">
      <c r="A87" s="564" t="s">
        <v>83</v>
      </c>
      <c r="B87" s="532" t="s">
        <v>84</v>
      </c>
      <c r="C87" s="392" t="s">
        <v>1</v>
      </c>
      <c r="D87" s="395"/>
      <c r="E87" s="382">
        <f aca="true" t="shared" si="3" ref="E87:E92">F87+G87+H87+I87</f>
        <v>0</v>
      </c>
      <c r="F87" s="377">
        <v>0</v>
      </c>
      <c r="G87" s="377">
        <v>0</v>
      </c>
      <c r="H87" s="377">
        <v>0</v>
      </c>
      <c r="I87" s="381">
        <v>0</v>
      </c>
      <c r="J87" s="2"/>
      <c r="K87" s="2"/>
      <c r="L87" s="173"/>
      <c r="M87" s="173"/>
      <c r="S87" s="125"/>
      <c r="T87" s="125"/>
      <c r="U87" s="131"/>
      <c r="V87" s="134"/>
    </row>
    <row r="88" spans="1:22" ht="13.5" customHeight="1">
      <c r="A88" s="565"/>
      <c r="B88" s="533"/>
      <c r="C88" s="393" t="s">
        <v>64</v>
      </c>
      <c r="D88" s="396"/>
      <c r="E88" s="42">
        <f t="shared" si="3"/>
        <v>0</v>
      </c>
      <c r="F88" s="18">
        <v>0</v>
      </c>
      <c r="G88" s="18">
        <v>0</v>
      </c>
      <c r="H88" s="18">
        <v>0</v>
      </c>
      <c r="I88" s="19">
        <v>0</v>
      </c>
      <c r="J88" s="2"/>
      <c r="K88" s="2"/>
      <c r="L88" s="173"/>
      <c r="M88" s="173"/>
      <c r="S88" s="125"/>
      <c r="T88" s="125"/>
      <c r="U88" s="131"/>
      <c r="V88" s="134"/>
    </row>
    <row r="89" spans="1:22" ht="30" customHeight="1">
      <c r="A89" s="370" t="s">
        <v>85</v>
      </c>
      <c r="B89" s="372" t="s">
        <v>86</v>
      </c>
      <c r="C89" s="393" t="s">
        <v>1</v>
      </c>
      <c r="D89" s="396"/>
      <c r="E89" s="42">
        <f t="shared" si="3"/>
        <v>0</v>
      </c>
      <c r="F89" s="18">
        <v>0</v>
      </c>
      <c r="G89" s="18">
        <v>0</v>
      </c>
      <c r="H89" s="18">
        <v>0</v>
      </c>
      <c r="I89" s="19">
        <v>0</v>
      </c>
      <c r="J89" s="2"/>
      <c r="K89" s="2"/>
      <c r="L89" s="173"/>
      <c r="M89" s="173"/>
      <c r="S89" s="125"/>
      <c r="T89" s="125"/>
      <c r="U89" s="131"/>
      <c r="V89" s="134"/>
    </row>
    <row r="90" spans="1:22" ht="32.25" customHeight="1">
      <c r="A90" s="370" t="s">
        <v>87</v>
      </c>
      <c r="B90" s="372" t="s">
        <v>88</v>
      </c>
      <c r="C90" s="393" t="s">
        <v>64</v>
      </c>
      <c r="D90" s="396"/>
      <c r="E90" s="42">
        <f t="shared" si="3"/>
        <v>0</v>
      </c>
      <c r="F90" s="18">
        <v>0</v>
      </c>
      <c r="G90" s="18">
        <v>0</v>
      </c>
      <c r="H90" s="18">
        <v>0</v>
      </c>
      <c r="I90" s="19">
        <v>0</v>
      </c>
      <c r="J90" s="2"/>
      <c r="K90" s="2"/>
      <c r="L90" s="173"/>
      <c r="M90" s="173"/>
      <c r="S90" s="125"/>
      <c r="T90" s="125"/>
      <c r="U90" s="131"/>
      <c r="V90" s="134"/>
    </row>
    <row r="91" spans="1:22" ht="22.5" customHeight="1">
      <c r="A91" s="370" t="s">
        <v>89</v>
      </c>
      <c r="B91" s="372" t="s">
        <v>90</v>
      </c>
      <c r="C91" s="393" t="s">
        <v>1</v>
      </c>
      <c r="D91" s="396"/>
      <c r="E91" s="42">
        <f t="shared" si="3"/>
        <v>0</v>
      </c>
      <c r="F91" s="18">
        <v>0</v>
      </c>
      <c r="G91" s="18">
        <v>0</v>
      </c>
      <c r="H91" s="18">
        <v>0</v>
      </c>
      <c r="I91" s="19">
        <v>0</v>
      </c>
      <c r="J91" s="2"/>
      <c r="K91" s="2"/>
      <c r="L91" s="173"/>
      <c r="M91" s="173"/>
      <c r="S91" s="125"/>
      <c r="T91" s="125"/>
      <c r="U91" s="131"/>
      <c r="V91" s="134"/>
    </row>
    <row r="92" spans="1:22" ht="24" customHeight="1" thickBot="1">
      <c r="A92" s="390" t="s">
        <v>91</v>
      </c>
      <c r="B92" s="383" t="s">
        <v>92</v>
      </c>
      <c r="C92" s="162" t="s">
        <v>71</v>
      </c>
      <c r="D92" s="164"/>
      <c r="E92" s="388">
        <f t="shared" si="3"/>
        <v>0</v>
      </c>
      <c r="F92" s="386">
        <v>0</v>
      </c>
      <c r="G92" s="386">
        <v>0</v>
      </c>
      <c r="H92" s="386">
        <v>0</v>
      </c>
      <c r="I92" s="387">
        <v>0</v>
      </c>
      <c r="J92" s="2"/>
      <c r="K92" s="2"/>
      <c r="L92" s="173"/>
      <c r="M92" s="173"/>
      <c r="S92" s="125"/>
      <c r="T92" s="125"/>
      <c r="U92" s="131"/>
      <c r="V92" s="134"/>
    </row>
    <row r="93" spans="1:22" ht="15">
      <c r="A93" s="507" t="s">
        <v>93</v>
      </c>
      <c r="B93" s="508"/>
      <c r="C93" s="534"/>
      <c r="D93" s="536"/>
      <c r="E93" s="657">
        <f>SUM(E87:E92)</f>
        <v>0</v>
      </c>
      <c r="F93" s="653">
        <f>SUM(F87:F92)</f>
        <v>0</v>
      </c>
      <c r="G93" s="653">
        <v>0</v>
      </c>
      <c r="H93" s="653">
        <v>0</v>
      </c>
      <c r="I93" s="654">
        <v>0</v>
      </c>
      <c r="J93" s="2"/>
      <c r="K93" s="2"/>
      <c r="L93" s="173"/>
      <c r="M93" s="173"/>
      <c r="S93" s="125"/>
      <c r="T93" s="125"/>
      <c r="U93" s="131"/>
      <c r="V93" s="134"/>
    </row>
    <row r="94" spans="1:22" ht="15.75" thickBot="1">
      <c r="A94" s="538" t="s">
        <v>60</v>
      </c>
      <c r="B94" s="539"/>
      <c r="C94" s="535"/>
      <c r="D94" s="537"/>
      <c r="E94" s="568"/>
      <c r="F94" s="569"/>
      <c r="G94" s="569"/>
      <c r="H94" s="569"/>
      <c r="I94" s="570"/>
      <c r="J94" s="2"/>
      <c r="K94" s="2"/>
      <c r="L94" s="173"/>
      <c r="M94" s="173"/>
      <c r="S94" s="125"/>
      <c r="T94" s="125"/>
      <c r="U94" s="131"/>
      <c r="V94" s="134"/>
    </row>
    <row r="95" spans="1:22" ht="15">
      <c r="A95" s="57"/>
      <c r="B95" s="47"/>
      <c r="C95" s="167" t="s">
        <v>1</v>
      </c>
      <c r="D95" s="184"/>
      <c r="E95" s="402">
        <f>F95+G95+H95+I95</f>
        <v>0</v>
      </c>
      <c r="F95" s="403">
        <f>F87+F89+F91</f>
        <v>0</v>
      </c>
      <c r="G95" s="405">
        <v>0</v>
      </c>
      <c r="H95" s="405">
        <v>0</v>
      </c>
      <c r="I95" s="409">
        <v>0</v>
      </c>
      <c r="J95" s="2"/>
      <c r="K95" s="2"/>
      <c r="L95" s="173"/>
      <c r="M95" s="173"/>
      <c r="S95" s="125"/>
      <c r="T95" s="125"/>
      <c r="U95" s="131"/>
      <c r="V95" s="134"/>
    </row>
    <row r="96" spans="1:22" ht="15">
      <c r="A96" s="398"/>
      <c r="B96" s="51"/>
      <c r="C96" s="393" t="s">
        <v>64</v>
      </c>
      <c r="D96" s="177"/>
      <c r="E96" s="402">
        <f>F96+G96+H96+I96</f>
        <v>0</v>
      </c>
      <c r="F96" s="18">
        <f>F88+F90</f>
        <v>0</v>
      </c>
      <c r="G96" s="297">
        <v>0</v>
      </c>
      <c r="H96" s="297">
        <v>0</v>
      </c>
      <c r="I96" s="298">
        <v>0</v>
      </c>
      <c r="J96" s="2"/>
      <c r="K96" s="2"/>
      <c r="L96" s="173"/>
      <c r="M96" s="173"/>
      <c r="S96" s="125"/>
      <c r="T96" s="125"/>
      <c r="U96" s="131"/>
      <c r="V96" s="134"/>
    </row>
    <row r="97" spans="1:22" ht="15.75" thickBot="1">
      <c r="A97" s="391"/>
      <c r="B97" s="53"/>
      <c r="C97" s="394" t="s">
        <v>71</v>
      </c>
      <c r="D97" s="376"/>
      <c r="E97" s="402">
        <f>F97+G97+H97+I97</f>
        <v>0</v>
      </c>
      <c r="F97" s="386">
        <f>F92</f>
        <v>0</v>
      </c>
      <c r="G97" s="365">
        <v>0</v>
      </c>
      <c r="H97" s="365">
        <v>0</v>
      </c>
      <c r="I97" s="367">
        <v>0</v>
      </c>
      <c r="J97" s="2"/>
      <c r="K97" s="2"/>
      <c r="L97" s="173"/>
      <c r="M97" s="173"/>
      <c r="S97" s="125"/>
      <c r="T97" s="125"/>
      <c r="U97" s="131"/>
      <c r="V97" s="134"/>
    </row>
    <row r="98" spans="1:22" ht="41.25" customHeight="1" thickBot="1">
      <c r="A98" s="498" t="s">
        <v>179</v>
      </c>
      <c r="B98" s="529"/>
      <c r="C98" s="529"/>
      <c r="D98" s="529"/>
      <c r="E98" s="529"/>
      <c r="F98" s="529"/>
      <c r="G98" s="529"/>
      <c r="H98" s="529"/>
      <c r="I98" s="499"/>
      <c r="J98" s="2"/>
      <c r="K98" s="2"/>
      <c r="L98" s="173"/>
      <c r="M98" s="173"/>
      <c r="S98" s="125"/>
      <c r="T98" s="125"/>
      <c r="U98" s="131"/>
      <c r="V98" s="134"/>
    </row>
    <row r="99" spans="1:22" ht="25.5" customHeight="1">
      <c r="A99" s="369" t="s">
        <v>94</v>
      </c>
      <c r="B99" s="371" t="s">
        <v>95</v>
      </c>
      <c r="C99" s="392" t="s">
        <v>1</v>
      </c>
      <c r="D99" s="395">
        <v>2015</v>
      </c>
      <c r="E99" s="382">
        <f>F99+G99+H99+I99</f>
        <v>7988</v>
      </c>
      <c r="F99" s="377">
        <v>3994</v>
      </c>
      <c r="G99" s="377">
        <v>3994</v>
      </c>
      <c r="H99" s="377">
        <v>0</v>
      </c>
      <c r="I99" s="381">
        <v>0</v>
      </c>
      <c r="J99" s="2"/>
      <c r="K99" s="2"/>
      <c r="L99" s="173"/>
      <c r="M99" s="173"/>
      <c r="S99" s="125"/>
      <c r="T99" s="125"/>
      <c r="U99" s="131"/>
      <c r="V99" s="134"/>
    </row>
    <row r="100" spans="1:22" ht="25.5" customHeight="1">
      <c r="A100" s="370" t="s">
        <v>96</v>
      </c>
      <c r="B100" s="372" t="s">
        <v>97</v>
      </c>
      <c r="C100" s="393" t="s">
        <v>1</v>
      </c>
      <c r="D100" s="396" t="s">
        <v>103</v>
      </c>
      <c r="E100" s="42">
        <f>F100+G100+H100+I100</f>
        <v>33700</v>
      </c>
      <c r="F100" s="18">
        <v>16850</v>
      </c>
      <c r="G100" s="18">
        <v>16850</v>
      </c>
      <c r="H100" s="18">
        <v>0</v>
      </c>
      <c r="I100" s="19">
        <v>0</v>
      </c>
      <c r="J100" s="2"/>
      <c r="K100" s="2"/>
      <c r="L100" s="173"/>
      <c r="M100" s="173"/>
      <c r="S100" s="125"/>
      <c r="T100" s="125"/>
      <c r="U100" s="131"/>
      <c r="V100" s="134"/>
    </row>
    <row r="101" spans="1:22" ht="28.5" customHeight="1" thickBot="1">
      <c r="A101" s="32" t="s">
        <v>98</v>
      </c>
      <c r="B101" s="294" t="s">
        <v>100</v>
      </c>
      <c r="C101" s="394" t="s">
        <v>1</v>
      </c>
      <c r="D101" s="397" t="s">
        <v>103</v>
      </c>
      <c r="E101" s="42">
        <f>F101+G101+H101+I101</f>
        <v>1570</v>
      </c>
      <c r="F101" s="408">
        <v>785</v>
      </c>
      <c r="G101" s="408">
        <v>785</v>
      </c>
      <c r="H101" s="408">
        <v>0</v>
      </c>
      <c r="I101" s="410">
        <v>0</v>
      </c>
      <c r="J101" s="2"/>
      <c r="K101" s="2"/>
      <c r="L101" s="173"/>
      <c r="M101" s="173"/>
      <c r="S101" s="125"/>
      <c r="T101" s="125"/>
      <c r="U101" s="131"/>
      <c r="V101" s="134"/>
    </row>
    <row r="102" spans="1:22" ht="15.75" thickBot="1">
      <c r="A102" s="507" t="s">
        <v>99</v>
      </c>
      <c r="B102" s="508"/>
      <c r="C102" s="168" t="s">
        <v>1</v>
      </c>
      <c r="D102" s="185"/>
      <c r="E102" s="286">
        <f>E101+E100+E99</f>
        <v>43258</v>
      </c>
      <c r="F102" s="283">
        <f>F101+F100+F99</f>
        <v>21629</v>
      </c>
      <c r="G102" s="283">
        <f>G101+G100+G99</f>
        <v>21629</v>
      </c>
      <c r="H102" s="283">
        <f>H101+H100+H99</f>
        <v>0</v>
      </c>
      <c r="I102" s="293">
        <f>I101+I100+I99</f>
        <v>0</v>
      </c>
      <c r="J102" s="2"/>
      <c r="K102" s="2"/>
      <c r="L102" s="173"/>
      <c r="M102" s="173"/>
      <c r="S102" s="125"/>
      <c r="T102" s="125"/>
      <c r="U102" s="131"/>
      <c r="V102" s="134"/>
    </row>
    <row r="103" spans="1:22" ht="15.75" thickBot="1">
      <c r="A103" s="522" t="s">
        <v>111</v>
      </c>
      <c r="B103" s="523"/>
      <c r="C103" s="523"/>
      <c r="D103" s="523"/>
      <c r="E103" s="523"/>
      <c r="F103" s="523"/>
      <c r="G103" s="523"/>
      <c r="H103" s="523"/>
      <c r="I103" s="524"/>
      <c r="J103" s="2"/>
      <c r="K103" s="2"/>
      <c r="L103" s="173"/>
      <c r="M103" s="173"/>
      <c r="S103" s="125"/>
      <c r="T103" s="125"/>
      <c r="U103" s="131"/>
      <c r="V103" s="134"/>
    </row>
    <row r="104" spans="1:22" ht="15.75" thickBot="1">
      <c r="A104" s="608" t="s">
        <v>104</v>
      </c>
      <c r="B104" s="609"/>
      <c r="C104" s="609"/>
      <c r="D104" s="609"/>
      <c r="E104" s="609"/>
      <c r="F104" s="609"/>
      <c r="G104" s="609"/>
      <c r="H104" s="609"/>
      <c r="I104" s="610"/>
      <c r="J104" s="2"/>
      <c r="K104" s="2"/>
      <c r="L104" s="173"/>
      <c r="M104" s="173"/>
      <c r="S104" s="125"/>
      <c r="T104" s="125"/>
      <c r="U104" s="131"/>
      <c r="V104" s="134"/>
    </row>
    <row r="105" spans="1:22" ht="15.75" thickBot="1">
      <c r="A105" s="575" t="s">
        <v>105</v>
      </c>
      <c r="B105" s="581"/>
      <c r="C105" s="581"/>
      <c r="D105" s="581"/>
      <c r="E105" s="581"/>
      <c r="F105" s="581"/>
      <c r="G105" s="581"/>
      <c r="H105" s="581"/>
      <c r="I105" s="576"/>
      <c r="J105" s="2"/>
      <c r="K105" s="2"/>
      <c r="L105" s="173"/>
      <c r="M105" s="173"/>
      <c r="S105" s="125"/>
      <c r="T105" s="125"/>
      <c r="U105" s="131"/>
      <c r="V105" s="134"/>
    </row>
    <row r="106" spans="1:22" ht="15.75" thickBot="1">
      <c r="A106" s="522" t="s">
        <v>112</v>
      </c>
      <c r="B106" s="523"/>
      <c r="C106" s="523"/>
      <c r="D106" s="523"/>
      <c r="E106" s="523"/>
      <c r="F106" s="523"/>
      <c r="G106" s="523"/>
      <c r="H106" s="523"/>
      <c r="I106" s="524"/>
      <c r="J106" s="2"/>
      <c r="K106" s="2"/>
      <c r="L106" s="173"/>
      <c r="M106" s="173"/>
      <c r="S106" s="125"/>
      <c r="T106" s="125"/>
      <c r="U106" s="131"/>
      <c r="V106" s="134"/>
    </row>
    <row r="107" spans="1:22" ht="33" customHeight="1" thickBot="1">
      <c r="A107" s="143" t="s">
        <v>16</v>
      </c>
      <c r="B107" s="368" t="s">
        <v>113</v>
      </c>
      <c r="C107" s="169" t="s">
        <v>1</v>
      </c>
      <c r="D107" s="186">
        <v>2017</v>
      </c>
      <c r="E107" s="148">
        <f>F107+G107+H107+I107</f>
        <v>242917</v>
      </c>
      <c r="F107" s="146">
        <v>24292</v>
      </c>
      <c r="G107" s="146">
        <v>124616</v>
      </c>
      <c r="H107" s="146">
        <v>94009</v>
      </c>
      <c r="I107" s="149">
        <v>0</v>
      </c>
      <c r="J107" s="2"/>
      <c r="K107" s="2"/>
      <c r="L107" s="173"/>
      <c r="M107" s="173"/>
      <c r="S107" s="125"/>
      <c r="T107" s="125"/>
      <c r="U107" s="131"/>
      <c r="V107" s="134"/>
    </row>
    <row r="108" spans="1:22" ht="33" customHeight="1" thickBot="1">
      <c r="A108" s="143" t="s">
        <v>17</v>
      </c>
      <c r="B108" s="368" t="s">
        <v>107</v>
      </c>
      <c r="C108" s="169" t="s">
        <v>1</v>
      </c>
      <c r="D108" s="187"/>
      <c r="E108" s="148">
        <v>0</v>
      </c>
      <c r="F108" s="146">
        <v>0</v>
      </c>
      <c r="G108" s="146">
        <v>0</v>
      </c>
      <c r="H108" s="146">
        <v>0</v>
      </c>
      <c r="I108" s="149">
        <v>0</v>
      </c>
      <c r="J108" s="2"/>
      <c r="K108" s="2"/>
      <c r="L108" s="173"/>
      <c r="M108" s="173"/>
      <c r="S108" s="125"/>
      <c r="T108" s="125"/>
      <c r="U108" s="131"/>
      <c r="V108" s="134"/>
    </row>
    <row r="109" spans="1:22" ht="15.75" thickBot="1">
      <c r="A109" s="515" t="s">
        <v>106</v>
      </c>
      <c r="B109" s="516"/>
      <c r="C109" s="169"/>
      <c r="D109" s="187"/>
      <c r="E109" s="148">
        <f>E107</f>
        <v>242917</v>
      </c>
      <c r="F109" s="146">
        <v>24292</v>
      </c>
      <c r="G109" s="146">
        <v>124616</v>
      </c>
      <c r="H109" s="146">
        <v>94009</v>
      </c>
      <c r="I109" s="149">
        <v>0</v>
      </c>
      <c r="J109" s="2"/>
      <c r="K109" s="2"/>
      <c r="L109" s="173"/>
      <c r="M109" s="173"/>
      <c r="S109" s="125"/>
      <c r="T109" s="125"/>
      <c r="U109" s="131"/>
      <c r="V109" s="134"/>
    </row>
    <row r="110" spans="1:22" ht="31.5" customHeight="1" thickBot="1">
      <c r="A110" s="542" t="s">
        <v>108</v>
      </c>
      <c r="B110" s="543"/>
      <c r="C110" s="543"/>
      <c r="D110" s="543"/>
      <c r="E110" s="543"/>
      <c r="F110" s="543"/>
      <c r="G110" s="543"/>
      <c r="H110" s="543"/>
      <c r="I110" s="544"/>
      <c r="J110" s="2"/>
      <c r="K110" s="2"/>
      <c r="L110" s="173"/>
      <c r="M110" s="173"/>
      <c r="S110" s="125"/>
      <c r="T110" s="125"/>
      <c r="U110" s="131"/>
      <c r="V110" s="134"/>
    </row>
    <row r="111" spans="1:22" ht="57.75" customHeight="1" thickBot="1">
      <c r="A111" s="143" t="s">
        <v>29</v>
      </c>
      <c r="B111" s="368" t="s">
        <v>109</v>
      </c>
      <c r="C111" s="169" t="s">
        <v>1</v>
      </c>
      <c r="D111" s="187"/>
      <c r="E111" s="148">
        <v>0</v>
      </c>
      <c r="F111" s="146">
        <v>0</v>
      </c>
      <c r="G111" s="146">
        <v>0</v>
      </c>
      <c r="H111" s="146">
        <v>0</v>
      </c>
      <c r="I111" s="149">
        <v>0</v>
      </c>
      <c r="J111" s="2"/>
      <c r="K111" s="2"/>
      <c r="L111" s="173"/>
      <c r="M111" s="173"/>
      <c r="S111" s="125"/>
      <c r="T111" s="125"/>
      <c r="U111" s="131"/>
      <c r="V111" s="134"/>
    </row>
    <row r="112" spans="1:22" ht="15.75" thickBot="1">
      <c r="A112" s="517" t="s">
        <v>110</v>
      </c>
      <c r="B112" s="518"/>
      <c r="C112" s="170" t="s">
        <v>1</v>
      </c>
      <c r="D112" s="187"/>
      <c r="E112" s="148">
        <v>0</v>
      </c>
      <c r="F112" s="145">
        <v>0</v>
      </c>
      <c r="G112" s="145">
        <v>0</v>
      </c>
      <c r="H112" s="145">
        <v>0</v>
      </c>
      <c r="I112" s="193">
        <f>I119+I109</f>
        <v>0</v>
      </c>
      <c r="J112" s="2"/>
      <c r="K112" s="2"/>
      <c r="L112" s="173"/>
      <c r="M112" s="173"/>
      <c r="S112" s="125"/>
      <c r="T112" s="125"/>
      <c r="U112" s="131"/>
      <c r="V112" s="134"/>
    </row>
    <row r="113" spans="1:22" ht="48" customHeight="1" thickBot="1">
      <c r="A113" s="519" t="s">
        <v>151</v>
      </c>
      <c r="B113" s="520"/>
      <c r="C113" s="520"/>
      <c r="D113" s="520"/>
      <c r="E113" s="520"/>
      <c r="F113" s="520"/>
      <c r="G113" s="520"/>
      <c r="H113" s="520"/>
      <c r="I113" s="641"/>
      <c r="J113" s="2"/>
      <c r="K113" s="2"/>
      <c r="L113" s="173"/>
      <c r="M113" s="173"/>
      <c r="S113" s="125"/>
      <c r="T113" s="125"/>
      <c r="U113" s="131"/>
      <c r="V113" s="134"/>
    </row>
    <row r="114" spans="1:22" ht="15">
      <c r="A114" s="651" t="s">
        <v>118</v>
      </c>
      <c r="B114" s="642" t="s">
        <v>178</v>
      </c>
      <c r="C114" s="440" t="s">
        <v>1</v>
      </c>
      <c r="D114" s="442" t="s">
        <v>163</v>
      </c>
      <c r="E114" s="445">
        <f>F114+G114+H114+I114</f>
        <v>137775</v>
      </c>
      <c r="F114" s="437">
        <v>50566</v>
      </c>
      <c r="G114" s="437">
        <v>87209</v>
      </c>
      <c r="H114" s="437">
        <v>0</v>
      </c>
      <c r="I114" s="438">
        <v>0</v>
      </c>
      <c r="J114" s="2"/>
      <c r="K114" s="2"/>
      <c r="L114" s="173"/>
      <c r="M114" s="173"/>
      <c r="S114" s="125"/>
      <c r="T114" s="125"/>
      <c r="U114" s="131"/>
      <c r="V114" s="134"/>
    </row>
    <row r="115" spans="1:22" ht="87" customHeight="1">
      <c r="A115" s="652"/>
      <c r="B115" s="643"/>
      <c r="C115" s="441" t="s">
        <v>102</v>
      </c>
      <c r="D115" s="443" t="s">
        <v>168</v>
      </c>
      <c r="E115" s="432">
        <f>F115+G115+H115+I115</f>
        <v>31724</v>
      </c>
      <c r="F115" s="433">
        <v>8032</v>
      </c>
      <c r="G115" s="433">
        <v>23692</v>
      </c>
      <c r="H115" s="433">
        <v>0</v>
      </c>
      <c r="I115" s="439">
        <v>0</v>
      </c>
      <c r="J115" s="2"/>
      <c r="K115" s="2"/>
      <c r="L115" s="173"/>
      <c r="M115" s="173"/>
      <c r="S115" s="125"/>
      <c r="T115" s="125"/>
      <c r="U115" s="131"/>
      <c r="V115" s="134"/>
    </row>
    <row r="116" spans="1:22" ht="22.5">
      <c r="A116" s="652"/>
      <c r="B116" s="643"/>
      <c r="C116" s="441" t="s">
        <v>132</v>
      </c>
      <c r="D116" s="444">
        <v>2020</v>
      </c>
      <c r="E116" s="432">
        <f>F116+G116+H116+I116</f>
        <v>3904</v>
      </c>
      <c r="F116" s="433">
        <v>976</v>
      </c>
      <c r="G116" s="433">
        <v>2928</v>
      </c>
      <c r="H116" s="433">
        <v>0</v>
      </c>
      <c r="I116" s="439">
        <v>0</v>
      </c>
      <c r="J116" s="2"/>
      <c r="K116" s="2"/>
      <c r="L116" s="173"/>
      <c r="M116" s="173"/>
      <c r="S116" s="125"/>
      <c r="T116" s="125"/>
      <c r="U116" s="131"/>
      <c r="V116" s="134"/>
    </row>
    <row r="117" spans="1:22" ht="28.5" customHeight="1">
      <c r="A117" s="652"/>
      <c r="B117" s="446" t="s">
        <v>140</v>
      </c>
      <c r="C117" s="416" t="s">
        <v>53</v>
      </c>
      <c r="D117" s="444">
        <v>2022</v>
      </c>
      <c r="E117" s="432">
        <f>F117</f>
        <v>3517</v>
      </c>
      <c r="F117" s="433">
        <v>3517</v>
      </c>
      <c r="G117" s="433">
        <v>0</v>
      </c>
      <c r="H117" s="433">
        <v>0</v>
      </c>
      <c r="I117" s="439">
        <v>0</v>
      </c>
      <c r="J117" s="2"/>
      <c r="K117" s="2"/>
      <c r="L117" s="173"/>
      <c r="M117" s="173"/>
      <c r="S117" s="125"/>
      <c r="T117" s="125"/>
      <c r="U117" s="131"/>
      <c r="V117" s="134"/>
    </row>
    <row r="118" spans="1:22" ht="56.25" customHeight="1" thickBot="1">
      <c r="A118" s="447" t="s">
        <v>150</v>
      </c>
      <c r="B118" s="448" t="s">
        <v>152</v>
      </c>
      <c r="C118" s="361" t="s">
        <v>1</v>
      </c>
      <c r="D118" s="449" t="s">
        <v>169</v>
      </c>
      <c r="E118" s="317">
        <f>F118+G118+H118+I118</f>
        <v>7456</v>
      </c>
      <c r="F118" s="450">
        <v>7456</v>
      </c>
      <c r="G118" s="450">
        <v>0</v>
      </c>
      <c r="H118" s="450">
        <v>0</v>
      </c>
      <c r="I118" s="451">
        <v>0</v>
      </c>
      <c r="J118" s="2"/>
      <c r="K118" s="2"/>
      <c r="L118" s="173"/>
      <c r="M118" s="173"/>
      <c r="S118" s="125"/>
      <c r="T118" s="125"/>
      <c r="U118" s="131"/>
      <c r="V118" s="134"/>
    </row>
    <row r="119" spans="1:22" ht="15">
      <c r="A119" s="644" t="s">
        <v>119</v>
      </c>
      <c r="B119" s="645"/>
      <c r="C119" s="632"/>
      <c r="D119" s="634"/>
      <c r="E119" s="636">
        <f>E114+E115+E116+E118</f>
        <v>180859</v>
      </c>
      <c r="F119" s="638">
        <f>F114+F115+F116+F118</f>
        <v>67030</v>
      </c>
      <c r="G119" s="638">
        <f>G114+G115+G116+G118</f>
        <v>113829</v>
      </c>
      <c r="H119" s="638">
        <f>H114+H115+H116+H118</f>
        <v>0</v>
      </c>
      <c r="I119" s="630">
        <f>I114+I115+I116+I118</f>
        <v>0</v>
      </c>
      <c r="J119" s="2"/>
      <c r="K119" s="2"/>
      <c r="L119" s="173"/>
      <c r="M119" s="173"/>
      <c r="S119" s="125"/>
      <c r="T119" s="125"/>
      <c r="U119" s="131"/>
      <c r="V119" s="134"/>
    </row>
    <row r="120" spans="1:22" ht="15.75" thickBot="1">
      <c r="A120" s="650" t="s">
        <v>60</v>
      </c>
      <c r="B120" s="648"/>
      <c r="C120" s="633"/>
      <c r="D120" s="635"/>
      <c r="E120" s="637"/>
      <c r="F120" s="639"/>
      <c r="G120" s="639"/>
      <c r="H120" s="639"/>
      <c r="I120" s="631"/>
      <c r="J120" s="2"/>
      <c r="K120" s="2"/>
      <c r="L120" s="173"/>
      <c r="M120" s="173"/>
      <c r="S120" s="125"/>
      <c r="T120" s="125"/>
      <c r="U120" s="131"/>
      <c r="V120" s="134"/>
    </row>
    <row r="121" spans="1:22" ht="19.5" customHeight="1">
      <c r="A121" s="619"/>
      <c r="B121" s="616"/>
      <c r="C121" s="442" t="s">
        <v>1</v>
      </c>
      <c r="D121" s="440"/>
      <c r="E121" s="445">
        <f>E114+E118</f>
        <v>145231</v>
      </c>
      <c r="F121" s="437">
        <f>F114+F118</f>
        <v>58022</v>
      </c>
      <c r="G121" s="437">
        <f>G114+G118</f>
        <v>87209</v>
      </c>
      <c r="H121" s="437">
        <v>0</v>
      </c>
      <c r="I121" s="438">
        <v>0</v>
      </c>
      <c r="J121" s="2"/>
      <c r="K121" s="2"/>
      <c r="L121" s="173"/>
      <c r="M121" s="173"/>
      <c r="S121" s="125"/>
      <c r="T121" s="125"/>
      <c r="U121" s="131"/>
      <c r="V121" s="134"/>
    </row>
    <row r="122" spans="1:22" ht="26.25" customHeight="1">
      <c r="A122" s="620"/>
      <c r="B122" s="617"/>
      <c r="C122" s="452" t="s">
        <v>132</v>
      </c>
      <c r="D122" s="453"/>
      <c r="E122" s="454">
        <f>E116</f>
        <v>3904</v>
      </c>
      <c r="F122" s="455">
        <f>F116</f>
        <v>976</v>
      </c>
      <c r="G122" s="455">
        <f>G116</f>
        <v>2928</v>
      </c>
      <c r="H122" s="455">
        <v>0</v>
      </c>
      <c r="I122" s="456">
        <v>0</v>
      </c>
      <c r="J122" s="2"/>
      <c r="K122" s="2"/>
      <c r="L122" s="173"/>
      <c r="M122" s="173"/>
      <c r="S122" s="125"/>
      <c r="T122" s="125"/>
      <c r="U122" s="131"/>
      <c r="V122" s="134"/>
    </row>
    <row r="123" spans="1:22" ht="84.75" thickBot="1">
      <c r="A123" s="621"/>
      <c r="B123" s="618"/>
      <c r="C123" s="331" t="s">
        <v>102</v>
      </c>
      <c r="D123" s="436"/>
      <c r="E123" s="320">
        <f>E115</f>
        <v>31724</v>
      </c>
      <c r="F123" s="434">
        <f>F115</f>
        <v>8032</v>
      </c>
      <c r="G123" s="434">
        <f>G115</f>
        <v>23692</v>
      </c>
      <c r="H123" s="434">
        <v>0</v>
      </c>
      <c r="I123" s="435">
        <v>0</v>
      </c>
      <c r="J123" s="2"/>
      <c r="K123" s="64"/>
      <c r="L123" s="197"/>
      <c r="M123" s="197"/>
      <c r="S123" s="125"/>
      <c r="T123" s="125"/>
      <c r="U123" s="131"/>
      <c r="V123" s="134"/>
    </row>
    <row r="124" spans="1:22" ht="26.25" customHeight="1" thickBot="1">
      <c r="A124" s="517" t="s">
        <v>174</v>
      </c>
      <c r="B124" s="518"/>
      <c r="C124" s="324"/>
      <c r="D124" s="323"/>
      <c r="E124" s="325">
        <f>E119+E117</f>
        <v>184376</v>
      </c>
      <c r="F124" s="326">
        <f>F119+F117</f>
        <v>70547</v>
      </c>
      <c r="G124" s="326">
        <f>G119+G117</f>
        <v>113829</v>
      </c>
      <c r="H124" s="326">
        <v>0</v>
      </c>
      <c r="I124" s="327">
        <v>0</v>
      </c>
      <c r="J124" s="2"/>
      <c r="K124" s="2"/>
      <c r="L124" s="173"/>
      <c r="M124" s="173"/>
      <c r="S124" s="125"/>
      <c r="T124" s="125"/>
      <c r="U124" s="131"/>
      <c r="V124" s="134"/>
    </row>
    <row r="125" spans="1:22" ht="23.25" customHeight="1" thickBot="1">
      <c r="A125" s="646" t="s">
        <v>133</v>
      </c>
      <c r="B125" s="647"/>
      <c r="C125" s="648"/>
      <c r="D125" s="648"/>
      <c r="E125" s="648"/>
      <c r="F125" s="648"/>
      <c r="G125" s="648"/>
      <c r="H125" s="648"/>
      <c r="I125" s="649"/>
      <c r="J125" s="2"/>
      <c r="K125" s="2"/>
      <c r="L125" s="173"/>
      <c r="M125" s="173"/>
      <c r="S125" s="125"/>
      <c r="T125" s="125"/>
      <c r="U125" s="131"/>
      <c r="V125" s="134"/>
    </row>
    <row r="126" spans="1:22" ht="30" customHeight="1">
      <c r="A126" s="619" t="s">
        <v>134</v>
      </c>
      <c r="B126" s="616" t="s">
        <v>177</v>
      </c>
      <c r="C126" s="313" t="s">
        <v>1</v>
      </c>
      <c r="D126" s="328" t="s">
        <v>164</v>
      </c>
      <c r="E126" s="314">
        <f>F126+G126+H126+I126</f>
        <v>18743</v>
      </c>
      <c r="F126" s="315">
        <v>9262</v>
      </c>
      <c r="G126" s="315">
        <v>9481</v>
      </c>
      <c r="H126" s="315">
        <v>0</v>
      </c>
      <c r="I126" s="316">
        <v>0</v>
      </c>
      <c r="J126" s="2"/>
      <c r="K126" s="2"/>
      <c r="L126" s="173"/>
      <c r="M126" s="173"/>
      <c r="S126" s="125"/>
      <c r="T126" s="125"/>
      <c r="U126" s="131"/>
      <c r="V126" s="134"/>
    </row>
    <row r="127" spans="1:22" ht="26.25" customHeight="1">
      <c r="A127" s="620"/>
      <c r="B127" s="617"/>
      <c r="C127" s="329" t="s">
        <v>53</v>
      </c>
      <c r="D127" s="330">
        <v>2020</v>
      </c>
      <c r="E127" s="317">
        <f>F127+G127</f>
        <v>1182</v>
      </c>
      <c r="F127" s="318">
        <v>296</v>
      </c>
      <c r="G127" s="318">
        <v>886</v>
      </c>
      <c r="H127" s="318">
        <v>0</v>
      </c>
      <c r="I127" s="319">
        <v>0</v>
      </c>
      <c r="J127" s="2"/>
      <c r="K127" s="2"/>
      <c r="L127" s="173"/>
      <c r="M127" s="173"/>
      <c r="S127" s="125"/>
      <c r="T127" s="125"/>
      <c r="U127" s="131"/>
      <c r="V127" s="134"/>
    </row>
    <row r="128" spans="1:22" ht="33" customHeight="1" thickBot="1">
      <c r="A128" s="621"/>
      <c r="B128" s="618"/>
      <c r="C128" s="331" t="s">
        <v>54</v>
      </c>
      <c r="D128" s="332">
        <v>2021</v>
      </c>
      <c r="E128" s="317">
        <f>F128+G128</f>
        <v>642</v>
      </c>
      <c r="F128" s="321">
        <f>736-94</f>
        <v>642</v>
      </c>
      <c r="G128" s="321">
        <v>0</v>
      </c>
      <c r="H128" s="321">
        <v>0</v>
      </c>
      <c r="I128" s="322">
        <v>0</v>
      </c>
      <c r="J128" s="2"/>
      <c r="K128" s="2"/>
      <c r="L128" s="173"/>
      <c r="M128" s="173"/>
      <c r="S128" s="125"/>
      <c r="T128" s="125"/>
      <c r="U128" s="131"/>
      <c r="V128" s="134"/>
    </row>
    <row r="129" spans="1:22" ht="21.75" customHeight="1" thickBot="1">
      <c r="A129" s="611" t="s">
        <v>135</v>
      </c>
      <c r="B129" s="612"/>
      <c r="C129" s="323"/>
      <c r="D129" s="324"/>
      <c r="E129" s="325">
        <f>E126+E127+E128</f>
        <v>20567</v>
      </c>
      <c r="F129" s="326">
        <f>F126+F127+F128</f>
        <v>10200</v>
      </c>
      <c r="G129" s="326">
        <f>G126+G127+G128</f>
        <v>10367</v>
      </c>
      <c r="H129" s="326">
        <f>H126</f>
        <v>0</v>
      </c>
      <c r="I129" s="327">
        <f>I126</f>
        <v>0</v>
      </c>
      <c r="J129" s="2"/>
      <c r="K129" s="2"/>
      <c r="L129" s="173"/>
      <c r="M129" s="173"/>
      <c r="S129" s="125"/>
      <c r="T129" s="125"/>
      <c r="U129" s="131"/>
      <c r="V129" s="134"/>
    </row>
    <row r="130" spans="1:22" ht="27" customHeight="1">
      <c r="A130" s="513" t="s">
        <v>141</v>
      </c>
      <c r="B130" s="514"/>
      <c r="C130" s="509"/>
      <c r="D130" s="509"/>
      <c r="E130" s="531">
        <f>E102+E93+E78+E66+E60+E51+E41+E29+E25+E17+E119+E129+E109</f>
        <v>2009079</v>
      </c>
      <c r="F130" s="496">
        <f>F102+F93+F78+F66+F60+F51+F41+F29+F25+F17+F119+F129+F109</f>
        <v>1121492</v>
      </c>
      <c r="G130" s="497">
        <f>G102+G93+G78+G66+G60+G51+G41+G29+G25+G17+G119+G129+G109</f>
        <v>601754</v>
      </c>
      <c r="H130" s="497">
        <f>H102+H93+H78+H66+H60+H51+H41+H29+H25+H17+H109</f>
        <v>282879</v>
      </c>
      <c r="I130" s="504">
        <f>I102+I93+I78+I66+I60+I51+I41+I29+I25+I17</f>
        <v>2954</v>
      </c>
      <c r="J130" s="2"/>
      <c r="K130" s="2"/>
      <c r="L130" s="173"/>
      <c r="M130" s="173"/>
      <c r="S130" s="125"/>
      <c r="T130" s="125"/>
      <c r="U130" s="131"/>
      <c r="V130" s="134"/>
    </row>
    <row r="131" spans="1:22" ht="15.75" thickBot="1">
      <c r="A131" s="511" t="s">
        <v>60</v>
      </c>
      <c r="B131" s="512"/>
      <c r="C131" s="510"/>
      <c r="D131" s="510"/>
      <c r="E131" s="531"/>
      <c r="F131" s="640"/>
      <c r="G131" s="497"/>
      <c r="H131" s="497"/>
      <c r="I131" s="504"/>
      <c r="J131" s="2"/>
      <c r="K131" s="2"/>
      <c r="L131" s="173"/>
      <c r="M131" s="173"/>
      <c r="S131" s="125"/>
      <c r="T131" s="125"/>
      <c r="U131" s="131"/>
      <c r="V131" s="134"/>
    </row>
    <row r="132" spans="1:22" ht="17.25" customHeight="1">
      <c r="A132" s="333"/>
      <c r="B132" s="334"/>
      <c r="C132" s="335" t="s">
        <v>1</v>
      </c>
      <c r="D132" s="336"/>
      <c r="E132" s="337">
        <f>F132+G132+H132+I132</f>
        <v>1289123</v>
      </c>
      <c r="F132" s="301">
        <f>F114+F102+F95+F80+F68+F42+F29+F25+F17+F126+F107+F118</f>
        <v>949225</v>
      </c>
      <c r="G132" s="301">
        <f>G114+G102+G95+G80+G68+G42+G29+G25+G17+G126+G107+G118</f>
        <v>242935</v>
      </c>
      <c r="H132" s="301">
        <f>H114+H102+H95+H80+H68+H42+H29+H25+H17+H126+H107+H118</f>
        <v>94009</v>
      </c>
      <c r="I132" s="338">
        <f>I114+I102+I95+I80+I68+I42+I29+I25+I17+I126+I107+I118</f>
        <v>2954</v>
      </c>
      <c r="J132" s="2"/>
      <c r="K132" s="2"/>
      <c r="L132" s="173"/>
      <c r="M132" s="173"/>
      <c r="S132" s="125"/>
      <c r="T132" s="125"/>
      <c r="U132" s="131"/>
      <c r="V132" s="134"/>
    </row>
    <row r="133" spans="1:22" ht="24">
      <c r="A133" s="57"/>
      <c r="B133" s="47"/>
      <c r="C133" s="167" t="s">
        <v>132</v>
      </c>
      <c r="D133" s="184"/>
      <c r="E133" s="310">
        <f aca="true" t="shared" si="4" ref="E133:E138">F133+G133+H133+I133</f>
        <v>45108</v>
      </c>
      <c r="F133" s="18">
        <f>F116+F81</f>
        <v>18180</v>
      </c>
      <c r="G133" s="413">
        <f>G116+G81</f>
        <v>26928</v>
      </c>
      <c r="H133" s="413">
        <v>0</v>
      </c>
      <c r="I133" s="414">
        <v>0</v>
      </c>
      <c r="J133" s="2"/>
      <c r="K133" s="2"/>
      <c r="L133" s="173"/>
      <c r="M133" s="173"/>
      <c r="S133" s="125"/>
      <c r="T133" s="125"/>
      <c r="U133" s="131"/>
      <c r="V133" s="134"/>
    </row>
    <row r="134" spans="1:22" ht="15">
      <c r="A134" s="398"/>
      <c r="B134" s="51"/>
      <c r="C134" s="393" t="s">
        <v>64</v>
      </c>
      <c r="D134" s="177"/>
      <c r="E134" s="310">
        <f t="shared" si="4"/>
        <v>0</v>
      </c>
      <c r="F134" s="18">
        <f>F96+F60</f>
        <v>0</v>
      </c>
      <c r="G134" s="18">
        <v>0</v>
      </c>
      <c r="H134" s="18">
        <v>0</v>
      </c>
      <c r="I134" s="19">
        <v>0</v>
      </c>
      <c r="J134" s="2"/>
      <c r="K134" s="2"/>
      <c r="L134" s="173"/>
      <c r="M134" s="173"/>
      <c r="S134" s="125"/>
      <c r="T134" s="125"/>
      <c r="U134" s="131"/>
      <c r="V134" s="134"/>
    </row>
    <row r="135" spans="1:22" ht="15">
      <c r="A135" s="398"/>
      <c r="B135" s="51"/>
      <c r="C135" s="393" t="s">
        <v>71</v>
      </c>
      <c r="D135" s="177"/>
      <c r="E135" s="310">
        <f t="shared" si="4"/>
        <v>552072</v>
      </c>
      <c r="F135" s="18">
        <f>F97+F83+F69+F43</f>
        <v>67769</v>
      </c>
      <c r="G135" s="18">
        <f>G97+G83+G69+G43</f>
        <v>295433</v>
      </c>
      <c r="H135" s="18">
        <f>H97+H83+H69</f>
        <v>188870</v>
      </c>
      <c r="I135" s="19">
        <f>I97+I83+I69</f>
        <v>0</v>
      </c>
      <c r="J135" s="2"/>
      <c r="K135" s="64"/>
      <c r="L135" s="197"/>
      <c r="M135" s="173"/>
      <c r="S135" s="125"/>
      <c r="T135" s="125"/>
      <c r="U135" s="131"/>
      <c r="V135" s="134"/>
    </row>
    <row r="136" spans="1:22" ht="15">
      <c r="A136" s="398"/>
      <c r="B136" s="51"/>
      <c r="C136" s="393" t="s">
        <v>53</v>
      </c>
      <c r="D136" s="177"/>
      <c r="E136" s="310">
        <f t="shared" si="4"/>
        <v>122049</v>
      </c>
      <c r="F136" s="18">
        <f>F82+F53+F115+F127</f>
        <v>85591</v>
      </c>
      <c r="G136" s="18">
        <f>G82+G53+G115+G127</f>
        <v>36458</v>
      </c>
      <c r="H136" s="18">
        <v>0</v>
      </c>
      <c r="I136" s="19">
        <v>0</v>
      </c>
      <c r="J136" s="2"/>
      <c r="K136" s="2"/>
      <c r="L136" s="173"/>
      <c r="M136" s="173"/>
      <c r="S136" s="125"/>
      <c r="T136" s="125"/>
      <c r="U136" s="131"/>
      <c r="V136" s="134"/>
    </row>
    <row r="137" spans="1:22" ht="15">
      <c r="A137" s="398"/>
      <c r="B137" s="51"/>
      <c r="C137" s="393" t="s">
        <v>54</v>
      </c>
      <c r="D137" s="177"/>
      <c r="E137" s="310">
        <f t="shared" si="4"/>
        <v>727</v>
      </c>
      <c r="F137" s="18">
        <f>F84+F54+F128</f>
        <v>727</v>
      </c>
      <c r="G137" s="18">
        <v>0</v>
      </c>
      <c r="H137" s="18">
        <v>0</v>
      </c>
      <c r="I137" s="19">
        <v>0</v>
      </c>
      <c r="J137" s="2"/>
      <c r="K137" s="2"/>
      <c r="L137" s="173"/>
      <c r="M137" s="173"/>
      <c r="S137" s="125"/>
      <c r="T137" s="125"/>
      <c r="U137" s="131"/>
      <c r="V137" s="134"/>
    </row>
    <row r="138" spans="1:22" ht="15.75" thickBot="1">
      <c r="A138" s="391"/>
      <c r="B138" s="53"/>
      <c r="C138" s="394" t="s">
        <v>56</v>
      </c>
      <c r="D138" s="376"/>
      <c r="E138" s="311">
        <f t="shared" si="4"/>
        <v>0</v>
      </c>
      <c r="F138" s="411">
        <f>F55</f>
        <v>0</v>
      </c>
      <c r="G138" s="411">
        <f>G84+G55</f>
        <v>0</v>
      </c>
      <c r="H138" s="411">
        <f>H84+H55</f>
        <v>0</v>
      </c>
      <c r="I138" s="412">
        <f>I84+I55</f>
        <v>0</v>
      </c>
      <c r="J138" s="2"/>
      <c r="K138" s="2"/>
      <c r="L138" s="173"/>
      <c r="M138" s="173"/>
      <c r="S138" s="125"/>
      <c r="T138" s="125"/>
      <c r="U138" s="131"/>
      <c r="V138" s="134"/>
    </row>
    <row r="139" spans="1:22" ht="26.25" customHeight="1" thickBot="1">
      <c r="A139" s="525" t="s">
        <v>137</v>
      </c>
      <c r="B139" s="526"/>
      <c r="C139" s="171" t="s">
        <v>71</v>
      </c>
      <c r="D139" s="158" t="s">
        <v>170</v>
      </c>
      <c r="E139" s="78">
        <f>F139+G139+H139+I139</f>
        <v>112369</v>
      </c>
      <c r="F139" s="312">
        <f>87336+3517</f>
        <v>90853</v>
      </c>
      <c r="G139" s="312">
        <v>21516</v>
      </c>
      <c r="H139" s="312">
        <v>0</v>
      </c>
      <c r="I139" s="123">
        <v>0</v>
      </c>
      <c r="J139" s="2"/>
      <c r="K139" s="2"/>
      <c r="L139" s="173"/>
      <c r="M139" s="173"/>
      <c r="S139" s="125"/>
      <c r="T139" s="125"/>
      <c r="U139" s="131"/>
      <c r="V139" s="134"/>
    </row>
    <row r="140" spans="1:22" ht="27" customHeight="1" thickBot="1">
      <c r="A140" s="527" t="s">
        <v>136</v>
      </c>
      <c r="B140" s="528"/>
      <c r="C140" s="172"/>
      <c r="D140" s="175"/>
      <c r="E140" s="44">
        <f>E130+E139</f>
        <v>2121448</v>
      </c>
      <c r="F140" s="26">
        <f>F130+F139</f>
        <v>1212345</v>
      </c>
      <c r="G140" s="26">
        <f>G130+G139</f>
        <v>623270</v>
      </c>
      <c r="H140" s="26">
        <f>H130+H139</f>
        <v>282879</v>
      </c>
      <c r="I140" s="63">
        <f>I130+I139</f>
        <v>2954</v>
      </c>
      <c r="J140" s="2"/>
      <c r="K140" s="2"/>
      <c r="L140" s="173"/>
      <c r="M140" s="173"/>
      <c r="S140" s="125"/>
      <c r="T140" s="125"/>
      <c r="U140" s="131"/>
      <c r="V140" s="134"/>
    </row>
    <row r="141" spans="10:22" ht="15">
      <c r="J141" s="2"/>
      <c r="K141" s="2"/>
      <c r="L141" s="173"/>
      <c r="M141" s="173"/>
      <c r="S141" s="125"/>
      <c r="T141" s="125"/>
      <c r="U141" s="131"/>
      <c r="V141" s="134"/>
    </row>
    <row r="142" spans="1:22" ht="15">
      <c r="A142" s="227" t="s">
        <v>126</v>
      </c>
      <c r="B142" s="228" t="s">
        <v>127</v>
      </c>
      <c r="C142" s="229"/>
      <c r="D142" s="229"/>
      <c r="E142" s="188"/>
      <c r="F142" s="188"/>
      <c r="G142" s="188"/>
      <c r="J142" s="2"/>
      <c r="K142" s="2"/>
      <c r="L142" s="173"/>
      <c r="M142" s="173"/>
      <c r="S142" s="125"/>
      <c r="T142" s="125"/>
      <c r="U142" s="131"/>
      <c r="V142" s="134"/>
    </row>
    <row r="143" spans="2:22" ht="15">
      <c r="B143" s="188"/>
      <c r="C143" s="189"/>
      <c r="D143" s="189"/>
      <c r="E143" s="190"/>
      <c r="F143" s="219"/>
      <c r="G143" s="188"/>
      <c r="H143" s="188"/>
      <c r="J143" s="2"/>
      <c r="K143" s="2"/>
      <c r="L143" s="173"/>
      <c r="M143" s="173"/>
      <c r="S143" s="125"/>
      <c r="T143" s="125"/>
      <c r="U143" s="131"/>
      <c r="V143" s="134"/>
    </row>
    <row r="144" spans="2:22" ht="15">
      <c r="B144" s="220"/>
      <c r="C144" s="308"/>
      <c r="D144" s="308"/>
      <c r="E144" s="230"/>
      <c r="F144" s="220"/>
      <c r="G144" s="220"/>
      <c r="H144" s="220"/>
      <c r="I144" s="188"/>
      <c r="J144" s="2"/>
      <c r="K144" s="2"/>
      <c r="L144" s="173"/>
      <c r="M144" s="173"/>
      <c r="S144" s="125"/>
      <c r="T144" s="125"/>
      <c r="U144" s="131"/>
      <c r="V144" s="134"/>
    </row>
    <row r="145" spans="2:22" ht="15">
      <c r="B145" s="188"/>
      <c r="C145" s="189"/>
      <c r="D145" s="189"/>
      <c r="E145" s="190"/>
      <c r="F145" s="188"/>
      <c r="G145" s="188"/>
      <c r="H145" s="188"/>
      <c r="J145" s="2"/>
      <c r="K145" s="2"/>
      <c r="L145" s="173"/>
      <c r="M145" s="173"/>
      <c r="S145" s="125"/>
      <c r="T145" s="125"/>
      <c r="U145" s="131"/>
      <c r="V145" s="134"/>
    </row>
    <row r="146" spans="4:22" ht="15">
      <c r="D146" s="197"/>
      <c r="E146" s="64">
        <f>SUM(E132:E138)</f>
        <v>2009079</v>
      </c>
      <c r="F146" s="64">
        <f>SUM(F132:F138)</f>
        <v>1121492</v>
      </c>
      <c r="G146" s="64">
        <f>SUM(G132:G138)</f>
        <v>601754</v>
      </c>
      <c r="H146" s="64">
        <f>SUM(H132:H138)</f>
        <v>282879</v>
      </c>
      <c r="I146" s="64">
        <f>SUM(I132:I138)</f>
        <v>2954</v>
      </c>
      <c r="J146" s="2"/>
      <c r="K146" s="2"/>
      <c r="L146" s="173"/>
      <c r="M146" s="173"/>
      <c r="S146" s="125"/>
      <c r="T146" s="125"/>
      <c r="U146" s="131"/>
      <c r="V146" s="13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19">
    <mergeCell ref="A1:I1"/>
    <mergeCell ref="A3:I3"/>
    <mergeCell ref="A4:A6"/>
    <mergeCell ref="B4:B6"/>
    <mergeCell ref="C4:C6"/>
    <mergeCell ref="D4:D6"/>
    <mergeCell ref="E4:I5"/>
    <mergeCell ref="A8:I8"/>
    <mergeCell ref="A9:I9"/>
    <mergeCell ref="A17:B17"/>
    <mergeCell ref="A18:B18"/>
    <mergeCell ref="A19:B19"/>
    <mergeCell ref="A20:B20"/>
    <mergeCell ref="A21:B21"/>
    <mergeCell ref="A22:I22"/>
    <mergeCell ref="A25:B25"/>
    <mergeCell ref="A26:I26"/>
    <mergeCell ref="A29:B29"/>
    <mergeCell ref="A30:I30"/>
    <mergeCell ref="B31:I31"/>
    <mergeCell ref="A34:A35"/>
    <mergeCell ref="B34:B35"/>
    <mergeCell ref="A41:B41"/>
    <mergeCell ref="A44:I44"/>
    <mergeCell ref="A45:A46"/>
    <mergeCell ref="B45:B46"/>
    <mergeCell ref="A47:A49"/>
    <mergeCell ref="B47:B49"/>
    <mergeCell ref="A51:B51"/>
    <mergeCell ref="C51:C52"/>
    <mergeCell ref="D51:D52"/>
    <mergeCell ref="E51:E52"/>
    <mergeCell ref="F51:F52"/>
    <mergeCell ref="G51:G52"/>
    <mergeCell ref="H51:H52"/>
    <mergeCell ref="I51:I52"/>
    <mergeCell ref="A52:B52"/>
    <mergeCell ref="A56:I56"/>
    <mergeCell ref="A60:B60"/>
    <mergeCell ref="A61:I61"/>
    <mergeCell ref="A62:A63"/>
    <mergeCell ref="B62:B63"/>
    <mergeCell ref="A66:B66"/>
    <mergeCell ref="C66:C67"/>
    <mergeCell ref="D66:D67"/>
    <mergeCell ref="E66:E67"/>
    <mergeCell ref="F66:F67"/>
    <mergeCell ref="G66:G67"/>
    <mergeCell ref="H66:H67"/>
    <mergeCell ref="I66:I67"/>
    <mergeCell ref="A67:B67"/>
    <mergeCell ref="A70:I70"/>
    <mergeCell ref="A71:A72"/>
    <mergeCell ref="B71:B72"/>
    <mergeCell ref="A73:A77"/>
    <mergeCell ref="B73:B76"/>
    <mergeCell ref="A78:B78"/>
    <mergeCell ref="C78:C79"/>
    <mergeCell ref="D78:D79"/>
    <mergeCell ref="E78:E79"/>
    <mergeCell ref="F78:F79"/>
    <mergeCell ref="G78:G79"/>
    <mergeCell ref="H78:H79"/>
    <mergeCell ref="I78:I79"/>
    <mergeCell ref="A79:B79"/>
    <mergeCell ref="A80:A84"/>
    <mergeCell ref="B80:B84"/>
    <mergeCell ref="A85:B85"/>
    <mergeCell ref="A86:I86"/>
    <mergeCell ref="A87:A88"/>
    <mergeCell ref="B87:B88"/>
    <mergeCell ref="A93:B93"/>
    <mergeCell ref="C93:C94"/>
    <mergeCell ref="D93:D94"/>
    <mergeCell ref="E93:E94"/>
    <mergeCell ref="F93:F94"/>
    <mergeCell ref="G93:G94"/>
    <mergeCell ref="H93:H94"/>
    <mergeCell ref="I93:I94"/>
    <mergeCell ref="A94:B94"/>
    <mergeCell ref="A98:I98"/>
    <mergeCell ref="A102:B102"/>
    <mergeCell ref="A103:I103"/>
    <mergeCell ref="A126:A128"/>
    <mergeCell ref="B126:B128"/>
    <mergeCell ref="A129:B129"/>
    <mergeCell ref="A104:I104"/>
    <mergeCell ref="A105:I105"/>
    <mergeCell ref="A106:I106"/>
    <mergeCell ref="A109:B109"/>
    <mergeCell ref="A110:I110"/>
    <mergeCell ref="A112:B112"/>
    <mergeCell ref="A114:A117"/>
    <mergeCell ref="A139:B139"/>
    <mergeCell ref="A140:B140"/>
    <mergeCell ref="E130:E131"/>
    <mergeCell ref="A113:I113"/>
    <mergeCell ref="B114:B116"/>
    <mergeCell ref="A119:B119"/>
    <mergeCell ref="A125:I125"/>
    <mergeCell ref="I130:I131"/>
    <mergeCell ref="A131:B131"/>
    <mergeCell ref="A120:B120"/>
    <mergeCell ref="F130:F131"/>
    <mergeCell ref="G130:G131"/>
    <mergeCell ref="H130:H131"/>
    <mergeCell ref="A130:B130"/>
    <mergeCell ref="C130:C131"/>
    <mergeCell ref="D130:D131"/>
    <mergeCell ref="I119:I120"/>
    <mergeCell ref="A124:B124"/>
    <mergeCell ref="B121:B123"/>
    <mergeCell ref="A121:A123"/>
    <mergeCell ref="C119:C120"/>
    <mergeCell ref="D119:D120"/>
    <mergeCell ref="E119:E120"/>
    <mergeCell ref="F119:F120"/>
    <mergeCell ref="G119:G120"/>
    <mergeCell ref="H119:H120"/>
  </mergeCells>
  <hyperlinks>
    <hyperlink ref="A17" location="P32" display="P32"/>
    <hyperlink ref="A18" r:id="rId1" display="consultantplus://offline/ref=0E41021197B21ECF391D08720A6240D2EA92414E6CF55578E43500A725567531F6B705B234D70ACFC39E4EvCvBF"/>
    <hyperlink ref="A25" location="P190" display="P190"/>
    <hyperlink ref="A29" location="P233" display="P233"/>
    <hyperlink ref="A51" location="P367" display="P367"/>
    <hyperlink ref="A60" location="P503" display="P503"/>
    <hyperlink ref="A66" location="P560" display="P560"/>
    <hyperlink ref="A78" location="P658" display="P658"/>
    <hyperlink ref="A93" location="P742" display="P742"/>
    <hyperlink ref="A102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14" useFirstPageNumber="1" horizontalDpi="600" verticalDpi="600" orientation="portrait" paperSize="9" scale="84" r:id="rId2"/>
  <headerFooter differentFirst="1">
    <oddHeader>&amp;C&amp;"Times New Roman,обычный"&amp;10&amp;P</oddHeader>
    <firstHeader>&amp;C&amp;"Times New Roman,обычный"&amp;10&amp;P</firstHeader>
  </headerFooter>
  <rowBreaks count="4" manualBreakCount="4">
    <brk id="25" max="8" man="1"/>
    <brk id="55" max="8" man="1"/>
    <brk id="97" max="8" man="1"/>
    <brk id="12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2022-10-13T06:28:04Z</cp:lastPrinted>
  <dcterms:created xsi:type="dcterms:W3CDTF">2016-09-27T05:07:00Z</dcterms:created>
  <dcterms:modified xsi:type="dcterms:W3CDTF">2022-10-13T06:28:07Z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