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15" windowWidth="19320" windowHeight="13050" tabRatio="581"/>
  </bookViews>
  <sheets>
    <sheet name="Приложение 1" sheetId="2" r:id="rId1"/>
  </sheets>
  <definedNames>
    <definedName name="_xlnm.Print_Titles" localSheetId="0">'Приложение 1'!$4:$7</definedName>
    <definedName name="_xlnm.Print_Area" localSheetId="0">'Приложение 1'!$A$1:$AF$39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2" l="1"/>
  <c r="Z32" i="2" l="1"/>
  <c r="U32" i="2"/>
  <c r="P32" i="2"/>
  <c r="Z36" i="2" l="1"/>
  <c r="Z37" i="2"/>
  <c r="K29" i="2" l="1"/>
  <c r="K37" i="2" s="1"/>
  <c r="T42" i="2"/>
  <c r="V43" i="2"/>
  <c r="Y28" i="2" l="1"/>
  <c r="Z28" i="2"/>
  <c r="T28" i="2"/>
  <c r="O28" i="2"/>
  <c r="AD27" i="2" l="1"/>
  <c r="Z12" i="2" l="1"/>
  <c r="Z20" i="2" s="1"/>
  <c r="U12" i="2"/>
  <c r="P12" i="2"/>
  <c r="E34" i="2" l="1"/>
  <c r="AB29" i="2"/>
  <c r="AC29" i="2"/>
  <c r="AA29" i="2"/>
  <c r="Z29" i="2"/>
  <c r="V29" i="2"/>
  <c r="W29" i="2"/>
  <c r="X29" i="2"/>
  <c r="U29" i="2"/>
  <c r="Q29" i="2"/>
  <c r="R29" i="2"/>
  <c r="S29" i="2"/>
  <c r="P29" i="2"/>
  <c r="AA20" i="2"/>
  <c r="AB20" i="2"/>
  <c r="AC20" i="2"/>
  <c r="W20" i="2"/>
  <c r="X20" i="2"/>
  <c r="V20" i="2"/>
  <c r="U20" i="2"/>
  <c r="V24" i="2"/>
  <c r="U24" i="2"/>
  <c r="L29" i="2"/>
  <c r="M29" i="2"/>
  <c r="N29" i="2"/>
  <c r="G29" i="2"/>
  <c r="H29" i="2"/>
  <c r="I29" i="2"/>
  <c r="F29" i="2"/>
  <c r="Q20" i="2"/>
  <c r="R20" i="2"/>
  <c r="S20" i="2"/>
  <c r="Y18" i="2"/>
  <c r="L20" i="2"/>
  <c r="M20" i="2"/>
  <c r="N20" i="2"/>
  <c r="K20" i="2"/>
  <c r="F20" i="2"/>
  <c r="E19" i="2"/>
  <c r="I20" i="2"/>
  <c r="H20" i="2"/>
  <c r="G20" i="2"/>
  <c r="T12" i="2"/>
  <c r="T19" i="2"/>
  <c r="T16" i="2"/>
  <c r="T18" i="2"/>
  <c r="T31" i="2"/>
  <c r="T10" i="2"/>
  <c r="O23" i="2"/>
  <c r="P18" i="2"/>
  <c r="P20" i="2" s="1"/>
  <c r="O18" i="2"/>
  <c r="O14" i="2"/>
  <c r="Y31" i="2"/>
  <c r="Y22" i="2"/>
  <c r="Y23" i="2"/>
  <c r="Y24" i="2" s="1"/>
  <c r="Y19" i="2"/>
  <c r="T23" i="2"/>
  <c r="T22" i="2"/>
  <c r="J22" i="2"/>
  <c r="J10" i="2"/>
  <c r="J19" i="2"/>
  <c r="J18" i="2"/>
  <c r="J23" i="2"/>
  <c r="J24" i="2" s="1"/>
  <c r="J28" i="2"/>
  <c r="J31" i="2"/>
  <c r="O19" i="2"/>
  <c r="J26" i="2"/>
  <c r="AD26" i="2" s="1"/>
  <c r="P36" i="2"/>
  <c r="J35" i="2"/>
  <c r="E23" i="2"/>
  <c r="E22" i="2"/>
  <c r="E17" i="2"/>
  <c r="E12" i="2"/>
  <c r="E15" i="2"/>
  <c r="E10" i="2"/>
  <c r="J15" i="2"/>
  <c r="E26" i="2"/>
  <c r="O10" i="2"/>
  <c r="Y10" i="2"/>
  <c r="E11" i="2"/>
  <c r="AD11" i="2" s="1"/>
  <c r="J11" i="2"/>
  <c r="J12" i="2"/>
  <c r="O12" i="2"/>
  <c r="Y12" i="2"/>
  <c r="E13" i="2"/>
  <c r="J13" i="2"/>
  <c r="O13" i="2"/>
  <c r="T13" i="2"/>
  <c r="Y13" i="2"/>
  <c r="E14" i="2"/>
  <c r="J14" i="2"/>
  <c r="T14" i="2"/>
  <c r="Y14" i="2"/>
  <c r="O15" i="2"/>
  <c r="T15" i="2"/>
  <c r="Y15" i="2"/>
  <c r="E16" i="2"/>
  <c r="O16" i="2"/>
  <c r="Y16" i="2"/>
  <c r="J17" i="2"/>
  <c r="O17" i="2"/>
  <c r="T17" i="2"/>
  <c r="Y17" i="2"/>
  <c r="O22" i="2"/>
  <c r="O24" i="2" s="1"/>
  <c r="G24" i="2"/>
  <c r="H24" i="2"/>
  <c r="I24" i="2"/>
  <c r="L24" i="2"/>
  <c r="M24" i="2"/>
  <c r="N24" i="2"/>
  <c r="P24" i="2"/>
  <c r="Q24" i="2"/>
  <c r="R24" i="2"/>
  <c r="S24" i="2"/>
  <c r="W24" i="2"/>
  <c r="X24" i="2"/>
  <c r="Z24" i="2"/>
  <c r="AA24" i="2"/>
  <c r="AB24" i="2"/>
  <c r="AC24" i="2"/>
  <c r="O26" i="2"/>
  <c r="Y26" i="2"/>
  <c r="E27" i="2"/>
  <c r="J27" i="2"/>
  <c r="E28" i="2"/>
  <c r="E29" i="2" s="1"/>
  <c r="E31" i="2"/>
  <c r="O31" i="2"/>
  <c r="O32" i="2"/>
  <c r="Y32" i="2"/>
  <c r="O33" i="2"/>
  <c r="T33" i="2"/>
  <c r="J34" i="2"/>
  <c r="O34" i="2"/>
  <c r="T34" i="2"/>
  <c r="E35" i="2"/>
  <c r="O35" i="2"/>
  <c r="T35" i="2"/>
  <c r="Y35" i="2"/>
  <c r="G36" i="2"/>
  <c r="H36" i="2"/>
  <c r="I36" i="2"/>
  <c r="L36" i="2"/>
  <c r="M36" i="2"/>
  <c r="M37" i="2" s="1"/>
  <c r="N36" i="2"/>
  <c r="Q36" i="2"/>
  <c r="R36" i="2"/>
  <c r="S36" i="2"/>
  <c r="V36" i="2"/>
  <c r="W36" i="2"/>
  <c r="W37" i="2" s="1"/>
  <c r="X36" i="2"/>
  <c r="AA36" i="2"/>
  <c r="AB36" i="2"/>
  <c r="AC36" i="2"/>
  <c r="K24" i="2"/>
  <c r="J16" i="2"/>
  <c r="Y33" i="2"/>
  <c r="T26" i="2"/>
  <c r="T29" i="2" s="1"/>
  <c r="Y34" i="2"/>
  <c r="F24" i="2"/>
  <c r="AD22" i="2"/>
  <c r="U36" i="2"/>
  <c r="T32" i="2"/>
  <c r="T36" i="2" s="1"/>
  <c r="L37" i="2" l="1"/>
  <c r="Q37" i="2"/>
  <c r="I37" i="2"/>
  <c r="N37" i="2"/>
  <c r="Y36" i="2"/>
  <c r="AD31" i="2"/>
  <c r="Y20" i="2"/>
  <c r="E24" i="2"/>
  <c r="J29" i="2"/>
  <c r="AD10" i="2"/>
  <c r="H37" i="2"/>
  <c r="V37" i="2"/>
  <c r="AB37" i="2"/>
  <c r="AD34" i="2"/>
  <c r="Y29" i="2"/>
  <c r="Y37" i="2" s="1"/>
  <c r="AD18" i="2"/>
  <c r="AD19" i="2"/>
  <c r="U37" i="2"/>
  <c r="S37" i="2"/>
  <c r="G37" i="2"/>
  <c r="AC37" i="2"/>
  <c r="T20" i="2"/>
  <c r="AD16" i="2"/>
  <c r="AD15" i="2"/>
  <c r="AD14" i="2"/>
  <c r="J20" i="2"/>
  <c r="AD12" i="2"/>
  <c r="AA37" i="2"/>
  <c r="O36" i="2"/>
  <c r="AD28" i="2"/>
  <c r="AD29" i="2" s="1"/>
  <c r="X37" i="2"/>
  <c r="R37" i="2"/>
  <c r="O29" i="2"/>
  <c r="T24" i="2"/>
  <c r="E20" i="2"/>
  <c r="P37" i="2"/>
  <c r="AD35" i="2"/>
  <c r="AD17" i="2"/>
  <c r="AD13" i="2"/>
  <c r="AD23" i="2"/>
  <c r="AD24" i="2" s="1"/>
  <c r="O20" i="2"/>
  <c r="AD20" i="2" l="1"/>
  <c r="T37" i="2"/>
  <c r="O37" i="2"/>
  <c r="K36" i="2" l="1"/>
  <c r="J33" i="2"/>
  <c r="J32" i="2"/>
  <c r="J36" i="2" s="1"/>
  <c r="J37" i="2" s="1"/>
  <c r="F36" i="2"/>
  <c r="F37" i="2" s="1"/>
  <c r="AH37" i="2" s="1"/>
  <c r="E36" i="2"/>
  <c r="E37" i="2" s="1"/>
  <c r="F33" i="2"/>
  <c r="E33" i="2" s="1"/>
  <c r="AD33" i="2" s="1"/>
  <c r="E32" i="2"/>
  <c r="AD32" i="2"/>
  <c r="AD36" i="2" s="1"/>
  <c r="AD37" i="2" s="1"/>
  <c r="AD40" i="2" l="1"/>
</calcChain>
</file>

<file path=xl/sharedStrings.xml><?xml version="1.0" encoding="utf-8"?>
<sst xmlns="http://schemas.openxmlformats.org/spreadsheetml/2006/main" count="130" uniqueCount="73">
  <si>
    <t>N п/п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</si>
  <si>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</si>
  <si>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</si>
  <si>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</si>
  <si>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</si>
  <si>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</si>
  <si>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</si>
  <si>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</si>
  <si>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</si>
  <si>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</si>
  <si>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</si>
  <si>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Цель: Обеспечение надежности функционирования систем теплоснабжения, газоснабжения, водоснабжения, водоотведения и уличного (наружного) освещения городского округа Тольятти</t>
  </si>
  <si>
    <t>1.1</t>
  </si>
  <si>
    <t>ДГХ</t>
  </si>
  <si>
    <t>1.2</t>
  </si>
  <si>
    <t>Техническое обслуживание средств электрозащиты, установленных на газопроводе в пос. Поволжский</t>
  </si>
  <si>
    <t>1.3</t>
  </si>
  <si>
    <t>1.4</t>
  </si>
  <si>
    <t>Гидравлическая опрессовка тепловых сетей к жилищному фонду Автозаводского района</t>
  </si>
  <si>
    <t>МБУ "Зеленстрой" (ДГХ)</t>
  </si>
  <si>
    <t>1.6</t>
  </si>
  <si>
    <t>Прочистка сетей водоотведения</t>
  </si>
  <si>
    <t>1.7</t>
  </si>
  <si>
    <t>1.8</t>
  </si>
  <si>
    <t>Итого по задаче 1:</t>
  </si>
  <si>
    <t>Задача 2: Устранение аварийных ситуаций на оборудовании и сетях инженерной инфраструктуры</t>
  </si>
  <si>
    <t>2.1</t>
  </si>
  <si>
    <t>2.2</t>
  </si>
  <si>
    <t>Приведение в технически исправное состояние системы противопожарного водопровода</t>
  </si>
  <si>
    <t>Итого по задаче 2:</t>
  </si>
  <si>
    <t>3.1</t>
  </si>
  <si>
    <t>3.2</t>
  </si>
  <si>
    <t>3.3</t>
  </si>
  <si>
    <t>Ремонт сетей и сооружений ливневой канализации</t>
  </si>
  <si>
    <t>Водоотведение ливневых стоков</t>
  </si>
  <si>
    <t>Итого по задаче 3:</t>
  </si>
  <si>
    <t>Задача 4: Обеспечение поддержания в технически исправном эксплуатационном состоянии сетей уличного (наружного) освещения</t>
  </si>
  <si>
    <t>4.1</t>
  </si>
  <si>
    <t>Энергоснабжение. Поставка электрической энергии для уличного (наружного) освещения магистральных улиц и дорог, улиц местного значения и кварталов городского округа Тольятти</t>
  </si>
  <si>
    <t>4.2</t>
  </si>
  <si>
    <t>Организация уличного (наружного) освещения магистральных и внутриквартальных улиц и дорог городского округа Тольятти, в том числе:</t>
  </si>
  <si>
    <t>4.2.1</t>
  </si>
  <si>
    <t>Организация уличного (наружного) освещения магистральных и внутриквартальных улиц и дорог Автозаводского района</t>
  </si>
  <si>
    <t>4.2.2</t>
  </si>
  <si>
    <t>Организация уличного (наружного) освещения магистральных и внутриквартальных улиц и дорог Центрального и Комсомольского районов</t>
  </si>
  <si>
    <t>4.3</t>
  </si>
  <si>
    <t>Ремонтно-эксплуатационное обслуживание (РЭО) уличного (наружного) освещения магистральных улиц и дорог, улиц местного значения и кварталов городского округа Тольятти</t>
  </si>
  <si>
    <t>Итого по задаче 4:</t>
  </si>
  <si>
    <t>Задача 1: Обеспечение содержания объектов и сетей инженерной инфраструктуры, относящихся к муниципальной собственности</t>
  </si>
  <si>
    <t>Содержание систем водопроводов</t>
  </si>
  <si>
    <t>1.9</t>
  </si>
  <si>
    <t>Содержание сетей и сооружений ливневой канализации</t>
  </si>
  <si>
    <t xml:space="preserve">                                                                                                                                                                                                             </t>
  </si>
  <si>
    <t>1.10</t>
  </si>
  <si>
    <t>Задача 3: Содержание в нормативном состоянии ливневой канализации.</t>
  </si>
  <si>
    <t>Ремонт сетей тепло-, газо-, водоснабжения, водоотведения</t>
  </si>
  <si>
    <t>Техническое содержание и эксплуатация газового оборудования, в том числе поставка и транспортировка газа</t>
  </si>
  <si>
    <t>Содержание, ремонт и техническое обслуживание фонтанов</t>
  </si>
  <si>
    <t xml:space="preserve">Итого по Программе без учета оплаты ранее принятых обязательств </t>
  </si>
  <si>
    <t>местный</t>
  </si>
  <si>
    <t xml:space="preserve">Приложение № 1 к Муниципальной программе "Содержание и ремонт объектов и сетей инженерной инфраструктуры городского округа Тольятти на 2023-2027 годы"  </t>
  </si>
  <si>
    <t>Перечень мероприятий муниципальной программы "Содержание и ремонт объектов и сетей инженерной инфраструктуры городского округа Тольятти на 2023-2027 годы"</t>
  </si>
  <si>
    <t>План на 2023 год</t>
  </si>
  <si>
    <t>План на 2024 год</t>
  </si>
  <si>
    <t>План на 2025 год</t>
  </si>
  <si>
    <t>План на 2026 год</t>
  </si>
  <si>
    <t>План на 2027 год</t>
  </si>
  <si>
    <t>1.5.</t>
  </si>
  <si>
    <t>2023 - 2027</t>
  </si>
  <si>
    <t>Выполнение проектных работы на объекты инженерной инфраструктуры</t>
  </si>
  <si>
    <t>Проведение мониторинга подземных вод контрольно-наблюдательных скважин</t>
  </si>
  <si>
    <t>Актуализация схемы водоснабжения и водоотведения г.о. Тольятти</t>
  </si>
  <si>
    <t>Энергоснабжение насосных станций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</si>
</sst>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justify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/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3" fontId="6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9" fontId="0" fillId="0" borderId="0" xfId="0" applyNumberFormat="1" applyFill="1" applyAlignment="1">
      <alignment horizontal="center" vertical="center"/>
    </xf>
    <xf numFmtId="3" fontId="0" fillId="0" borderId="0" xfId="0" applyNumberForma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/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/>
    <xf numFmtId="0" fontId="1" fillId="0" borderId="2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"/>
  <sheetViews>
    <sheetView tabSelected="1" zoomScale="70" zoomScaleNormal="70" workbookViewId="0">
      <pane ySplit="7" topLeftCell="A8" activePane="bottomLeft" state="frozenSplit"/>
      <selection pane="bottomLeft" activeCell="C12" sqref="C12"/>
    </sheetView>
  </sheetViews>
  <sheetFormatPr defaultColWidth="5.5703125" defaultRowHeight="15" x14ac:dyDescent="0.25"/>
  <cols>
    <col min="1" max="1" width="6.140625" style="1" customWidth="1"/>
    <col min="2" max="2" width="39.140625" style="1" customWidth="1"/>
    <col min="3" max="3" width="9.85546875" style="1" customWidth="1"/>
    <col min="4" max="4" width="9.140625" style="1" customWidth="1"/>
    <col min="5" max="5" width="9.5703125" style="1" customWidth="1"/>
    <col min="6" max="6" width="9.85546875" style="1" customWidth="1"/>
    <col min="7" max="7" width="7.7109375" style="1" customWidth="1"/>
    <col min="8" max="8" width="9.5703125" style="1" customWidth="1"/>
    <col min="9" max="9" width="8.140625" style="1" customWidth="1"/>
    <col min="10" max="10" width="9.28515625" style="1" customWidth="1"/>
    <col min="11" max="11" width="9" style="1" customWidth="1"/>
    <col min="12" max="14" width="8.140625" style="1" customWidth="1"/>
    <col min="15" max="15" width="9.5703125" style="1" customWidth="1"/>
    <col min="16" max="16" width="10.42578125" style="1" customWidth="1"/>
    <col min="17" max="17" width="12" style="1" customWidth="1"/>
    <col min="18" max="19" width="8.140625" style="1" customWidth="1"/>
    <col min="20" max="20" width="9.85546875" style="1" customWidth="1"/>
    <col min="21" max="21" width="9.42578125" style="1" customWidth="1"/>
    <col min="22" max="24" width="8.140625" style="1" customWidth="1"/>
    <col min="25" max="25" width="9.85546875" style="1" customWidth="1"/>
    <col min="26" max="26" width="10.140625" style="1" customWidth="1"/>
    <col min="27" max="29" width="8.140625" style="1" customWidth="1"/>
    <col min="30" max="30" width="12.140625" style="1" customWidth="1"/>
    <col min="31" max="31" width="16.7109375" style="2" hidden="1" customWidth="1"/>
    <col min="32" max="32" width="11.42578125" style="2" hidden="1" customWidth="1"/>
    <col min="33" max="33" width="5.5703125" style="1"/>
    <col min="34" max="34" width="14.42578125" style="1" customWidth="1"/>
    <col min="35" max="35" width="10.85546875" style="1" customWidth="1"/>
    <col min="36" max="38" width="5.5703125" style="1"/>
    <col min="39" max="39" width="9.140625" style="1" bestFit="1" customWidth="1"/>
    <col min="40" max="16384" width="5.5703125" style="1"/>
  </cols>
  <sheetData>
    <row r="1" spans="1:32" ht="58.5" customHeight="1" x14ac:dyDescent="0.25">
      <c r="H1" s="3"/>
      <c r="I1" s="4"/>
      <c r="J1" s="4"/>
      <c r="K1" s="4"/>
      <c r="L1" s="4"/>
      <c r="M1" s="56" t="s">
        <v>52</v>
      </c>
      <c r="N1" s="56"/>
      <c r="O1" s="56"/>
      <c r="P1" s="56"/>
      <c r="Q1" s="56"/>
      <c r="R1" s="56"/>
      <c r="S1" s="56"/>
      <c r="T1" s="5"/>
      <c r="U1" s="5"/>
      <c r="V1" s="5"/>
      <c r="W1" s="5"/>
      <c r="X1" s="55" t="s">
        <v>60</v>
      </c>
      <c r="Y1" s="55"/>
      <c r="Z1" s="55"/>
      <c r="AA1" s="55"/>
      <c r="AB1" s="55"/>
      <c r="AC1" s="55"/>
      <c r="AD1" s="55"/>
    </row>
    <row r="2" spans="1:32" ht="33" customHeight="1" x14ac:dyDescent="0.25">
      <c r="A2" s="6"/>
      <c r="B2" s="54" t="s">
        <v>61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32" ht="13.5" customHeight="1" thickBot="1" x14ac:dyDescent="0.3">
      <c r="I3" s="7"/>
      <c r="J3" s="7"/>
      <c r="K3" s="7"/>
      <c r="L3" s="7"/>
      <c r="M3" s="7"/>
      <c r="N3" s="7"/>
    </row>
    <row r="4" spans="1:32" ht="24.75" customHeight="1" x14ac:dyDescent="0.25">
      <c r="A4" s="57" t="s">
        <v>0</v>
      </c>
      <c r="B4" s="46" t="s">
        <v>1</v>
      </c>
      <c r="C4" s="46" t="s">
        <v>2</v>
      </c>
      <c r="D4" s="46" t="s">
        <v>3</v>
      </c>
      <c r="E4" s="51" t="s">
        <v>4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3"/>
      <c r="AF4" s="8"/>
    </row>
    <row r="5" spans="1:32" ht="17.25" customHeight="1" x14ac:dyDescent="0.25">
      <c r="A5" s="58"/>
      <c r="B5" s="47"/>
      <c r="C5" s="47"/>
      <c r="D5" s="47"/>
      <c r="E5" s="47" t="s">
        <v>62</v>
      </c>
      <c r="F5" s="47"/>
      <c r="G5" s="47"/>
      <c r="H5" s="47"/>
      <c r="I5" s="47"/>
      <c r="J5" s="47" t="s">
        <v>63</v>
      </c>
      <c r="K5" s="47"/>
      <c r="L5" s="47"/>
      <c r="M5" s="47"/>
      <c r="N5" s="47"/>
      <c r="O5" s="47" t="s">
        <v>64</v>
      </c>
      <c r="P5" s="47"/>
      <c r="Q5" s="47"/>
      <c r="R5" s="47"/>
      <c r="S5" s="47"/>
      <c r="T5" s="47" t="s">
        <v>65</v>
      </c>
      <c r="U5" s="47"/>
      <c r="V5" s="47"/>
      <c r="W5" s="47"/>
      <c r="X5" s="47"/>
      <c r="Y5" s="47" t="s">
        <v>66</v>
      </c>
      <c r="Z5" s="47"/>
      <c r="AA5" s="47"/>
      <c r="AB5" s="47"/>
      <c r="AC5" s="47"/>
      <c r="AD5" s="59" t="s">
        <v>5</v>
      </c>
      <c r="AF5" s="8"/>
    </row>
    <row r="6" spans="1:32" s="2" customFormat="1" ht="57.75" customHeight="1" x14ac:dyDescent="0.25">
      <c r="A6" s="58"/>
      <c r="B6" s="47"/>
      <c r="C6" s="47"/>
      <c r="D6" s="47"/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6</v>
      </c>
      <c r="K6" s="9" t="s">
        <v>7</v>
      </c>
      <c r="L6" s="9" t="s">
        <v>8</v>
      </c>
      <c r="M6" s="9" t="s">
        <v>9</v>
      </c>
      <c r="N6" s="9" t="s">
        <v>10</v>
      </c>
      <c r="O6" s="9" t="s">
        <v>6</v>
      </c>
      <c r="P6" s="9" t="s">
        <v>7</v>
      </c>
      <c r="Q6" s="9" t="s">
        <v>8</v>
      </c>
      <c r="R6" s="9" t="s">
        <v>9</v>
      </c>
      <c r="S6" s="9" t="s">
        <v>10</v>
      </c>
      <c r="T6" s="9" t="s">
        <v>6</v>
      </c>
      <c r="U6" s="9" t="s">
        <v>7</v>
      </c>
      <c r="V6" s="9" t="s">
        <v>8</v>
      </c>
      <c r="W6" s="9" t="s">
        <v>9</v>
      </c>
      <c r="X6" s="9" t="s">
        <v>10</v>
      </c>
      <c r="Y6" s="9" t="s">
        <v>6</v>
      </c>
      <c r="Z6" s="9" t="s">
        <v>7</v>
      </c>
      <c r="AA6" s="9" t="s">
        <v>8</v>
      </c>
      <c r="AB6" s="9" t="s">
        <v>9</v>
      </c>
      <c r="AC6" s="9" t="s">
        <v>10</v>
      </c>
      <c r="AD6" s="59"/>
      <c r="AF6" s="8"/>
    </row>
    <row r="7" spans="1:32" x14ac:dyDescent="0.25">
      <c r="A7" s="10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  <c r="Y7" s="9">
        <v>25</v>
      </c>
      <c r="Z7" s="9">
        <v>26</v>
      </c>
      <c r="AA7" s="9">
        <v>27</v>
      </c>
      <c r="AB7" s="9">
        <v>28</v>
      </c>
      <c r="AC7" s="9">
        <v>29</v>
      </c>
      <c r="AD7" s="11">
        <v>30</v>
      </c>
      <c r="AF7" s="8"/>
    </row>
    <row r="8" spans="1:32" s="14" customFormat="1" ht="28.5" customHeight="1" x14ac:dyDescent="0.25">
      <c r="A8" s="48" t="s">
        <v>11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50"/>
      <c r="AE8" s="12"/>
      <c r="AF8" s="13"/>
    </row>
    <row r="9" spans="1:32" s="14" customFormat="1" ht="28.15" customHeight="1" x14ac:dyDescent="0.25">
      <c r="A9" s="48" t="s">
        <v>48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50"/>
      <c r="AE9" s="12"/>
      <c r="AF9" s="13"/>
    </row>
    <row r="10" spans="1:32" ht="36" customHeight="1" x14ac:dyDescent="0.25">
      <c r="A10" s="15" t="s">
        <v>12</v>
      </c>
      <c r="B10" s="16" t="s">
        <v>49</v>
      </c>
      <c r="C10" s="9" t="s">
        <v>13</v>
      </c>
      <c r="D10" s="17" t="s">
        <v>68</v>
      </c>
      <c r="E10" s="18">
        <f>G10+F10+H10+I10</f>
        <v>308</v>
      </c>
      <c r="F10" s="18">
        <v>308</v>
      </c>
      <c r="G10" s="18">
        <v>0</v>
      </c>
      <c r="H10" s="18">
        <v>0</v>
      </c>
      <c r="I10" s="18">
        <v>0</v>
      </c>
      <c r="J10" s="18">
        <f>K10+L10+M10+N10</f>
        <v>308</v>
      </c>
      <c r="K10" s="18">
        <v>308</v>
      </c>
      <c r="L10" s="18">
        <v>0</v>
      </c>
      <c r="M10" s="18">
        <v>0</v>
      </c>
      <c r="N10" s="18">
        <v>0</v>
      </c>
      <c r="O10" s="18">
        <f>P10+Q10+R10+S10</f>
        <v>308</v>
      </c>
      <c r="P10" s="18">
        <v>308</v>
      </c>
      <c r="Q10" s="18">
        <v>0</v>
      </c>
      <c r="R10" s="18">
        <v>0</v>
      </c>
      <c r="S10" s="18">
        <v>0</v>
      </c>
      <c r="T10" s="18">
        <f>U10+V10+W10+X10</f>
        <v>308</v>
      </c>
      <c r="U10" s="18">
        <v>308</v>
      </c>
      <c r="V10" s="18">
        <v>0</v>
      </c>
      <c r="W10" s="18">
        <v>0</v>
      </c>
      <c r="X10" s="18">
        <v>0</v>
      </c>
      <c r="Y10" s="18">
        <f>Z10+AA10+AB10+AC10</f>
        <v>308</v>
      </c>
      <c r="Z10" s="18">
        <v>308</v>
      </c>
      <c r="AA10" s="18">
        <v>0</v>
      </c>
      <c r="AB10" s="18">
        <v>0</v>
      </c>
      <c r="AC10" s="18">
        <v>0</v>
      </c>
      <c r="AD10" s="37">
        <f t="shared" ref="AD10:AD17" si="0">O10+J10+E10+T10+Y10</f>
        <v>1540</v>
      </c>
      <c r="AF10" s="8"/>
    </row>
    <row r="11" spans="1:32" ht="53.25" customHeight="1" x14ac:dyDescent="0.25">
      <c r="A11" s="15" t="s">
        <v>14</v>
      </c>
      <c r="B11" s="16" t="s">
        <v>15</v>
      </c>
      <c r="C11" s="36" t="s">
        <v>13</v>
      </c>
      <c r="D11" s="17" t="s">
        <v>68</v>
      </c>
      <c r="E11" s="18">
        <f t="shared" ref="E11:E17" si="1">G11+F11+H11+I11</f>
        <v>290</v>
      </c>
      <c r="F11" s="18">
        <v>290</v>
      </c>
      <c r="G11" s="18">
        <v>0</v>
      </c>
      <c r="H11" s="18">
        <v>0</v>
      </c>
      <c r="I11" s="18">
        <v>0</v>
      </c>
      <c r="J11" s="18">
        <f t="shared" ref="J11:J16" si="2">K11+L11+M11+N11</f>
        <v>290</v>
      </c>
      <c r="K11" s="18">
        <v>290</v>
      </c>
      <c r="L11" s="18">
        <v>0</v>
      </c>
      <c r="M11" s="18">
        <v>0</v>
      </c>
      <c r="N11" s="18">
        <v>0</v>
      </c>
      <c r="O11" s="18">
        <v>302</v>
      </c>
      <c r="P11" s="18">
        <v>302</v>
      </c>
      <c r="Q11" s="18">
        <v>0</v>
      </c>
      <c r="R11" s="18">
        <v>0</v>
      </c>
      <c r="S11" s="18">
        <v>0</v>
      </c>
      <c r="T11" s="18">
        <v>314</v>
      </c>
      <c r="U11" s="18">
        <v>314</v>
      </c>
      <c r="V11" s="18">
        <v>0</v>
      </c>
      <c r="W11" s="18">
        <v>0</v>
      </c>
      <c r="X11" s="18">
        <v>0</v>
      </c>
      <c r="Y11" s="18">
        <v>327</v>
      </c>
      <c r="Z11" s="18">
        <v>327</v>
      </c>
      <c r="AA11" s="18">
        <v>0</v>
      </c>
      <c r="AB11" s="18">
        <v>0</v>
      </c>
      <c r="AC11" s="18">
        <v>0</v>
      </c>
      <c r="AD11" s="37">
        <f t="shared" si="0"/>
        <v>1523</v>
      </c>
      <c r="AF11" s="8"/>
    </row>
    <row r="12" spans="1:32" ht="64.5" customHeight="1" x14ac:dyDescent="0.25">
      <c r="A12" s="41" t="s">
        <v>16</v>
      </c>
      <c r="B12" s="16" t="s">
        <v>56</v>
      </c>
      <c r="C12" s="38" t="s">
        <v>13</v>
      </c>
      <c r="D12" s="17" t="s">
        <v>68</v>
      </c>
      <c r="E12" s="39">
        <f t="shared" si="1"/>
        <v>1959</v>
      </c>
      <c r="F12" s="39">
        <v>1959</v>
      </c>
      <c r="G12" s="39">
        <v>0</v>
      </c>
      <c r="H12" s="39">
        <v>0</v>
      </c>
      <c r="I12" s="39">
        <v>0</v>
      </c>
      <c r="J12" s="39">
        <f t="shared" si="2"/>
        <v>1959</v>
      </c>
      <c r="K12" s="39">
        <v>1959</v>
      </c>
      <c r="L12" s="18">
        <v>0</v>
      </c>
      <c r="M12" s="18">
        <v>0</v>
      </c>
      <c r="N12" s="18">
        <v>0</v>
      </c>
      <c r="O12" s="18">
        <f t="shared" ref="O12:O17" si="3">P12+Q12+R12+S12</f>
        <v>2042</v>
      </c>
      <c r="P12" s="18">
        <f>488+1294+260</f>
        <v>2042</v>
      </c>
      <c r="Q12" s="18">
        <v>0</v>
      </c>
      <c r="R12" s="18">
        <v>0</v>
      </c>
      <c r="S12" s="18">
        <v>0</v>
      </c>
      <c r="T12" s="18">
        <f t="shared" ref="T12:T17" si="4">U12+V12+W12+X12</f>
        <v>2125.5</v>
      </c>
      <c r="U12" s="18">
        <f>507.5+1346+272</f>
        <v>2125.5</v>
      </c>
      <c r="V12" s="18">
        <v>0</v>
      </c>
      <c r="W12" s="18">
        <v>0</v>
      </c>
      <c r="X12" s="18">
        <v>0</v>
      </c>
      <c r="Y12" s="18">
        <f t="shared" ref="Y12:Y17" si="5">Z12+AA12+AB12+AC12</f>
        <v>2212</v>
      </c>
      <c r="Z12" s="18">
        <f>528+1400+284</f>
        <v>2212</v>
      </c>
      <c r="AA12" s="18">
        <v>0</v>
      </c>
      <c r="AB12" s="18">
        <v>0</v>
      </c>
      <c r="AC12" s="18">
        <v>0</v>
      </c>
      <c r="AD12" s="37">
        <f>O12+J12+E12+T12+Y12</f>
        <v>10297.5</v>
      </c>
      <c r="AE12" s="2">
        <v>1540</v>
      </c>
      <c r="AF12" s="8"/>
    </row>
    <row r="13" spans="1:32" ht="55.5" customHeight="1" x14ac:dyDescent="0.25">
      <c r="A13" s="41" t="s">
        <v>17</v>
      </c>
      <c r="B13" s="16" t="s">
        <v>18</v>
      </c>
      <c r="C13" s="9" t="s">
        <v>13</v>
      </c>
      <c r="D13" s="17" t="s">
        <v>68</v>
      </c>
      <c r="E13" s="39">
        <f t="shared" si="1"/>
        <v>1130</v>
      </c>
      <c r="F13" s="39">
        <v>1130</v>
      </c>
      <c r="G13" s="39">
        <v>0</v>
      </c>
      <c r="H13" s="39">
        <v>0</v>
      </c>
      <c r="I13" s="39">
        <v>0</v>
      </c>
      <c r="J13" s="39">
        <f t="shared" si="2"/>
        <v>1130</v>
      </c>
      <c r="K13" s="39">
        <v>1130</v>
      </c>
      <c r="L13" s="18">
        <v>0</v>
      </c>
      <c r="M13" s="18">
        <v>0</v>
      </c>
      <c r="N13" s="18">
        <v>0</v>
      </c>
      <c r="O13" s="18">
        <f t="shared" si="3"/>
        <v>1130</v>
      </c>
      <c r="P13" s="18">
        <v>1130</v>
      </c>
      <c r="Q13" s="18">
        <v>0</v>
      </c>
      <c r="R13" s="18">
        <v>0</v>
      </c>
      <c r="S13" s="18">
        <v>0</v>
      </c>
      <c r="T13" s="18">
        <f t="shared" si="4"/>
        <v>1130</v>
      </c>
      <c r="U13" s="18">
        <v>1130</v>
      </c>
      <c r="V13" s="18">
        <v>0</v>
      </c>
      <c r="W13" s="18">
        <v>0</v>
      </c>
      <c r="X13" s="18">
        <v>0</v>
      </c>
      <c r="Y13" s="18">
        <f t="shared" si="5"/>
        <v>1130</v>
      </c>
      <c r="Z13" s="18">
        <v>1130</v>
      </c>
      <c r="AA13" s="18">
        <v>0</v>
      </c>
      <c r="AB13" s="18">
        <v>0</v>
      </c>
      <c r="AC13" s="18">
        <v>0</v>
      </c>
      <c r="AD13" s="37">
        <f>O13+J13+E13+T13+Y13</f>
        <v>5650</v>
      </c>
      <c r="AF13" s="8"/>
    </row>
    <row r="14" spans="1:32" ht="48.75" customHeight="1" x14ac:dyDescent="0.25">
      <c r="A14" s="19" t="s">
        <v>67</v>
      </c>
      <c r="B14" s="20" t="s">
        <v>57</v>
      </c>
      <c r="C14" s="9" t="s">
        <v>19</v>
      </c>
      <c r="D14" s="17" t="s">
        <v>68</v>
      </c>
      <c r="E14" s="39">
        <f>F14+G14+H14+I14</f>
        <v>3817</v>
      </c>
      <c r="F14" s="39">
        <v>3817</v>
      </c>
      <c r="G14" s="39">
        <v>0</v>
      </c>
      <c r="H14" s="39">
        <v>0</v>
      </c>
      <c r="I14" s="39">
        <v>0</v>
      </c>
      <c r="J14" s="39">
        <f t="shared" si="2"/>
        <v>3817</v>
      </c>
      <c r="K14" s="39">
        <v>3817</v>
      </c>
      <c r="L14" s="18">
        <v>0</v>
      </c>
      <c r="M14" s="18">
        <v>0</v>
      </c>
      <c r="N14" s="18">
        <v>0</v>
      </c>
      <c r="O14" s="18">
        <f t="shared" si="3"/>
        <v>3817</v>
      </c>
      <c r="P14" s="18">
        <v>3817</v>
      </c>
      <c r="Q14" s="18">
        <v>0</v>
      </c>
      <c r="R14" s="18">
        <v>0</v>
      </c>
      <c r="S14" s="18">
        <v>0</v>
      </c>
      <c r="T14" s="18">
        <f t="shared" si="4"/>
        <v>3817</v>
      </c>
      <c r="U14" s="18">
        <v>3817</v>
      </c>
      <c r="V14" s="18">
        <v>0</v>
      </c>
      <c r="W14" s="18">
        <v>0</v>
      </c>
      <c r="X14" s="18">
        <v>0</v>
      </c>
      <c r="Y14" s="18">
        <f t="shared" si="5"/>
        <v>3817</v>
      </c>
      <c r="Z14" s="18">
        <v>3817</v>
      </c>
      <c r="AA14" s="18">
        <v>0</v>
      </c>
      <c r="AB14" s="18">
        <v>0</v>
      </c>
      <c r="AC14" s="18">
        <v>0</v>
      </c>
      <c r="AD14" s="37">
        <f t="shared" si="0"/>
        <v>19085</v>
      </c>
      <c r="AE14" s="2">
        <v>680</v>
      </c>
      <c r="AF14" s="8"/>
    </row>
    <row r="15" spans="1:32" ht="41.45" customHeight="1" x14ac:dyDescent="0.25">
      <c r="A15" s="15" t="s">
        <v>20</v>
      </c>
      <c r="B15" s="16" t="s">
        <v>21</v>
      </c>
      <c r="C15" s="9" t="s">
        <v>13</v>
      </c>
      <c r="D15" s="17" t="s">
        <v>68</v>
      </c>
      <c r="E15" s="18">
        <f t="shared" si="1"/>
        <v>594</v>
      </c>
      <c r="F15" s="18">
        <v>594</v>
      </c>
      <c r="G15" s="18">
        <v>0</v>
      </c>
      <c r="H15" s="18">
        <v>0</v>
      </c>
      <c r="I15" s="18">
        <v>0</v>
      </c>
      <c r="J15" s="18">
        <f t="shared" si="2"/>
        <v>594</v>
      </c>
      <c r="K15" s="18">
        <v>594</v>
      </c>
      <c r="L15" s="18">
        <v>0</v>
      </c>
      <c r="M15" s="18">
        <v>0</v>
      </c>
      <c r="N15" s="18">
        <v>0</v>
      </c>
      <c r="O15" s="18">
        <f t="shared" si="3"/>
        <v>594</v>
      </c>
      <c r="P15" s="18">
        <v>594</v>
      </c>
      <c r="Q15" s="18">
        <v>0</v>
      </c>
      <c r="R15" s="18">
        <v>0</v>
      </c>
      <c r="S15" s="18">
        <v>0</v>
      </c>
      <c r="T15" s="18">
        <f t="shared" si="4"/>
        <v>594</v>
      </c>
      <c r="U15" s="18">
        <v>594</v>
      </c>
      <c r="V15" s="18">
        <v>0</v>
      </c>
      <c r="W15" s="18">
        <v>0</v>
      </c>
      <c r="X15" s="18">
        <v>0</v>
      </c>
      <c r="Y15" s="18">
        <f t="shared" si="5"/>
        <v>594</v>
      </c>
      <c r="Z15" s="18">
        <v>594</v>
      </c>
      <c r="AA15" s="18">
        <v>0</v>
      </c>
      <c r="AB15" s="18">
        <v>0</v>
      </c>
      <c r="AC15" s="18">
        <v>0</v>
      </c>
      <c r="AD15" s="37">
        <f t="shared" si="0"/>
        <v>2970</v>
      </c>
      <c r="AF15" s="8"/>
    </row>
    <row r="16" spans="1:32" ht="60" customHeight="1" x14ac:dyDescent="0.25">
      <c r="A16" s="15" t="s">
        <v>22</v>
      </c>
      <c r="B16" s="16" t="s">
        <v>69</v>
      </c>
      <c r="C16" s="9" t="s">
        <v>13</v>
      </c>
      <c r="D16" s="17" t="s">
        <v>68</v>
      </c>
      <c r="E16" s="18">
        <f t="shared" si="1"/>
        <v>170</v>
      </c>
      <c r="F16" s="18">
        <v>170</v>
      </c>
      <c r="G16" s="18">
        <v>0</v>
      </c>
      <c r="H16" s="18">
        <v>0</v>
      </c>
      <c r="I16" s="18">
        <v>0</v>
      </c>
      <c r="J16" s="18">
        <f t="shared" si="2"/>
        <v>170</v>
      </c>
      <c r="K16" s="18">
        <v>170</v>
      </c>
      <c r="L16" s="18">
        <v>0</v>
      </c>
      <c r="M16" s="18">
        <v>0</v>
      </c>
      <c r="N16" s="18">
        <v>0</v>
      </c>
      <c r="O16" s="18">
        <f t="shared" si="3"/>
        <v>170</v>
      </c>
      <c r="P16" s="18">
        <v>170</v>
      </c>
      <c r="Q16" s="18">
        <v>0</v>
      </c>
      <c r="R16" s="18">
        <v>0</v>
      </c>
      <c r="S16" s="18">
        <v>0</v>
      </c>
      <c r="T16" s="18">
        <f t="shared" si="4"/>
        <v>170</v>
      </c>
      <c r="U16" s="18">
        <v>170</v>
      </c>
      <c r="V16" s="18">
        <v>0</v>
      </c>
      <c r="W16" s="18">
        <v>0</v>
      </c>
      <c r="X16" s="18">
        <v>0</v>
      </c>
      <c r="Y16" s="18">
        <f t="shared" si="5"/>
        <v>170</v>
      </c>
      <c r="Z16" s="18">
        <v>170</v>
      </c>
      <c r="AA16" s="18">
        <v>0</v>
      </c>
      <c r="AB16" s="18">
        <v>0</v>
      </c>
      <c r="AC16" s="18">
        <v>0</v>
      </c>
      <c r="AD16" s="37">
        <f t="shared" si="0"/>
        <v>850</v>
      </c>
      <c r="AF16" s="21"/>
    </row>
    <row r="17" spans="1:39" ht="53.45" customHeight="1" x14ac:dyDescent="0.25">
      <c r="A17" s="15" t="s">
        <v>23</v>
      </c>
      <c r="B17" s="16" t="s">
        <v>70</v>
      </c>
      <c r="C17" s="9" t="s">
        <v>13</v>
      </c>
      <c r="D17" s="17" t="s">
        <v>68</v>
      </c>
      <c r="E17" s="18">
        <f t="shared" si="1"/>
        <v>418</v>
      </c>
      <c r="F17" s="18">
        <v>418</v>
      </c>
      <c r="G17" s="18">
        <v>0</v>
      </c>
      <c r="H17" s="18">
        <v>0</v>
      </c>
      <c r="I17" s="18">
        <v>0</v>
      </c>
      <c r="J17" s="18">
        <f>K17+L17+M17+N17</f>
        <v>418</v>
      </c>
      <c r="K17" s="18">
        <v>418</v>
      </c>
      <c r="L17" s="18">
        <v>0</v>
      </c>
      <c r="M17" s="18">
        <v>0</v>
      </c>
      <c r="N17" s="18">
        <v>0</v>
      </c>
      <c r="O17" s="18">
        <f t="shared" si="3"/>
        <v>418</v>
      </c>
      <c r="P17" s="18">
        <v>418</v>
      </c>
      <c r="Q17" s="18">
        <v>0</v>
      </c>
      <c r="R17" s="18">
        <v>0</v>
      </c>
      <c r="S17" s="18">
        <v>0</v>
      </c>
      <c r="T17" s="18">
        <f t="shared" si="4"/>
        <v>418</v>
      </c>
      <c r="U17" s="18">
        <v>418</v>
      </c>
      <c r="V17" s="18">
        <v>0</v>
      </c>
      <c r="W17" s="18">
        <v>0</v>
      </c>
      <c r="X17" s="18">
        <v>0</v>
      </c>
      <c r="Y17" s="18">
        <f t="shared" si="5"/>
        <v>418</v>
      </c>
      <c r="Z17" s="18">
        <v>418</v>
      </c>
      <c r="AA17" s="18">
        <v>0</v>
      </c>
      <c r="AB17" s="18">
        <v>0</v>
      </c>
      <c r="AC17" s="18">
        <v>0</v>
      </c>
      <c r="AD17" s="37">
        <f t="shared" si="0"/>
        <v>2090</v>
      </c>
    </row>
    <row r="18" spans="1:39" ht="50.45" customHeight="1" x14ac:dyDescent="0.25">
      <c r="A18" s="15" t="s">
        <v>50</v>
      </c>
      <c r="B18" s="16" t="s">
        <v>71</v>
      </c>
      <c r="C18" s="9" t="s">
        <v>13</v>
      </c>
      <c r="D18" s="17" t="s">
        <v>68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f>K18+L18+M18+N18</f>
        <v>0</v>
      </c>
      <c r="K18" s="18">
        <v>0</v>
      </c>
      <c r="L18" s="18">
        <v>0</v>
      </c>
      <c r="M18" s="18">
        <v>0</v>
      </c>
      <c r="N18" s="18">
        <v>0</v>
      </c>
      <c r="O18" s="18">
        <f>P18+Q18+R18+S18</f>
        <v>2812</v>
      </c>
      <c r="P18" s="18">
        <f>3700-888</f>
        <v>2812</v>
      </c>
      <c r="Q18" s="18">
        <v>0</v>
      </c>
      <c r="R18" s="18">
        <v>0</v>
      </c>
      <c r="S18" s="18">
        <v>0</v>
      </c>
      <c r="T18" s="18">
        <f>U18</f>
        <v>2812</v>
      </c>
      <c r="U18" s="18">
        <v>2812</v>
      </c>
      <c r="V18" s="18">
        <v>0</v>
      </c>
      <c r="W18" s="18">
        <v>0</v>
      </c>
      <c r="X18" s="18">
        <v>0</v>
      </c>
      <c r="Y18" s="18">
        <f>Z18+AA18+AB18+AC18</f>
        <v>2812</v>
      </c>
      <c r="Z18" s="18">
        <v>2812</v>
      </c>
      <c r="AA18" s="18">
        <v>0</v>
      </c>
      <c r="AB18" s="18">
        <v>0</v>
      </c>
      <c r="AC18" s="18">
        <v>0</v>
      </c>
      <c r="AD18" s="37">
        <f>Y18+T18+O18+J18+E18</f>
        <v>8436</v>
      </c>
      <c r="AI18" s="2"/>
    </row>
    <row r="19" spans="1:39" ht="50.45" customHeight="1" x14ac:dyDescent="0.25">
      <c r="A19" s="15" t="s">
        <v>53</v>
      </c>
      <c r="B19" s="16" t="s">
        <v>72</v>
      </c>
      <c r="C19" s="9" t="s">
        <v>13</v>
      </c>
      <c r="D19" s="17" t="s">
        <v>68</v>
      </c>
      <c r="E19" s="18">
        <f>F19+G19+H19+I19</f>
        <v>526</v>
      </c>
      <c r="F19" s="18">
        <v>526</v>
      </c>
      <c r="G19" s="18">
        <v>0</v>
      </c>
      <c r="H19" s="18">
        <v>0</v>
      </c>
      <c r="I19" s="18">
        <v>0</v>
      </c>
      <c r="J19" s="18">
        <f>K19</f>
        <v>526</v>
      </c>
      <c r="K19" s="18">
        <v>526</v>
      </c>
      <c r="L19" s="18">
        <v>0</v>
      </c>
      <c r="M19" s="18">
        <v>0</v>
      </c>
      <c r="N19" s="18">
        <v>0</v>
      </c>
      <c r="O19" s="18">
        <f>P19+Q19+R19+S19</f>
        <v>526</v>
      </c>
      <c r="P19" s="18">
        <v>526</v>
      </c>
      <c r="Q19" s="18">
        <v>0</v>
      </c>
      <c r="R19" s="18">
        <v>0</v>
      </c>
      <c r="S19" s="18">
        <v>0</v>
      </c>
      <c r="T19" s="18">
        <f>U19</f>
        <v>526</v>
      </c>
      <c r="U19" s="18">
        <v>526</v>
      </c>
      <c r="V19" s="18">
        <v>0</v>
      </c>
      <c r="W19" s="18">
        <v>0</v>
      </c>
      <c r="X19" s="18">
        <v>0</v>
      </c>
      <c r="Y19" s="18">
        <f>Z19</f>
        <v>526</v>
      </c>
      <c r="Z19" s="18">
        <v>526</v>
      </c>
      <c r="AA19" s="18">
        <v>0</v>
      </c>
      <c r="AB19" s="18">
        <v>0</v>
      </c>
      <c r="AC19" s="18">
        <v>0</v>
      </c>
      <c r="AD19" s="37">
        <f>Y19+T19+O19+J19+E19</f>
        <v>2630</v>
      </c>
      <c r="AI19" s="22"/>
      <c r="AJ19" s="23"/>
    </row>
    <row r="20" spans="1:39" ht="36.75" customHeight="1" x14ac:dyDescent="0.25">
      <c r="A20" s="44" t="s">
        <v>24</v>
      </c>
      <c r="B20" s="45"/>
      <c r="C20" s="24"/>
      <c r="D20" s="24"/>
      <c r="E20" s="18">
        <f>G20+F20+H20+I20</f>
        <v>9212</v>
      </c>
      <c r="F20" s="18">
        <f>SUM(F10:F19)</f>
        <v>9212</v>
      </c>
      <c r="G20" s="18">
        <f>G17+G16+G15+G14+G13+G12+G11+G10</f>
        <v>0</v>
      </c>
      <c r="H20" s="18">
        <f>H17+H16+H15+H14+H13+H12+H11+H10</f>
        <v>0</v>
      </c>
      <c r="I20" s="18">
        <f>I17+I16+I15+I14+I13+I12+I11+I10</f>
        <v>0</v>
      </c>
      <c r="J20" s="18">
        <f t="shared" ref="J20:S20" si="6">J17+J16+J15+J14+J13+J12+J11+J10+J18+J19</f>
        <v>9212</v>
      </c>
      <c r="K20" s="18">
        <f t="shared" si="6"/>
        <v>9212</v>
      </c>
      <c r="L20" s="18">
        <f t="shared" si="6"/>
        <v>0</v>
      </c>
      <c r="M20" s="18">
        <f t="shared" si="6"/>
        <v>0</v>
      </c>
      <c r="N20" s="18">
        <f t="shared" si="6"/>
        <v>0</v>
      </c>
      <c r="O20" s="18">
        <f t="shared" si="6"/>
        <v>12119</v>
      </c>
      <c r="P20" s="18">
        <f t="shared" si="6"/>
        <v>12119</v>
      </c>
      <c r="Q20" s="18">
        <f t="shared" si="6"/>
        <v>0</v>
      </c>
      <c r="R20" s="18">
        <f t="shared" si="6"/>
        <v>0</v>
      </c>
      <c r="S20" s="18">
        <f t="shared" si="6"/>
        <v>0</v>
      </c>
      <c r="T20" s="18">
        <f>T17+T16+T15+T14+T13+T12+T11+T10+T19+T18</f>
        <v>12214.5</v>
      </c>
      <c r="U20" s="18">
        <f>U17+U16+U15+U14+U13+U12+U11+U10+U19+U18</f>
        <v>12214.5</v>
      </c>
      <c r="V20" s="18">
        <f>V17+V16+V15+V14+V13+V12+V11+V10</f>
        <v>0</v>
      </c>
      <c r="W20" s="18">
        <f>W17+W16+W15+W14+W13+W12+W11+W10</f>
        <v>0</v>
      </c>
      <c r="X20" s="18">
        <f>X17+X16+X15+X14+X13+X12+X11+X10</f>
        <v>0</v>
      </c>
      <c r="Y20" s="18">
        <f>Y17+Y16+Y15+Y14+Y13+Y12+Y11+Y10+Y19+Y18</f>
        <v>12314</v>
      </c>
      <c r="Z20" s="18">
        <f>Z17+Z16+Z15+Z14+Z13+Z12+Z11+Z10+Z19+Z18</f>
        <v>12314</v>
      </c>
      <c r="AA20" s="18">
        <f>AA17+AA16+AA15+AA14+AA13+AA12+AA11+AA10+AA19</f>
        <v>0</v>
      </c>
      <c r="AB20" s="18">
        <f>AB17+AB16+AB15+AB14+AB13+AB12+AB11+AB10+AB19</f>
        <v>0</v>
      </c>
      <c r="AC20" s="18">
        <f>AC17+AC16+AC15+AC14+AC13+AC12+AC11+AC10+AC19</f>
        <v>0</v>
      </c>
      <c r="AD20" s="37">
        <f>O20+J20+E20+T20+Y20</f>
        <v>55071.5</v>
      </c>
      <c r="AF20" s="25"/>
      <c r="AI20" s="2"/>
      <c r="AJ20" s="23"/>
    </row>
    <row r="21" spans="1:39" ht="31.5" customHeight="1" x14ac:dyDescent="0.25">
      <c r="A21" s="48" t="s">
        <v>25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50"/>
    </row>
    <row r="22" spans="1:39" ht="45" customHeight="1" x14ac:dyDescent="0.25">
      <c r="A22" s="15" t="s">
        <v>26</v>
      </c>
      <c r="B22" s="16" t="s">
        <v>55</v>
      </c>
      <c r="C22" s="17" t="s">
        <v>13</v>
      </c>
      <c r="D22" s="17" t="s">
        <v>68</v>
      </c>
      <c r="E22" s="18">
        <f>F22+G22+H22+I22</f>
        <v>4268</v>
      </c>
      <c r="F22" s="18">
        <v>4268</v>
      </c>
      <c r="G22" s="18">
        <v>0</v>
      </c>
      <c r="H22" s="18">
        <v>0</v>
      </c>
      <c r="I22" s="18">
        <v>0</v>
      </c>
      <c r="J22" s="18">
        <f>K22+L22+M22+N22</f>
        <v>4268</v>
      </c>
      <c r="K22" s="18">
        <v>4268</v>
      </c>
      <c r="L22" s="18">
        <v>0</v>
      </c>
      <c r="M22" s="18">
        <v>0</v>
      </c>
      <c r="N22" s="18">
        <v>0</v>
      </c>
      <c r="O22" s="18">
        <f>P22+Q22+R22+S22</f>
        <v>4268</v>
      </c>
      <c r="P22" s="18">
        <v>4268</v>
      </c>
      <c r="Q22" s="18">
        <v>0</v>
      </c>
      <c r="R22" s="18">
        <v>0</v>
      </c>
      <c r="S22" s="18">
        <v>0</v>
      </c>
      <c r="T22" s="18">
        <f>U22</f>
        <v>4268</v>
      </c>
      <c r="U22" s="18">
        <v>4268</v>
      </c>
      <c r="V22" s="18">
        <v>0</v>
      </c>
      <c r="W22" s="18">
        <v>0</v>
      </c>
      <c r="X22" s="18">
        <v>0</v>
      </c>
      <c r="Y22" s="18">
        <f>Z22</f>
        <v>4268</v>
      </c>
      <c r="Z22" s="18">
        <v>4268</v>
      </c>
      <c r="AA22" s="18">
        <v>0</v>
      </c>
      <c r="AB22" s="18">
        <v>0</v>
      </c>
      <c r="AC22" s="18">
        <v>0</v>
      </c>
      <c r="AD22" s="37">
        <f>O22+J22+E22+U22+Z22</f>
        <v>21340</v>
      </c>
      <c r="AE22" s="2">
        <v>2460</v>
      </c>
      <c r="AI22" s="26"/>
    </row>
    <row r="23" spans="1:39" ht="55.5" customHeight="1" x14ac:dyDescent="0.25">
      <c r="A23" s="15" t="s">
        <v>27</v>
      </c>
      <c r="B23" s="16" t="s">
        <v>28</v>
      </c>
      <c r="C23" s="17" t="s">
        <v>13</v>
      </c>
      <c r="D23" s="17" t="s">
        <v>68</v>
      </c>
      <c r="E23" s="18">
        <f>F23+G23+H23+I23</f>
        <v>2583</v>
      </c>
      <c r="F23" s="18">
        <v>2583</v>
      </c>
      <c r="G23" s="18">
        <v>0</v>
      </c>
      <c r="H23" s="18">
        <v>0</v>
      </c>
      <c r="I23" s="18">
        <v>0</v>
      </c>
      <c r="J23" s="18">
        <f>K23+L23+M23+N23</f>
        <v>2583</v>
      </c>
      <c r="K23" s="18">
        <v>2583</v>
      </c>
      <c r="L23" s="18">
        <v>0</v>
      </c>
      <c r="M23" s="18">
        <v>0</v>
      </c>
      <c r="N23" s="18">
        <v>0</v>
      </c>
      <c r="O23" s="18">
        <f>P23</f>
        <v>2583</v>
      </c>
      <c r="P23" s="18">
        <v>2583</v>
      </c>
      <c r="Q23" s="18">
        <v>0</v>
      </c>
      <c r="R23" s="18">
        <v>0</v>
      </c>
      <c r="S23" s="18">
        <v>0</v>
      </c>
      <c r="T23" s="18">
        <f>U23</f>
        <v>2583</v>
      </c>
      <c r="U23" s="18">
        <v>2583</v>
      </c>
      <c r="V23" s="18">
        <v>0</v>
      </c>
      <c r="W23" s="18">
        <v>0</v>
      </c>
      <c r="X23" s="18">
        <v>0</v>
      </c>
      <c r="Y23" s="18">
        <f>Z23</f>
        <v>2583</v>
      </c>
      <c r="Z23" s="18">
        <v>2583</v>
      </c>
      <c r="AA23" s="18">
        <v>0</v>
      </c>
      <c r="AB23" s="18">
        <v>0</v>
      </c>
      <c r="AC23" s="18">
        <v>0</v>
      </c>
      <c r="AD23" s="37">
        <f>O23+J23+E23+U23+Z23</f>
        <v>12915</v>
      </c>
    </row>
    <row r="24" spans="1:39" s="28" customFormat="1" ht="28.9" customHeight="1" x14ac:dyDescent="0.25">
      <c r="A24" s="44" t="s">
        <v>29</v>
      </c>
      <c r="B24" s="45"/>
      <c r="C24" s="16"/>
      <c r="D24" s="16"/>
      <c r="E24" s="18">
        <f t="shared" ref="E24:S24" si="7">E23+E22</f>
        <v>6851</v>
      </c>
      <c r="F24" s="18">
        <f t="shared" si="7"/>
        <v>6851</v>
      </c>
      <c r="G24" s="18">
        <f t="shared" si="7"/>
        <v>0</v>
      </c>
      <c r="H24" s="18">
        <f t="shared" si="7"/>
        <v>0</v>
      </c>
      <c r="I24" s="18">
        <f t="shared" si="7"/>
        <v>0</v>
      </c>
      <c r="J24" s="18">
        <f t="shared" si="7"/>
        <v>6851</v>
      </c>
      <c r="K24" s="18">
        <f t="shared" si="7"/>
        <v>6851</v>
      </c>
      <c r="L24" s="18">
        <f t="shared" si="7"/>
        <v>0</v>
      </c>
      <c r="M24" s="18">
        <f t="shared" si="7"/>
        <v>0</v>
      </c>
      <c r="N24" s="18">
        <f t="shared" si="7"/>
        <v>0</v>
      </c>
      <c r="O24" s="18">
        <f t="shared" si="7"/>
        <v>6851</v>
      </c>
      <c r="P24" s="18">
        <f t="shared" si="7"/>
        <v>6851</v>
      </c>
      <c r="Q24" s="18">
        <f t="shared" si="7"/>
        <v>0</v>
      </c>
      <c r="R24" s="18">
        <f t="shared" si="7"/>
        <v>0</v>
      </c>
      <c r="S24" s="18">
        <f t="shared" si="7"/>
        <v>0</v>
      </c>
      <c r="T24" s="18">
        <f>T23+T22</f>
        <v>6851</v>
      </c>
      <c r="U24" s="18">
        <f>U23+U22</f>
        <v>6851</v>
      </c>
      <c r="V24" s="18">
        <f>V23+V22</f>
        <v>0</v>
      </c>
      <c r="W24" s="18">
        <f t="shared" ref="W24:AC24" si="8">W23+W22</f>
        <v>0</v>
      </c>
      <c r="X24" s="18">
        <f t="shared" si="8"/>
        <v>0</v>
      </c>
      <c r="Y24" s="18">
        <f t="shared" si="8"/>
        <v>6851</v>
      </c>
      <c r="Z24" s="18">
        <f t="shared" si="8"/>
        <v>6851</v>
      </c>
      <c r="AA24" s="18">
        <f t="shared" si="8"/>
        <v>0</v>
      </c>
      <c r="AB24" s="18">
        <f t="shared" si="8"/>
        <v>0</v>
      </c>
      <c r="AC24" s="18">
        <f t="shared" si="8"/>
        <v>0</v>
      </c>
      <c r="AD24" s="37">
        <f>AD23+AD22</f>
        <v>34255</v>
      </c>
      <c r="AE24" s="27"/>
      <c r="AF24" s="27"/>
    </row>
    <row r="25" spans="1:39" ht="27" customHeight="1" x14ac:dyDescent="0.25">
      <c r="A25" s="48" t="s">
        <v>54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50"/>
    </row>
    <row r="26" spans="1:39" ht="38.450000000000003" customHeight="1" x14ac:dyDescent="0.25">
      <c r="A26" s="15" t="s">
        <v>30</v>
      </c>
      <c r="B26" s="16" t="s">
        <v>51</v>
      </c>
      <c r="C26" s="17" t="s">
        <v>13</v>
      </c>
      <c r="D26" s="17" t="s">
        <v>68</v>
      </c>
      <c r="E26" s="18">
        <f>F26+G26+H26+I26</f>
        <v>4395</v>
      </c>
      <c r="F26" s="18">
        <v>4395</v>
      </c>
      <c r="G26" s="18">
        <v>0</v>
      </c>
      <c r="H26" s="18">
        <v>0</v>
      </c>
      <c r="I26" s="18">
        <v>0</v>
      </c>
      <c r="J26" s="18">
        <f>K26+L26+M26+N26</f>
        <v>4395</v>
      </c>
      <c r="K26" s="18">
        <v>4395</v>
      </c>
      <c r="L26" s="18">
        <v>0</v>
      </c>
      <c r="M26" s="18">
        <v>0</v>
      </c>
      <c r="N26" s="18">
        <v>0</v>
      </c>
      <c r="O26" s="18">
        <f>P26+Q26+R26+S26</f>
        <v>4395</v>
      </c>
      <c r="P26" s="18">
        <v>4395</v>
      </c>
      <c r="Q26" s="18">
        <v>0</v>
      </c>
      <c r="R26" s="18">
        <v>0</v>
      </c>
      <c r="S26" s="18">
        <v>0</v>
      </c>
      <c r="T26" s="18">
        <f>U26+V26+W26+X26</f>
        <v>4395</v>
      </c>
      <c r="U26" s="18">
        <v>4395</v>
      </c>
      <c r="V26" s="18">
        <v>0</v>
      </c>
      <c r="W26" s="18">
        <v>0</v>
      </c>
      <c r="X26" s="18">
        <v>0</v>
      </c>
      <c r="Y26" s="18">
        <f>Z26+AA26+AB26+AC26</f>
        <v>4395</v>
      </c>
      <c r="Z26" s="18">
        <v>4395</v>
      </c>
      <c r="AA26" s="18">
        <v>0</v>
      </c>
      <c r="AB26" s="18">
        <v>0</v>
      </c>
      <c r="AC26" s="18">
        <v>0</v>
      </c>
      <c r="AD26" s="37">
        <f>O26+J26+E26+U26+Z26</f>
        <v>21975</v>
      </c>
    </row>
    <row r="27" spans="1:39" ht="38.450000000000003" customHeight="1" x14ac:dyDescent="0.25">
      <c r="A27" s="15" t="s">
        <v>31</v>
      </c>
      <c r="B27" s="16" t="s">
        <v>33</v>
      </c>
      <c r="C27" s="17" t="s">
        <v>13</v>
      </c>
      <c r="D27" s="17" t="s">
        <v>68</v>
      </c>
      <c r="E27" s="18">
        <f>F27+G27+H27+I27</f>
        <v>0</v>
      </c>
      <c r="F27" s="18">
        <v>0</v>
      </c>
      <c r="G27" s="18">
        <v>0</v>
      </c>
      <c r="H27" s="18">
        <v>0</v>
      </c>
      <c r="I27" s="18">
        <v>0</v>
      </c>
      <c r="J27" s="18">
        <f>K27+L27+M27+N27</f>
        <v>0</v>
      </c>
      <c r="K27" s="18">
        <v>0</v>
      </c>
      <c r="L27" s="18">
        <v>0</v>
      </c>
      <c r="M27" s="18">
        <v>0</v>
      </c>
      <c r="N27" s="18">
        <v>0</v>
      </c>
      <c r="O27" s="18">
        <v>600</v>
      </c>
      <c r="P27" s="18">
        <v>600</v>
      </c>
      <c r="Q27" s="18">
        <v>0</v>
      </c>
      <c r="R27" s="18">
        <v>0</v>
      </c>
      <c r="S27" s="18">
        <v>0</v>
      </c>
      <c r="T27" s="18">
        <v>600</v>
      </c>
      <c r="U27" s="18">
        <v>600</v>
      </c>
      <c r="V27" s="18">
        <v>0</v>
      </c>
      <c r="W27" s="18">
        <v>0</v>
      </c>
      <c r="X27" s="18">
        <v>0</v>
      </c>
      <c r="Y27" s="18">
        <v>600</v>
      </c>
      <c r="Z27" s="18">
        <v>600</v>
      </c>
      <c r="AA27" s="18">
        <v>0</v>
      </c>
      <c r="AB27" s="18">
        <v>0</v>
      </c>
      <c r="AC27" s="18">
        <v>0</v>
      </c>
      <c r="AD27" s="37">
        <f>O27+T27+Y27</f>
        <v>1800</v>
      </c>
    </row>
    <row r="28" spans="1:39" ht="38.450000000000003" customHeight="1" x14ac:dyDescent="0.25">
      <c r="A28" s="29" t="s">
        <v>32</v>
      </c>
      <c r="B28" s="16" t="s">
        <v>34</v>
      </c>
      <c r="C28" s="30" t="s">
        <v>13</v>
      </c>
      <c r="D28" s="17" t="s">
        <v>68</v>
      </c>
      <c r="E28" s="18">
        <f>F28+G28+H28+I28</f>
        <v>83754</v>
      </c>
      <c r="F28" s="18">
        <v>83754</v>
      </c>
      <c r="G28" s="18">
        <v>0</v>
      </c>
      <c r="H28" s="18">
        <v>0</v>
      </c>
      <c r="I28" s="18">
        <v>0</v>
      </c>
      <c r="J28" s="18">
        <f>K28+L28+M28+N28</f>
        <v>83754</v>
      </c>
      <c r="K28" s="18">
        <v>83754</v>
      </c>
      <c r="L28" s="18">
        <v>0</v>
      </c>
      <c r="M28" s="18">
        <v>0</v>
      </c>
      <c r="N28" s="18">
        <v>0</v>
      </c>
      <c r="O28" s="18">
        <f>P28+Q28+R28+S28</f>
        <v>113040</v>
      </c>
      <c r="P28" s="18">
        <v>113040</v>
      </c>
      <c r="Q28" s="18">
        <v>0</v>
      </c>
      <c r="R28" s="18">
        <v>0</v>
      </c>
      <c r="S28" s="18">
        <v>0</v>
      </c>
      <c r="T28" s="18">
        <f>U28+V28+W28+X28</f>
        <v>118119</v>
      </c>
      <c r="U28" s="18">
        <v>118119</v>
      </c>
      <c r="V28" s="18">
        <v>0</v>
      </c>
      <c r="W28" s="18">
        <v>0</v>
      </c>
      <c r="X28" s="18">
        <v>0</v>
      </c>
      <c r="Y28" s="18">
        <f>Z28+AA28+AB28+AC28</f>
        <v>123990</v>
      </c>
      <c r="Z28" s="18">
        <f>123990</f>
        <v>123990</v>
      </c>
      <c r="AA28" s="18">
        <v>0</v>
      </c>
      <c r="AB28" s="18">
        <v>0</v>
      </c>
      <c r="AC28" s="18">
        <v>0</v>
      </c>
      <c r="AD28" s="37">
        <f>O28+J28+E28+U28+Z28</f>
        <v>522657</v>
      </c>
      <c r="AH28" s="26"/>
    </row>
    <row r="29" spans="1:39" ht="27.75" customHeight="1" x14ac:dyDescent="0.25">
      <c r="A29" s="44" t="s">
        <v>35</v>
      </c>
      <c r="B29" s="45"/>
      <c r="C29" s="16"/>
      <c r="D29" s="16"/>
      <c r="E29" s="18">
        <f t="shared" ref="E29:AD29" si="9">E28+E27+E26</f>
        <v>88149</v>
      </c>
      <c r="F29" s="18">
        <f t="shared" si="9"/>
        <v>88149</v>
      </c>
      <c r="G29" s="18">
        <f t="shared" si="9"/>
        <v>0</v>
      </c>
      <c r="H29" s="18">
        <f t="shared" si="9"/>
        <v>0</v>
      </c>
      <c r="I29" s="18">
        <f t="shared" si="9"/>
        <v>0</v>
      </c>
      <c r="J29" s="18">
        <f t="shared" si="9"/>
        <v>88149</v>
      </c>
      <c r="K29" s="18">
        <f>K28+K27+K26</f>
        <v>88149</v>
      </c>
      <c r="L29" s="18">
        <f t="shared" si="9"/>
        <v>0</v>
      </c>
      <c r="M29" s="18">
        <f t="shared" si="9"/>
        <v>0</v>
      </c>
      <c r="N29" s="18">
        <f t="shared" si="9"/>
        <v>0</v>
      </c>
      <c r="O29" s="18">
        <f t="shared" si="9"/>
        <v>118035</v>
      </c>
      <c r="P29" s="18">
        <f t="shared" si="9"/>
        <v>118035</v>
      </c>
      <c r="Q29" s="18">
        <f t="shared" si="9"/>
        <v>0</v>
      </c>
      <c r="R29" s="18">
        <f t="shared" si="9"/>
        <v>0</v>
      </c>
      <c r="S29" s="18">
        <f t="shared" si="9"/>
        <v>0</v>
      </c>
      <c r="T29" s="18">
        <f t="shared" si="9"/>
        <v>123114</v>
      </c>
      <c r="U29" s="18">
        <f t="shared" si="9"/>
        <v>123114</v>
      </c>
      <c r="V29" s="18">
        <f t="shared" si="9"/>
        <v>0</v>
      </c>
      <c r="W29" s="18">
        <f t="shared" si="9"/>
        <v>0</v>
      </c>
      <c r="X29" s="18">
        <f t="shared" si="9"/>
        <v>0</v>
      </c>
      <c r="Y29" s="18">
        <f t="shared" si="9"/>
        <v>128985</v>
      </c>
      <c r="Z29" s="18">
        <f t="shared" si="9"/>
        <v>128985</v>
      </c>
      <c r="AA29" s="18">
        <f t="shared" si="9"/>
        <v>0</v>
      </c>
      <c r="AB29" s="18">
        <f t="shared" si="9"/>
        <v>0</v>
      </c>
      <c r="AC29" s="18">
        <f t="shared" si="9"/>
        <v>0</v>
      </c>
      <c r="AD29" s="37">
        <f t="shared" si="9"/>
        <v>546432</v>
      </c>
    </row>
    <row r="30" spans="1:39" ht="30" customHeight="1" x14ac:dyDescent="0.25">
      <c r="A30" s="48" t="s">
        <v>36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50"/>
    </row>
    <row r="31" spans="1:39" ht="106.9" customHeight="1" x14ac:dyDescent="0.25">
      <c r="A31" s="15" t="s">
        <v>37</v>
      </c>
      <c r="B31" s="16" t="s">
        <v>38</v>
      </c>
      <c r="C31" s="17" t="s">
        <v>13</v>
      </c>
      <c r="D31" s="17" t="s">
        <v>68</v>
      </c>
      <c r="E31" s="18">
        <f>F31+G31+H31+I31</f>
        <v>49876</v>
      </c>
      <c r="F31" s="18">
        <v>49876</v>
      </c>
      <c r="G31" s="18">
        <v>0</v>
      </c>
      <c r="H31" s="18">
        <v>0</v>
      </c>
      <c r="I31" s="18">
        <v>0</v>
      </c>
      <c r="J31" s="18">
        <f>K31+L31+M31+N31</f>
        <v>49876</v>
      </c>
      <c r="K31" s="18">
        <v>49876</v>
      </c>
      <c r="L31" s="18">
        <v>0</v>
      </c>
      <c r="M31" s="18">
        <v>0</v>
      </c>
      <c r="N31" s="18">
        <v>0</v>
      </c>
      <c r="O31" s="18">
        <f>P31+Q31+R31+S31</f>
        <v>53139</v>
      </c>
      <c r="P31" s="18">
        <v>53139</v>
      </c>
      <c r="Q31" s="18">
        <v>0</v>
      </c>
      <c r="R31" s="18">
        <v>0</v>
      </c>
      <c r="S31" s="18">
        <v>0</v>
      </c>
      <c r="T31" s="18">
        <f>U31+V31+W31+X31</f>
        <v>55293</v>
      </c>
      <c r="U31" s="18">
        <v>55293</v>
      </c>
      <c r="V31" s="18">
        <v>0</v>
      </c>
      <c r="W31" s="18">
        <v>0</v>
      </c>
      <c r="X31" s="18">
        <v>0</v>
      </c>
      <c r="Y31" s="18">
        <f>Z31</f>
        <v>57529</v>
      </c>
      <c r="Z31" s="18">
        <v>57529</v>
      </c>
      <c r="AA31" s="18">
        <v>0</v>
      </c>
      <c r="AB31" s="18">
        <v>0</v>
      </c>
      <c r="AC31" s="18">
        <v>0</v>
      </c>
      <c r="AD31" s="37">
        <f>P31+J31+E31+U31+Z31</f>
        <v>265713</v>
      </c>
      <c r="AF31" s="2">
        <v>33810</v>
      </c>
      <c r="AM31" s="26"/>
    </row>
    <row r="32" spans="1:39" ht="89.25" customHeight="1" x14ac:dyDescent="0.25">
      <c r="A32" s="15" t="s">
        <v>39</v>
      </c>
      <c r="B32" s="16" t="s">
        <v>40</v>
      </c>
      <c r="C32" s="17" t="s">
        <v>13</v>
      </c>
      <c r="D32" s="17" t="s">
        <v>68</v>
      </c>
      <c r="E32" s="18">
        <f>F32+G32+H32+I32</f>
        <v>228927</v>
      </c>
      <c r="F32" s="18">
        <v>228927</v>
      </c>
      <c r="G32" s="18">
        <v>0</v>
      </c>
      <c r="H32" s="18">
        <v>0</v>
      </c>
      <c r="I32" s="18">
        <v>0</v>
      </c>
      <c r="J32" s="18">
        <f>K32+L32+M32+N32</f>
        <v>228927</v>
      </c>
      <c r="K32" s="18">
        <f>K33+K34</f>
        <v>228927</v>
      </c>
      <c r="L32" s="18">
        <v>0</v>
      </c>
      <c r="M32" s="18">
        <v>0</v>
      </c>
      <c r="N32" s="18">
        <v>0</v>
      </c>
      <c r="O32" s="18">
        <f>P32+Q32+R32+S32</f>
        <v>246382</v>
      </c>
      <c r="P32" s="18">
        <f>P33+P34</f>
        <v>246382</v>
      </c>
      <c r="Q32" s="18">
        <v>0</v>
      </c>
      <c r="R32" s="18">
        <v>0</v>
      </c>
      <c r="S32" s="18">
        <v>0</v>
      </c>
      <c r="T32" s="18">
        <f>U32+V32+W32+X32</f>
        <v>255735</v>
      </c>
      <c r="U32" s="18">
        <f>U33+U34</f>
        <v>255735</v>
      </c>
      <c r="V32" s="18">
        <v>0</v>
      </c>
      <c r="W32" s="18">
        <v>0</v>
      </c>
      <c r="X32" s="18">
        <v>0</v>
      </c>
      <c r="Y32" s="18">
        <f>Z32+AA32+AB32+AC32</f>
        <v>265441</v>
      </c>
      <c r="Z32" s="18">
        <f>Z33+Z34</f>
        <v>265441</v>
      </c>
      <c r="AA32" s="18">
        <v>0</v>
      </c>
      <c r="AB32" s="18">
        <v>0</v>
      </c>
      <c r="AC32" s="18">
        <v>0</v>
      </c>
      <c r="AD32" s="37">
        <f>O32+J32+E32+U32+Z32</f>
        <v>1225412</v>
      </c>
      <c r="AF32" s="2">
        <v>199501</v>
      </c>
    </row>
    <row r="33" spans="1:39" ht="76.150000000000006" customHeight="1" x14ac:dyDescent="0.25">
      <c r="A33" s="15" t="s">
        <v>41</v>
      </c>
      <c r="B33" s="16" t="s">
        <v>42</v>
      </c>
      <c r="C33" s="17" t="s">
        <v>13</v>
      </c>
      <c r="D33" s="17" t="s">
        <v>68</v>
      </c>
      <c r="E33" s="18">
        <f>F33+G33+H33+I33</f>
        <v>79437</v>
      </c>
      <c r="F33" s="18">
        <f>F32-F34</f>
        <v>79437</v>
      </c>
      <c r="G33" s="18">
        <v>0</v>
      </c>
      <c r="H33" s="18">
        <v>0</v>
      </c>
      <c r="I33" s="18">
        <v>0</v>
      </c>
      <c r="J33" s="18">
        <f>K33+L33+M33+N33</f>
        <v>79437</v>
      </c>
      <c r="K33" s="18">
        <v>79437</v>
      </c>
      <c r="L33" s="18">
        <v>0</v>
      </c>
      <c r="M33" s="18">
        <v>0</v>
      </c>
      <c r="N33" s="18">
        <v>0</v>
      </c>
      <c r="O33" s="18">
        <f>P33+Q33+R33+S33</f>
        <v>84750</v>
      </c>
      <c r="P33" s="18">
        <v>84750</v>
      </c>
      <c r="Q33" s="18">
        <v>0</v>
      </c>
      <c r="R33" s="18">
        <v>0</v>
      </c>
      <c r="S33" s="18">
        <v>0</v>
      </c>
      <c r="T33" s="18">
        <f>U33+V33+W33+X33</f>
        <v>87542</v>
      </c>
      <c r="U33" s="18">
        <v>87542</v>
      </c>
      <c r="V33" s="18">
        <v>0</v>
      </c>
      <c r="W33" s="18">
        <v>0</v>
      </c>
      <c r="X33" s="18">
        <v>0</v>
      </c>
      <c r="Y33" s="18">
        <f>Z33+AA33+AB33+AC33</f>
        <v>90427</v>
      </c>
      <c r="Z33" s="18">
        <v>90427</v>
      </c>
      <c r="AA33" s="18">
        <v>0</v>
      </c>
      <c r="AB33" s="18">
        <v>0</v>
      </c>
      <c r="AC33" s="18">
        <v>0</v>
      </c>
      <c r="AD33" s="37">
        <f>O33+J33+E33+U33+Z33</f>
        <v>421593</v>
      </c>
    </row>
    <row r="34" spans="1:39" ht="88.5" customHeight="1" x14ac:dyDescent="0.25">
      <c r="A34" s="15" t="s">
        <v>43</v>
      </c>
      <c r="B34" s="16" t="s">
        <v>44</v>
      </c>
      <c r="C34" s="17" t="s">
        <v>13</v>
      </c>
      <c r="D34" s="17" t="s">
        <v>68</v>
      </c>
      <c r="E34" s="18">
        <f>F34+G34+H34+I34</f>
        <v>149490</v>
      </c>
      <c r="F34" s="18">
        <v>149490</v>
      </c>
      <c r="G34" s="18">
        <v>0</v>
      </c>
      <c r="H34" s="18">
        <v>0</v>
      </c>
      <c r="I34" s="18">
        <v>0</v>
      </c>
      <c r="J34" s="18">
        <f>K34+L34+M34+N34</f>
        <v>149490</v>
      </c>
      <c r="K34" s="18">
        <v>149490</v>
      </c>
      <c r="L34" s="18">
        <v>0</v>
      </c>
      <c r="M34" s="18">
        <v>0</v>
      </c>
      <c r="N34" s="18">
        <v>0</v>
      </c>
      <c r="O34" s="18">
        <f>P34+Q34+R34+S34</f>
        <v>161632</v>
      </c>
      <c r="P34" s="18">
        <v>161632</v>
      </c>
      <c r="Q34" s="18">
        <v>0</v>
      </c>
      <c r="R34" s="18">
        <v>0</v>
      </c>
      <c r="S34" s="18">
        <v>0</v>
      </c>
      <c r="T34" s="18">
        <f>U34+V34+W34+X34</f>
        <v>168193</v>
      </c>
      <c r="U34" s="18">
        <v>168193</v>
      </c>
      <c r="V34" s="18">
        <v>0</v>
      </c>
      <c r="W34" s="18">
        <v>0</v>
      </c>
      <c r="X34" s="18">
        <v>0</v>
      </c>
      <c r="Y34" s="18">
        <f>Z34+AA34+AB34+AC34</f>
        <v>175014</v>
      </c>
      <c r="Z34" s="18">
        <v>175014</v>
      </c>
      <c r="AA34" s="18">
        <v>0</v>
      </c>
      <c r="AB34" s="18">
        <v>0</v>
      </c>
      <c r="AC34" s="18">
        <v>0</v>
      </c>
      <c r="AD34" s="37">
        <f>O34+J34+E34+U34+Z34</f>
        <v>803819</v>
      </c>
      <c r="AH34" s="26"/>
      <c r="AI34" s="26"/>
      <c r="AM34" s="26"/>
    </row>
    <row r="35" spans="1:39" ht="102.6" customHeight="1" x14ac:dyDescent="0.25">
      <c r="A35" s="15" t="s">
        <v>45</v>
      </c>
      <c r="B35" s="16" t="s">
        <v>46</v>
      </c>
      <c r="C35" s="17" t="s">
        <v>13</v>
      </c>
      <c r="D35" s="17" t="s">
        <v>68</v>
      </c>
      <c r="E35" s="18">
        <f>F35+G35+H35+I35</f>
        <v>34792</v>
      </c>
      <c r="F35" s="18">
        <v>34792</v>
      </c>
      <c r="G35" s="18">
        <v>0</v>
      </c>
      <c r="H35" s="18">
        <v>0</v>
      </c>
      <c r="I35" s="18">
        <v>0</v>
      </c>
      <c r="J35" s="18">
        <f>K35+L35+M35+N35</f>
        <v>34792</v>
      </c>
      <c r="K35" s="18">
        <v>34792</v>
      </c>
      <c r="L35" s="18">
        <v>0</v>
      </c>
      <c r="M35" s="39">
        <v>0</v>
      </c>
      <c r="N35" s="39">
        <v>0</v>
      </c>
      <c r="O35" s="39">
        <f>P35+Q35+R35+S35</f>
        <v>37631</v>
      </c>
      <c r="P35" s="39">
        <v>37631</v>
      </c>
      <c r="Q35" s="39">
        <v>0</v>
      </c>
      <c r="R35" s="39">
        <v>0</v>
      </c>
      <c r="S35" s="39">
        <v>0</v>
      </c>
      <c r="T35" s="39">
        <f>U35+V35+W35+X35</f>
        <v>39692</v>
      </c>
      <c r="U35" s="39">
        <v>39692</v>
      </c>
      <c r="V35" s="39">
        <v>0</v>
      </c>
      <c r="W35" s="39">
        <v>0</v>
      </c>
      <c r="X35" s="39">
        <v>0</v>
      </c>
      <c r="Y35" s="39">
        <f>Z35+AA35+AB35+AC35</f>
        <v>41858</v>
      </c>
      <c r="Z35" s="39">
        <v>41858</v>
      </c>
      <c r="AA35" s="39">
        <v>0</v>
      </c>
      <c r="AB35" s="39">
        <v>0</v>
      </c>
      <c r="AC35" s="39">
        <v>0</v>
      </c>
      <c r="AD35" s="40">
        <f>O35+J35+E35+U35+Z35</f>
        <v>188765</v>
      </c>
      <c r="AF35" s="2">
        <v>13646</v>
      </c>
    </row>
    <row r="36" spans="1:39" ht="24.75" customHeight="1" x14ac:dyDescent="0.25">
      <c r="A36" s="44" t="s">
        <v>47</v>
      </c>
      <c r="B36" s="45"/>
      <c r="C36" s="16"/>
      <c r="D36" s="16"/>
      <c r="E36" s="18">
        <f t="shared" ref="E36:AC36" si="10">E35+E32+E31</f>
        <v>313595</v>
      </c>
      <c r="F36" s="18">
        <f t="shared" si="10"/>
        <v>313595</v>
      </c>
      <c r="G36" s="18">
        <f t="shared" si="10"/>
        <v>0</v>
      </c>
      <c r="H36" s="18">
        <f t="shared" si="10"/>
        <v>0</v>
      </c>
      <c r="I36" s="18">
        <f t="shared" si="10"/>
        <v>0</v>
      </c>
      <c r="J36" s="18">
        <f>J35+J32+J31</f>
        <v>313595</v>
      </c>
      <c r="K36" s="18">
        <f>K35+K32+K31</f>
        <v>313595</v>
      </c>
      <c r="L36" s="18">
        <f t="shared" si="10"/>
        <v>0</v>
      </c>
      <c r="M36" s="39">
        <f t="shared" si="10"/>
        <v>0</v>
      </c>
      <c r="N36" s="39">
        <f t="shared" si="10"/>
        <v>0</v>
      </c>
      <c r="O36" s="39">
        <f t="shared" si="10"/>
        <v>337152</v>
      </c>
      <c r="P36" s="39">
        <f>P35+P32+P31</f>
        <v>337152</v>
      </c>
      <c r="Q36" s="39">
        <f t="shared" si="10"/>
        <v>0</v>
      </c>
      <c r="R36" s="39">
        <f t="shared" si="10"/>
        <v>0</v>
      </c>
      <c r="S36" s="39">
        <f t="shared" si="10"/>
        <v>0</v>
      </c>
      <c r="T36" s="39">
        <f t="shared" si="10"/>
        <v>350720</v>
      </c>
      <c r="U36" s="39">
        <f t="shared" si="10"/>
        <v>350720</v>
      </c>
      <c r="V36" s="39">
        <f t="shared" si="10"/>
        <v>0</v>
      </c>
      <c r="W36" s="39">
        <f t="shared" si="10"/>
        <v>0</v>
      </c>
      <c r="X36" s="39">
        <f t="shared" si="10"/>
        <v>0</v>
      </c>
      <c r="Y36" s="39">
        <f t="shared" si="10"/>
        <v>364828</v>
      </c>
      <c r="Z36" s="39">
        <f>Z35+Z32+Z31</f>
        <v>364828</v>
      </c>
      <c r="AA36" s="39">
        <f t="shared" si="10"/>
        <v>0</v>
      </c>
      <c r="AB36" s="39">
        <f t="shared" si="10"/>
        <v>0</v>
      </c>
      <c r="AC36" s="39">
        <f t="shared" si="10"/>
        <v>0</v>
      </c>
      <c r="AD36" s="40">
        <f>AD35+AD32+AD31</f>
        <v>1679890</v>
      </c>
    </row>
    <row r="37" spans="1:39" ht="36" customHeight="1" x14ac:dyDescent="0.25">
      <c r="A37" s="42" t="s">
        <v>58</v>
      </c>
      <c r="B37" s="43"/>
      <c r="C37" s="16"/>
      <c r="D37" s="16"/>
      <c r="E37" s="18">
        <f t="shared" ref="E37:AC37" si="11">E36+E29+E24+E20</f>
        <v>417807</v>
      </c>
      <c r="F37" s="18">
        <f t="shared" si="11"/>
        <v>417807</v>
      </c>
      <c r="G37" s="18">
        <f t="shared" si="11"/>
        <v>0</v>
      </c>
      <c r="H37" s="18">
        <f t="shared" si="11"/>
        <v>0</v>
      </c>
      <c r="I37" s="18">
        <f t="shared" si="11"/>
        <v>0</v>
      </c>
      <c r="J37" s="18">
        <f t="shared" si="11"/>
        <v>417807</v>
      </c>
      <c r="K37" s="18">
        <f>K36+K29+K24+K20</f>
        <v>417807</v>
      </c>
      <c r="L37" s="18">
        <f t="shared" si="11"/>
        <v>0</v>
      </c>
      <c r="M37" s="39">
        <f t="shared" si="11"/>
        <v>0</v>
      </c>
      <c r="N37" s="39">
        <f t="shared" si="11"/>
        <v>0</v>
      </c>
      <c r="O37" s="39">
        <f t="shared" si="11"/>
        <v>474157</v>
      </c>
      <c r="P37" s="39">
        <f t="shared" si="11"/>
        <v>474157</v>
      </c>
      <c r="Q37" s="39">
        <f t="shared" si="11"/>
        <v>0</v>
      </c>
      <c r="R37" s="39">
        <f t="shared" si="11"/>
        <v>0</v>
      </c>
      <c r="S37" s="39">
        <f t="shared" si="11"/>
        <v>0</v>
      </c>
      <c r="T37" s="39">
        <f t="shared" si="11"/>
        <v>492899.5</v>
      </c>
      <c r="U37" s="39">
        <f t="shared" si="11"/>
        <v>492899.5</v>
      </c>
      <c r="V37" s="39">
        <f t="shared" si="11"/>
        <v>0</v>
      </c>
      <c r="W37" s="39">
        <f t="shared" si="11"/>
        <v>0</v>
      </c>
      <c r="X37" s="39">
        <f t="shared" si="11"/>
        <v>0</v>
      </c>
      <c r="Y37" s="39">
        <f>Y36+Y29+Y24+Y20</f>
        <v>512978</v>
      </c>
      <c r="Z37" s="39">
        <f>Z36+Z29+Z24+Z20</f>
        <v>512978</v>
      </c>
      <c r="AA37" s="39">
        <f t="shared" si="11"/>
        <v>0</v>
      </c>
      <c r="AB37" s="39">
        <f t="shared" si="11"/>
        <v>0</v>
      </c>
      <c r="AC37" s="39">
        <f t="shared" si="11"/>
        <v>0</v>
      </c>
      <c r="AD37" s="40">
        <f>AD36+AD29+AD24+AD20</f>
        <v>2315648.5</v>
      </c>
      <c r="AH37" s="31">
        <f>F37+K37+P37+U37+Z37</f>
        <v>2315648.5</v>
      </c>
      <c r="AI37" s="32" t="s">
        <v>59</v>
      </c>
    </row>
    <row r="38" spans="1:39" ht="15.75" thickBot="1" x14ac:dyDescent="0.3">
      <c r="K38" s="33"/>
      <c r="L38" s="33"/>
      <c r="M38" s="33"/>
      <c r="N38" s="33"/>
      <c r="O38" s="33"/>
      <c r="P38" s="33"/>
      <c r="Q38" s="33"/>
      <c r="R38" s="33"/>
    </row>
    <row r="39" spans="1:39" x14ac:dyDescent="0.25"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4"/>
      <c r="AF39" s="34"/>
      <c r="AG39" s="3"/>
    </row>
    <row r="40" spans="1:39" x14ac:dyDescent="0.25">
      <c r="J40" s="2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5">
        <f>Y37+T37+O37+J37+E37</f>
        <v>2315648.5</v>
      </c>
      <c r="AE40" s="34"/>
      <c r="AF40" s="34"/>
      <c r="AG40" s="3"/>
    </row>
    <row r="41" spans="1:39" ht="24" customHeight="1" x14ac:dyDescent="0.25">
      <c r="G41" s="26"/>
      <c r="J41" s="2"/>
      <c r="K41" s="2"/>
      <c r="L41" s="2"/>
      <c r="M41" s="2"/>
      <c r="N41" s="2"/>
      <c r="O41" s="2"/>
      <c r="P41" s="2"/>
      <c r="Q41" s="2"/>
      <c r="R41" s="22"/>
      <c r="AC41" s="2"/>
    </row>
    <row r="42" spans="1:39" x14ac:dyDescent="0.25">
      <c r="T42" s="26">
        <f>T37-387261</f>
        <v>105638.5</v>
      </c>
      <c r="AA42" s="26"/>
      <c r="AC42" s="2"/>
    </row>
    <row r="43" spans="1:39" x14ac:dyDescent="0.25">
      <c r="H43" s="26"/>
      <c r="K43" s="26"/>
      <c r="P43" s="26"/>
      <c r="Q43" s="26"/>
      <c r="R43" s="26"/>
      <c r="T43" s="26"/>
      <c r="V43" s="26">
        <f>U37-Z37</f>
        <v>-20078.5</v>
      </c>
    </row>
    <row r="44" spans="1:39" x14ac:dyDescent="0.25">
      <c r="O44" s="26"/>
    </row>
    <row r="45" spans="1:39" x14ac:dyDescent="0.25">
      <c r="Q45" s="26"/>
    </row>
  </sheetData>
  <mergeCells count="24">
    <mergeCell ref="B2:AD2"/>
    <mergeCell ref="A21:AD21"/>
    <mergeCell ref="A25:AD25"/>
    <mergeCell ref="A24:B24"/>
    <mergeCell ref="X1:AD1"/>
    <mergeCell ref="M1:S1"/>
    <mergeCell ref="B4:B6"/>
    <mergeCell ref="C4:C6"/>
    <mergeCell ref="O5:S5"/>
    <mergeCell ref="T5:X5"/>
    <mergeCell ref="A4:A6"/>
    <mergeCell ref="A20:B20"/>
    <mergeCell ref="AD5:AD6"/>
    <mergeCell ref="Y5:AC5"/>
    <mergeCell ref="A37:B37"/>
    <mergeCell ref="A29:B29"/>
    <mergeCell ref="A36:B36"/>
    <mergeCell ref="D4:D6"/>
    <mergeCell ref="J5:N5"/>
    <mergeCell ref="A30:AD30"/>
    <mergeCell ref="E5:I5"/>
    <mergeCell ref="E4:AD4"/>
    <mergeCell ref="A8:AD8"/>
    <mergeCell ref="A9:AD9"/>
  </mergeCells>
  <printOptions horizontalCentered="1" verticalCentered="1"/>
  <pageMargins left="0.15748031496062992" right="0" top="0.47244094488188981" bottom="0.23622047244094491" header="0.31496062992125984" footer="0.31496062992125984"/>
  <pageSetup paperSize="9" scale="45" firstPageNumber="16" orientation="landscape" useFirstPageNumber="1" r:id="rId1"/>
  <headerFooter>
    <oddHeader>&amp;C&amp;P</oddHeader>
    <firstHeader xml:space="preserve">&amp;C&amp;N&amp;R&amp;"Times New Roman,обычный"&amp;10Приложение № 1
</firstHeader>
  </headerFooter>
  <rowBreaks count="1" manualBreakCount="1">
    <brk id="2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2022-06-28T05:32:18Z</cp:lastPrinted>
  <dcterms:created xsi:type="dcterms:W3CDTF">2016-10-07T06:30:37Z</dcterms:created>
  <dcterms:modified xsi:type="dcterms:W3CDTF">2022-06-28T05:32:20Z</dcterms:modified>
</cp:coreProperties>
</file>