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0890" windowHeight="9210" tabRatio="625" activeTab="0"/>
  </bookViews>
  <sheets>
    <sheet name="табл.2 (2015-2024)" sheetId="1" r:id="rId1"/>
  </sheets>
  <definedNames>
    <definedName name="_xlnm.Print_Titles" localSheetId="0">'табл.2 (2015-2024)'!$5:$5</definedName>
    <definedName name="_xlnm.Print_Area" localSheetId="0">'табл.2 (2015-2024)'!$A$1:$I$137</definedName>
  </definedNames>
  <calcPr fullCalcOnLoad="1"/>
</workbook>
</file>

<file path=xl/sharedStrings.xml><?xml version="1.0" encoding="utf-8"?>
<sst xmlns="http://schemas.openxmlformats.org/spreadsheetml/2006/main" count="267" uniqueCount="168">
  <si>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</si>
  <si>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</si>
  <si>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</si>
  <si>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</si>
  <si>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</si>
  <si>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</si>
  <si>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</si>
  <si>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</si>
  <si>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</si>
  <si>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</si>
  <si>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</si>
  <si>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</si>
  <si>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</si>
  <si>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</si>
  <si>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</si>
  <si>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</si>
  <si>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</si>
  <si>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</si>
  <si>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</si>
  <si>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</si>
  <si>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</si>
  <si>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</si>
  <si>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</si>
  <si>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</si>
  <si>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</si>
  <si>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</si>
  <si>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</si>
  <si>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</si>
  <si>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</si>
  <si>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</si>
  <si>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</si>
  <si>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</si>
  <si>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</si>
  <si>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</si>
  <si>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</si>
  <si>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</si>
  <si>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</si>
  <si>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</si>
  <si>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</si>
  <si>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</si>
  <si>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</si>
  <si>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</si>
  <si>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</si>
  <si>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</si>
  <si>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</si>
  <si>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</si>
  <si>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</si>
  <si>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</si>
  <si>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</si>
  <si>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</si>
  <si>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</si>
  <si>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</si>
  <si>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</si>
  <si>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</si>
  <si>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</si>
  <si>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</si>
  <si>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</si>
  <si>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</si>
  <si>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</si>
  <si>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</si>
  <si>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</si>
  <si>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</si>
  <si>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</si>
  <si>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</si>
  <si>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</si>
  <si>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</si>
  <si>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</si>
  <si>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</si>
  <si>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</si>
  <si>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</si>
  <si>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</si>
  <si>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</si>
  <si>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</si>
  <si>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</si>
  <si>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</si>
  <si>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</si>
  <si>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</si>
  <si>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</si>
  <si>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</si>
  <si>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</si>
  <si>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</si>
  <si>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</si>
  <si>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</si>
  <si>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</si>
  <si>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</si>
  <si>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</si>
  <si>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</si>
  <si>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</si>
  <si>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</si>
  <si>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</si>
  <si>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</si>
  <si>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</si>
  <si>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</si>
  <si>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</si>
  <si>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</si>
  <si>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</si>
  <si>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</si>
  <si>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</si>
  <si>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</si>
  <si>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</si>
  <si>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</si>
  <si>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</si>
  <si>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</si>
  <si>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</si>
  <si>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</si>
  <si>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</si>
  <si>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</si>
  <si>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</si>
  <si>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</si>
  <si>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</si>
  <si>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</si>
  <si>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</si>
  <si>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</si>
  <si>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</si>
  <si>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</si>
  <si>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</si>
  <si>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</si>
  <si>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</si>
  <si>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</si>
  <si>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</si>
  <si>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</si>
  <si>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</si>
  <si>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</si>
  <si>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</si>
  <si>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</si>
  <si>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</si>
  <si>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</si>
  <si>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</si>
  <si>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</si>
  <si>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</si>
  <si>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</si>
  <si>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</si>
  <si>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</si>
  <si>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</si>
  <si>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</si>
  <si>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</si>
  <si>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</si>
  <si>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</si>
  <si>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</si>
  <si>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</si>
  <si>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</si>
  <si>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</si>
  <si>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</si>
  <si>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</si>
  <si>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</si>
  <si>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</si>
  <si>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</si>
  <si>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2015 - 2023</t>
  </si>
  <si>
    <t>2016 - 2019, 2021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</si>
  <si>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</si>
  <si>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2016-2023</t>
  </si>
  <si>
    <t>2017-2023</t>
  </si>
  <si>
    <t>2017-2019, 2021-2023</t>
  </si>
  <si>
    <t>2017-2018, 2022-2023</t>
  </si>
  <si>
    <t>2017- 2019, 2021, 2024</t>
  </si>
  <si>
    <t>2018, 2019, 2021, 2024</t>
  </si>
  <si>
    <t>2020, 2024</t>
  </si>
  <si>
    <t>2017, 2024</t>
  </si>
  <si>
    <t>2018-2023</t>
  </si>
  <si>
    <t>Итого по задаче 1 с учетом оплаты принятых ранее обязательств</t>
  </si>
  <si>
    <t>2015, 2016, 2018, 2019, 2021</t>
  </si>
  <si>
    <t>2015, 2016, 2018, 2021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</si>
  <si>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</si>
  <si>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</si>
  <si>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2015, 2016, 2018 - 2021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</si>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</sst>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55" borderId="23" xfId="0" applyNumberFormat="1" applyFont="1" applyFill="1" applyBorder="1" applyAlignment="1">
      <alignment horizontal="center"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vertical="center" wrapText="1"/>
    </xf>
    <xf numFmtId="49" fontId="21" fillId="55" borderId="34" xfId="0" applyNumberFormat="1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21" fillId="55" borderId="37" xfId="0" applyFont="1" applyFill="1" applyBorder="1" applyAlignment="1">
      <alignment horizontal="center" vertical="center" wrapText="1"/>
    </xf>
    <xf numFmtId="0" fontId="21" fillId="55" borderId="38" xfId="0" applyFont="1" applyFill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49" fontId="21" fillId="55" borderId="39" xfId="0" applyNumberFormat="1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3" fontId="21" fillId="55" borderId="44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49" fontId="21" fillId="55" borderId="40" xfId="0" applyNumberFormat="1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49" fontId="21" fillId="55" borderId="47" xfId="0" applyNumberFormat="1" applyFont="1" applyFill="1" applyBorder="1" applyAlignment="1">
      <alignment vertical="center" wrapText="1"/>
    </xf>
    <xf numFmtId="0" fontId="21" fillId="55" borderId="4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9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Alignment="1">
      <alignment/>
    </xf>
    <xf numFmtId="3" fontId="49" fillId="5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4" borderId="0" xfId="0" applyNumberFormat="1" applyFont="1" applyFill="1" applyBorder="1" applyAlignment="1">
      <alignment horizontal="center" vertical="center" wrapText="1"/>
    </xf>
    <xf numFmtId="3" fontId="49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vertical="center" wrapText="1"/>
    </xf>
    <xf numFmtId="0" fontId="21" fillId="55" borderId="53" xfId="0" applyFont="1" applyFill="1" applyBorder="1" applyAlignment="1">
      <alignment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3" fontId="26" fillId="55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3" fontId="26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6" fillId="55" borderId="25" xfId="0" applyFont="1" applyFill="1" applyBorder="1" applyAlignment="1">
      <alignment horizontal="center" vertical="center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/>
    </xf>
    <xf numFmtId="0" fontId="26" fillId="55" borderId="25" xfId="0" applyFont="1" applyFill="1" applyBorder="1" applyAlignment="1">
      <alignment/>
    </xf>
    <xf numFmtId="3" fontId="26" fillId="55" borderId="25" xfId="0" applyNumberFormat="1" applyFont="1" applyFill="1" applyBorder="1" applyAlignment="1">
      <alignment horizontal="center" vertical="center"/>
    </xf>
    <xf numFmtId="0" fontId="26" fillId="55" borderId="24" xfId="0" applyFont="1" applyFill="1" applyBorder="1" applyAlignment="1">
      <alignment horizontal="center" vertical="center"/>
    </xf>
    <xf numFmtId="49" fontId="49" fillId="55" borderId="41" xfId="0" applyNumberFormat="1" applyFont="1" applyFill="1" applyBorder="1" applyAlignment="1">
      <alignment horizontal="center" vertical="center" wrapText="1"/>
    </xf>
    <xf numFmtId="3" fontId="49" fillId="55" borderId="30" xfId="0" applyNumberFormat="1" applyFont="1" applyFill="1" applyBorder="1" applyAlignment="1">
      <alignment horizontal="center" vertical="center" wrapText="1"/>
    </xf>
    <xf numFmtId="3" fontId="49" fillId="55" borderId="31" xfId="0" applyNumberFormat="1" applyFont="1" applyFill="1" applyBorder="1" applyAlignment="1">
      <alignment horizontal="center" vertical="center" wrapText="1"/>
    </xf>
    <xf numFmtId="3" fontId="49" fillId="55" borderId="41" xfId="0" applyNumberFormat="1" applyFont="1" applyFill="1" applyBorder="1" applyAlignment="1">
      <alignment horizontal="center" vertical="center" wrapText="1"/>
    </xf>
    <xf numFmtId="3" fontId="49" fillId="55" borderId="32" xfId="0" applyNumberFormat="1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vertical="center" wrapText="1"/>
    </xf>
    <xf numFmtId="0" fontId="22" fillId="55" borderId="53" xfId="0" applyFont="1" applyFill="1" applyBorder="1" applyAlignment="1">
      <alignment horizontal="center" vertical="center" wrapText="1"/>
    </xf>
    <xf numFmtId="0" fontId="22" fillId="55" borderId="55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57" xfId="0" applyFont="1" applyFill="1" applyBorder="1" applyAlignment="1">
      <alignment horizontal="center" vertical="center" wrapText="1"/>
    </xf>
    <xf numFmtId="0" fontId="22" fillId="55" borderId="58" xfId="0" applyFont="1" applyFill="1" applyBorder="1" applyAlignment="1">
      <alignment horizontal="center" vertical="center" wrapText="1"/>
    </xf>
    <xf numFmtId="0" fontId="22" fillId="55" borderId="59" xfId="0" applyFont="1" applyFill="1" applyBorder="1" applyAlignment="1">
      <alignment vertical="center" wrapText="1"/>
    </xf>
    <xf numFmtId="0" fontId="22" fillId="55" borderId="60" xfId="0" applyFont="1" applyFill="1" applyBorder="1" applyAlignment="1">
      <alignment horizontal="center" vertical="center" wrapText="1"/>
    </xf>
    <xf numFmtId="0" fontId="22" fillId="55" borderId="61" xfId="0" applyFont="1" applyFill="1" applyBorder="1" applyAlignment="1">
      <alignment horizontal="center" vertical="center" wrapText="1"/>
    </xf>
    <xf numFmtId="0" fontId="22" fillId="55" borderId="52" xfId="0" applyFont="1" applyFill="1" applyBorder="1" applyAlignment="1">
      <alignment horizontal="center" vertical="center" wrapText="1"/>
    </xf>
    <xf numFmtId="3" fontId="50" fillId="55" borderId="62" xfId="0" applyNumberFormat="1" applyFont="1" applyFill="1" applyBorder="1" applyAlignment="1">
      <alignment horizontal="center" vertical="center" wrapText="1"/>
    </xf>
    <xf numFmtId="3" fontId="50" fillId="55" borderId="55" xfId="0" applyNumberFormat="1" applyFont="1" applyFill="1" applyBorder="1" applyAlignment="1">
      <alignment horizontal="center" vertical="center" wrapText="1"/>
    </xf>
    <xf numFmtId="0" fontId="22" fillId="55" borderId="62" xfId="0" applyFont="1" applyFill="1" applyBorder="1" applyAlignment="1">
      <alignment horizontal="center" vertical="center" wrapText="1"/>
    </xf>
    <xf numFmtId="0" fontId="22" fillId="55" borderId="62" xfId="0" applyFont="1" applyFill="1" applyBorder="1" applyAlignment="1">
      <alignment vertical="center" wrapText="1"/>
    </xf>
    <xf numFmtId="0" fontId="29" fillId="55" borderId="0" xfId="0" applyFont="1" applyFill="1" applyAlignment="1">
      <alignment/>
    </xf>
    <xf numFmtId="0" fontId="22" fillId="55" borderId="27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vertical="center" wrapText="1"/>
    </xf>
    <xf numFmtId="0" fontId="22" fillId="55" borderId="63" xfId="0" applyFont="1" applyFill="1" applyBorder="1" applyAlignment="1">
      <alignment vertical="center" wrapText="1"/>
    </xf>
    <xf numFmtId="0" fontId="22" fillId="55" borderId="61" xfId="0" applyFont="1" applyFill="1" applyBorder="1" applyAlignment="1">
      <alignment vertical="center" wrapText="1"/>
    </xf>
    <xf numFmtId="0" fontId="22" fillId="55" borderId="64" xfId="0" applyFont="1" applyFill="1" applyBorder="1" applyAlignment="1">
      <alignment vertical="center" wrapText="1"/>
    </xf>
    <xf numFmtId="0" fontId="22" fillId="55" borderId="55" xfId="0" applyFont="1" applyFill="1" applyBorder="1" applyAlignment="1">
      <alignment vertical="center" wrapText="1"/>
    </xf>
    <xf numFmtId="1" fontId="50" fillId="55" borderId="56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3" fontId="21" fillId="55" borderId="21" xfId="0" applyNumberFormat="1" applyFont="1" applyFill="1" applyBorder="1" applyAlignment="1">
      <alignment horizontal="center" vertical="center" wrapText="1"/>
    </xf>
    <xf numFmtId="3" fontId="49" fillId="55" borderId="51" xfId="0" applyNumberFormat="1" applyFont="1" applyFill="1" applyBorder="1" applyAlignment="1">
      <alignment horizontal="center" vertical="center" wrapText="1"/>
    </xf>
    <xf numFmtId="3" fontId="29" fillId="55" borderId="0" xfId="0" applyNumberFormat="1" applyFont="1" applyFill="1" applyAlignment="1">
      <alignment/>
    </xf>
    <xf numFmtId="0" fontId="26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3" fontId="21" fillId="55" borderId="65" xfId="0" applyNumberFormat="1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3" fontId="26" fillId="55" borderId="0" xfId="0" applyNumberFormat="1" applyFont="1" applyFill="1" applyBorder="1" applyAlignment="1">
      <alignment horizontal="center" vertical="center"/>
    </xf>
    <xf numFmtId="0" fontId="26" fillId="55" borderId="64" xfId="0" applyFont="1" applyFill="1" applyBorder="1" applyAlignment="1">
      <alignment/>
    </xf>
    <xf numFmtId="0" fontId="22" fillId="55" borderId="57" xfId="0" applyFont="1" applyFill="1" applyBorder="1" applyAlignment="1">
      <alignment vertical="center" wrapText="1"/>
    </xf>
    <xf numFmtId="0" fontId="22" fillId="55" borderId="66" xfId="0" applyFont="1" applyFill="1" applyBorder="1" applyAlignment="1">
      <alignment horizontal="center" vertical="center" wrapText="1"/>
    </xf>
    <xf numFmtId="0" fontId="23" fillId="55" borderId="63" xfId="0" applyFont="1" applyFill="1" applyBorder="1" applyAlignment="1">
      <alignment horizontal="center" vertical="center" wrapText="1"/>
    </xf>
    <xf numFmtId="0" fontId="23" fillId="55" borderId="57" xfId="0" applyFont="1" applyFill="1" applyBorder="1" applyAlignment="1">
      <alignment horizontal="center" vertical="center" wrapText="1"/>
    </xf>
    <xf numFmtId="0" fontId="23" fillId="55" borderId="67" xfId="0" applyFont="1" applyFill="1" applyBorder="1" applyAlignment="1">
      <alignment horizontal="center" vertical="center" wrapText="1"/>
    </xf>
    <xf numFmtId="0" fontId="23" fillId="55" borderId="3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6" fillId="55" borderId="64" xfId="0" applyNumberFormat="1" applyFont="1" applyFill="1" applyBorder="1" applyAlignment="1">
      <alignment/>
    </xf>
    <xf numFmtId="0" fontId="49" fillId="4" borderId="0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3" fontId="21" fillId="55" borderId="68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53" xfId="0" applyFont="1" applyFill="1" applyBorder="1" applyAlignment="1">
      <alignment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49" fontId="21" fillId="55" borderId="78" xfId="0" applyNumberFormat="1" applyFont="1" applyFill="1" applyBorder="1" applyAlignment="1">
      <alignment horizontal="center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0" fontId="21" fillId="55" borderId="79" xfId="0" applyFont="1" applyFill="1" applyBorder="1" applyAlignment="1">
      <alignment vertical="center" wrapText="1"/>
    </xf>
    <xf numFmtId="0" fontId="21" fillId="55" borderId="63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80" xfId="0" applyFont="1" applyFill="1" applyBorder="1" applyAlignment="1">
      <alignment vertical="center" wrapText="1"/>
    </xf>
    <xf numFmtId="3" fontId="21" fillId="55" borderId="69" xfId="0" applyNumberFormat="1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81" xfId="0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49" fontId="21" fillId="55" borderId="5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3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3" xfId="0" applyNumberFormat="1" applyFont="1" applyFill="1" applyBorder="1" applyAlignment="1">
      <alignment horizontal="center" vertical="center" wrapText="1"/>
    </xf>
    <xf numFmtId="49" fontId="21" fillId="55" borderId="52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vertical="center" wrapText="1"/>
    </xf>
    <xf numFmtId="3" fontId="21" fillId="55" borderId="84" xfId="0" applyNumberFormat="1" applyFont="1" applyFill="1" applyBorder="1" applyAlignment="1">
      <alignment horizontal="center" vertical="center" wrapText="1"/>
    </xf>
    <xf numFmtId="49" fontId="21" fillId="55" borderId="33" xfId="0" applyNumberFormat="1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69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3" fontId="21" fillId="0" borderId="69" xfId="0" applyNumberFormat="1" applyFont="1" applyFill="1" applyBorder="1" applyAlignment="1">
      <alignment horizontal="center"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0" borderId="47" xfId="0" applyNumberFormat="1" applyFont="1" applyFill="1" applyBorder="1" applyAlignment="1">
      <alignment horizontal="center" vertical="center" wrapText="1"/>
    </xf>
    <xf numFmtId="3" fontId="21" fillId="0" borderId="70" xfId="0" applyNumberFormat="1" applyFont="1" applyFill="1" applyBorder="1" applyAlignment="1">
      <alignment horizontal="center" vertical="center" wrapText="1"/>
    </xf>
    <xf numFmtId="3" fontId="21" fillId="55" borderId="44" xfId="0" applyNumberFormat="1" applyFont="1" applyFill="1" applyBorder="1" applyAlignment="1">
      <alignment horizontal="center" vertical="center" wrapText="1"/>
    </xf>
    <xf numFmtId="0" fontId="29" fillId="55" borderId="64" xfId="0" applyFont="1" applyFill="1" applyBorder="1" applyAlignment="1">
      <alignment/>
    </xf>
    <xf numFmtId="3" fontId="21" fillId="55" borderId="7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86" xfId="0" applyNumberFormat="1" applyFont="1" applyFill="1" applyBorder="1" applyAlignment="1">
      <alignment horizontal="center" vertical="center" wrapText="1"/>
    </xf>
    <xf numFmtId="3" fontId="21" fillId="55" borderId="69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44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50" fillId="0" borderId="55" xfId="0" applyNumberFormat="1" applyFont="1" applyFill="1" applyBorder="1" applyAlignment="1">
      <alignment horizontal="center" vertical="center" wrapText="1"/>
    </xf>
    <xf numFmtId="3" fontId="49" fillId="0" borderId="77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3" fontId="49" fillId="0" borderId="87" xfId="0" applyNumberFormat="1" applyFont="1" applyFill="1" applyBorder="1" applyAlignment="1">
      <alignment horizontal="center" vertical="center" wrapText="1"/>
    </xf>
    <xf numFmtId="3" fontId="51" fillId="0" borderId="57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Fill="1" applyBorder="1" applyAlignment="1">
      <alignment horizontal="center" vertical="center" wrapText="1"/>
    </xf>
    <xf numFmtId="3" fontId="49" fillId="0" borderId="36" xfId="0" applyNumberFormat="1" applyFont="1" applyFill="1" applyBorder="1" applyAlignment="1">
      <alignment horizontal="center" vertical="center" wrapText="1"/>
    </xf>
    <xf numFmtId="3" fontId="49" fillId="0" borderId="67" xfId="0" applyNumberFormat="1" applyFont="1" applyFill="1" applyBorder="1" applyAlignment="1">
      <alignment horizontal="center" vertical="center" wrapText="1"/>
    </xf>
    <xf numFmtId="3" fontId="51" fillId="0" borderId="86" xfId="0" applyNumberFormat="1" applyFont="1" applyFill="1" applyBorder="1" applyAlignment="1">
      <alignment horizontal="center" vertical="center" wrapText="1"/>
    </xf>
    <xf numFmtId="3" fontId="49" fillId="0" borderId="47" xfId="0" applyNumberFormat="1" applyFont="1" applyFill="1" applyBorder="1" applyAlignment="1">
      <alignment horizontal="center" vertical="center" wrapText="1"/>
    </xf>
    <xf numFmtId="3" fontId="49" fillId="0" borderId="84" xfId="0" applyNumberFormat="1" applyFont="1" applyFill="1" applyBorder="1" applyAlignment="1">
      <alignment horizontal="center" vertical="center" wrapText="1"/>
    </xf>
    <xf numFmtId="3" fontId="49" fillId="0" borderId="65" xfId="0" applyNumberFormat="1" applyFont="1" applyFill="1" applyBorder="1" applyAlignment="1">
      <alignment horizontal="center" vertical="center" wrapText="1"/>
    </xf>
    <xf numFmtId="3" fontId="50" fillId="0" borderId="62" xfId="0" applyNumberFormat="1" applyFont="1" applyFill="1" applyBorder="1" applyAlignment="1">
      <alignment horizontal="center" vertical="center" wrapText="1"/>
    </xf>
    <xf numFmtId="3" fontId="50" fillId="0" borderId="56" xfId="0" applyNumberFormat="1" applyFont="1" applyFill="1" applyBorder="1" applyAlignment="1">
      <alignment horizontal="center" vertical="center" wrapText="1"/>
    </xf>
    <xf numFmtId="3" fontId="49" fillId="0" borderId="41" xfId="0" applyNumberFormat="1" applyFont="1" applyFill="1" applyBorder="1" applyAlignment="1">
      <alignment horizontal="center" vertical="center" wrapText="1"/>
    </xf>
    <xf numFmtId="3" fontId="49" fillId="0" borderId="31" xfId="0" applyNumberFormat="1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center" vertical="center" wrapText="1"/>
    </xf>
    <xf numFmtId="1" fontId="50" fillId="0" borderId="52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1" fontId="50" fillId="0" borderId="57" xfId="0" applyNumberFormat="1" applyFont="1" applyFill="1" applyBorder="1" applyAlignment="1">
      <alignment horizontal="center" vertical="center" wrapText="1"/>
    </xf>
    <xf numFmtId="3" fontId="50" fillId="0" borderId="80" xfId="0" applyNumberFormat="1" applyFont="1" applyFill="1" applyBorder="1" applyAlignment="1">
      <alignment horizontal="center" vertical="center" wrapText="1"/>
    </xf>
    <xf numFmtId="1" fontId="50" fillId="0" borderId="35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 wrapText="1"/>
    </xf>
    <xf numFmtId="3" fontId="49" fillId="0" borderId="20" xfId="0" applyNumberFormat="1" applyFont="1" applyFill="1" applyBorder="1" applyAlignment="1">
      <alignment horizontal="center" vertical="center" wrapText="1"/>
    </xf>
    <xf numFmtId="3" fontId="49" fillId="0" borderId="29" xfId="0" applyNumberFormat="1" applyFont="1" applyFill="1" applyBorder="1" applyAlignment="1">
      <alignment horizontal="center" vertical="center" wrapText="1"/>
    </xf>
    <xf numFmtId="3" fontId="49" fillId="0" borderId="89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center" vertical="center" wrapText="1"/>
    </xf>
    <xf numFmtId="1" fontId="50" fillId="0" borderId="53" xfId="0" applyNumberFormat="1" applyFont="1" applyFill="1" applyBorder="1" applyAlignment="1">
      <alignment horizontal="center" vertical="center" wrapText="1"/>
    </xf>
    <xf numFmtId="0" fontId="21" fillId="55" borderId="90" xfId="0" applyFont="1" applyFill="1" applyBorder="1" applyAlignment="1">
      <alignment horizontal="left" vertical="center" wrapText="1"/>
    </xf>
    <xf numFmtId="0" fontId="21" fillId="55" borderId="55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right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79" xfId="0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51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left" vertical="center" wrapText="1"/>
    </xf>
    <xf numFmtId="0" fontId="21" fillId="55" borderId="62" xfId="0" applyFont="1" applyFill="1" applyBorder="1" applyAlignment="1">
      <alignment horizontal="left" vertical="center" wrapText="1"/>
    </xf>
    <xf numFmtId="0" fontId="21" fillId="55" borderId="51" xfId="0" applyFont="1" applyFill="1" applyBorder="1" applyAlignment="1">
      <alignment horizontal="left" vertical="center" wrapText="1"/>
    </xf>
    <xf numFmtId="0" fontId="21" fillId="55" borderId="59" xfId="69" applyFont="1" applyFill="1" applyBorder="1" applyAlignment="1">
      <alignment horizontal="left" vertical="center" wrapText="1"/>
    </xf>
    <xf numFmtId="0" fontId="21" fillId="55" borderId="62" xfId="69" applyFont="1" applyFill="1" applyBorder="1" applyAlignment="1">
      <alignment horizontal="left" vertical="center" wrapText="1"/>
    </xf>
    <xf numFmtId="0" fontId="21" fillId="55" borderId="49" xfId="69" applyFont="1" applyFill="1" applyBorder="1" applyAlignment="1">
      <alignment vertical="center" wrapText="1"/>
    </xf>
    <xf numFmtId="0" fontId="21" fillId="55" borderId="71" xfId="69" applyFont="1" applyFill="1" applyBorder="1" applyAlignment="1">
      <alignment vertical="center" wrapText="1"/>
    </xf>
    <xf numFmtId="0" fontId="21" fillId="55" borderId="40" xfId="0" applyFont="1" applyFill="1" applyBorder="1" applyAlignment="1">
      <alignment vertical="center" wrapText="1"/>
    </xf>
    <xf numFmtId="0" fontId="21" fillId="55" borderId="26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vertical="center" wrapText="1"/>
    </xf>
    <xf numFmtId="0" fontId="21" fillId="55" borderId="78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34" xfId="69" applyFont="1" applyFill="1" applyBorder="1" applyAlignment="1">
      <alignment horizontal="left" vertical="center" wrapText="1"/>
    </xf>
    <xf numFmtId="0" fontId="21" fillId="55" borderId="19" xfId="69" applyFont="1" applyFill="1" applyBorder="1" applyAlignment="1">
      <alignment horizontal="left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vertical="center" wrapText="1"/>
    </xf>
    <xf numFmtId="0" fontId="21" fillId="55" borderId="90" xfId="69" applyFont="1" applyFill="1" applyBorder="1" applyAlignment="1">
      <alignment horizontal="left" vertical="center" wrapText="1"/>
    </xf>
    <xf numFmtId="0" fontId="21" fillId="55" borderId="55" xfId="69" applyFont="1" applyFill="1" applyBorder="1" applyAlignment="1">
      <alignment horizontal="left" vertical="center" wrapText="1"/>
    </xf>
    <xf numFmtId="0" fontId="22" fillId="55" borderId="78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49" fontId="21" fillId="55" borderId="57" xfId="0" applyNumberFormat="1" applyFont="1" applyFill="1" applyBorder="1" applyAlignment="1">
      <alignment horizontal="center" vertical="center" wrapText="1"/>
    </xf>
    <xf numFmtId="49" fontId="21" fillId="55" borderId="61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49" fillId="0" borderId="55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21" fillId="55" borderId="34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89" xfId="0" applyFont="1" applyFill="1" applyBorder="1" applyAlignment="1">
      <alignment horizontal="left" vertical="center" wrapText="1"/>
    </xf>
    <xf numFmtId="49" fontId="21" fillId="55" borderId="78" xfId="0" applyNumberFormat="1" applyFont="1" applyFill="1" applyBorder="1" applyAlignment="1">
      <alignment horizontal="center" vertical="center" wrapText="1"/>
    </xf>
    <xf numFmtId="3" fontId="21" fillId="55" borderId="6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51" xfId="69" applyFont="1" applyFill="1" applyBorder="1" applyAlignment="1">
      <alignment horizontal="left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9" xfId="0" applyFont="1" applyFill="1" applyBorder="1" applyAlignment="1">
      <alignment vertical="center" wrapText="1"/>
    </xf>
    <xf numFmtId="0" fontId="21" fillId="55" borderId="63" xfId="0" applyFont="1" applyFill="1" applyBorder="1" applyAlignment="1">
      <alignment vertical="center" wrapText="1"/>
    </xf>
    <xf numFmtId="0" fontId="21" fillId="55" borderId="52" xfId="0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3" xfId="0" applyNumberFormat="1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3" fontId="21" fillId="55" borderId="44" xfId="0" applyNumberFormat="1" applyFont="1" applyFill="1" applyBorder="1" applyAlignment="1">
      <alignment horizontal="center" vertical="center" wrapText="1"/>
    </xf>
    <xf numFmtId="0" fontId="22" fillId="55" borderId="52" xfId="0" applyFont="1" applyFill="1" applyBorder="1" applyAlignment="1">
      <alignment vertical="center" wrapText="1"/>
    </xf>
    <xf numFmtId="0" fontId="22" fillId="55" borderId="53" xfId="0" applyFont="1" applyFill="1" applyBorder="1" applyAlignment="1">
      <alignment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0" fontId="22" fillId="55" borderId="33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80" xfId="0" applyFont="1" applyFill="1" applyBorder="1" applyAlignment="1">
      <alignment vertical="center" wrapText="1"/>
    </xf>
    <xf numFmtId="49" fontId="49" fillId="0" borderId="83" xfId="0" applyNumberFormat="1" applyFont="1" applyFill="1" applyBorder="1" applyAlignment="1">
      <alignment horizontal="center" vertical="center" wrapText="1"/>
    </xf>
    <xf numFmtId="49" fontId="49" fillId="0" borderId="76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3" fontId="50" fillId="0" borderId="52" xfId="0" applyNumberFormat="1" applyFont="1" applyFill="1" applyBorder="1" applyAlignment="1">
      <alignment horizontal="center" vertical="center" wrapText="1"/>
    </xf>
    <xf numFmtId="3" fontId="50" fillId="0" borderId="27" xfId="0" applyNumberFormat="1" applyFont="1" applyFill="1" applyBorder="1" applyAlignment="1">
      <alignment horizontal="center" vertical="center" wrapText="1"/>
    </xf>
    <xf numFmtId="49" fontId="49" fillId="0" borderId="41" xfId="0" applyNumberFormat="1" applyFont="1" applyFill="1" applyBorder="1" applyAlignment="1">
      <alignment horizontal="left" vertical="center" wrapText="1"/>
    </xf>
    <xf numFmtId="49" fontId="49" fillId="0" borderId="32" xfId="0" applyNumberFormat="1" applyFont="1" applyFill="1" applyBorder="1" applyAlignment="1">
      <alignment horizontal="left" vertical="center" wrapText="1"/>
    </xf>
    <xf numFmtId="0" fontId="49" fillId="55" borderId="59" xfId="0" applyFont="1" applyFill="1" applyBorder="1" applyAlignment="1">
      <alignment horizontal="left" vertical="center" wrapText="1"/>
    </xf>
    <xf numFmtId="0" fontId="49" fillId="55" borderId="62" xfId="0" applyFont="1" applyFill="1" applyBorder="1" applyAlignment="1">
      <alignment horizontal="left" vertical="center" wrapText="1"/>
    </xf>
    <xf numFmtId="0" fontId="49" fillId="55" borderId="51" xfId="0" applyFont="1" applyFill="1" applyBorder="1" applyAlignment="1">
      <alignment horizontal="left" vertical="center" wrapText="1"/>
    </xf>
    <xf numFmtId="0" fontId="21" fillId="55" borderId="59" xfId="69" applyFont="1" applyFill="1" applyBorder="1" applyAlignment="1">
      <alignment horizontal="center" vertical="center" wrapText="1"/>
    </xf>
    <xf numFmtId="0" fontId="21" fillId="55" borderId="62" xfId="69" applyFont="1" applyFill="1" applyBorder="1" applyAlignment="1">
      <alignment horizontal="center" vertical="center" wrapText="1"/>
    </xf>
    <xf numFmtId="0" fontId="21" fillId="55" borderId="51" xfId="69" applyFont="1" applyFill="1" applyBorder="1" applyAlignment="1">
      <alignment horizontal="center" vertical="center" wrapText="1"/>
    </xf>
    <xf numFmtId="49" fontId="49" fillId="55" borderId="41" xfId="0" applyNumberFormat="1" applyFont="1" applyFill="1" applyBorder="1" applyAlignment="1">
      <alignment horizontal="left"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49" fontId="21" fillId="55" borderId="59" xfId="0" applyNumberFormat="1" applyFont="1" applyFill="1" applyBorder="1" applyAlignment="1">
      <alignment horizontal="left" vertical="center" wrapText="1"/>
    </xf>
    <xf numFmtId="49" fontId="21" fillId="55" borderId="62" xfId="0" applyNumberFormat="1" applyFont="1" applyFill="1" applyBorder="1" applyAlignment="1">
      <alignment horizontal="left" vertical="center" wrapText="1"/>
    </xf>
    <xf numFmtId="49" fontId="21" fillId="55" borderId="51" xfId="0" applyNumberFormat="1" applyFont="1" applyFill="1" applyBorder="1" applyAlignment="1">
      <alignment horizontal="left" vertical="center" wrapText="1"/>
    </xf>
    <xf numFmtId="49" fontId="49" fillId="0" borderId="90" xfId="0" applyNumberFormat="1" applyFont="1" applyFill="1" applyBorder="1" applyAlignment="1">
      <alignment horizontal="left" vertical="center" wrapText="1"/>
    </xf>
    <xf numFmtId="49" fontId="49" fillId="0" borderId="55" xfId="0" applyNumberFormat="1" applyFont="1" applyFill="1" applyBorder="1" applyAlignment="1">
      <alignment horizontal="left" vertical="center" wrapText="1"/>
    </xf>
    <xf numFmtId="49" fontId="49" fillId="0" borderId="62" xfId="0" applyNumberFormat="1" applyFont="1" applyFill="1" applyBorder="1" applyAlignment="1">
      <alignment horizontal="left" vertical="center" wrapText="1"/>
    </xf>
    <xf numFmtId="49" fontId="49" fillId="0" borderId="51" xfId="0" applyNumberFormat="1" applyFont="1" applyFill="1" applyBorder="1" applyAlignment="1">
      <alignment horizontal="left" vertical="center" wrapText="1"/>
    </xf>
    <xf numFmtId="0" fontId="21" fillId="0" borderId="91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vertical="center" wrapText="1"/>
    </xf>
    <xf numFmtId="0" fontId="22" fillId="0" borderId="53" xfId="0" applyFont="1" applyFill="1" applyBorder="1" applyAlignment="1">
      <alignment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3" fontId="21" fillId="0" borderId="73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left" vertical="center" wrapText="1"/>
    </xf>
    <xf numFmtId="0" fontId="21" fillId="0" borderId="65" xfId="0" applyFont="1" applyFill="1" applyBorder="1" applyAlignment="1">
      <alignment horizontal="left" vertical="center" wrapText="1"/>
    </xf>
    <xf numFmtId="49" fontId="49" fillId="0" borderId="77" xfId="0" applyNumberFormat="1" applyFont="1" applyFill="1" applyBorder="1" applyAlignment="1">
      <alignment horizontal="center" vertical="center" wrapText="1"/>
    </xf>
    <xf numFmtId="49" fontId="49" fillId="0" borderId="75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left" vertical="center"/>
    </xf>
    <xf numFmtId="0" fontId="49" fillId="0" borderId="51" xfId="0" applyFont="1" applyBorder="1" applyAlignment="1">
      <alignment horizontal="left" vertical="center"/>
    </xf>
    <xf numFmtId="0" fontId="21" fillId="55" borderId="41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vertical="center" wrapText="1"/>
    </xf>
    <xf numFmtId="0" fontId="21" fillId="55" borderId="52" xfId="0" applyFont="1" applyFill="1" applyBorder="1" applyAlignment="1">
      <alignment horizontal="left" vertical="center" wrapText="1"/>
    </xf>
    <xf numFmtId="49" fontId="21" fillId="55" borderId="52" xfId="0" applyNumberFormat="1" applyFont="1" applyFill="1" applyBorder="1" applyAlignment="1">
      <alignment horizontal="center"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49" fontId="49" fillId="55" borderId="59" xfId="0" applyNumberFormat="1" applyFont="1" applyFill="1" applyBorder="1" applyAlignment="1">
      <alignment horizontal="left" vertical="center" wrapText="1"/>
    </xf>
    <xf numFmtId="49" fontId="49" fillId="55" borderId="51" xfId="0" applyNumberFormat="1" applyFont="1" applyFill="1" applyBorder="1" applyAlignment="1">
      <alignment horizontal="left" vertical="center" wrapText="1"/>
    </xf>
    <xf numFmtId="49" fontId="49" fillId="55" borderId="90" xfId="0" applyNumberFormat="1" applyFont="1" applyFill="1" applyBorder="1" applyAlignment="1">
      <alignment horizontal="left" vertical="center" wrapText="1"/>
    </xf>
    <xf numFmtId="49" fontId="49" fillId="55" borderId="55" xfId="0" applyNumberFormat="1" applyFont="1" applyFill="1" applyBorder="1" applyAlignment="1">
      <alignment horizontal="left" vertical="center" wrapText="1"/>
    </xf>
    <xf numFmtId="49" fontId="49" fillId="55" borderId="62" xfId="0" applyNumberFormat="1" applyFont="1" applyFill="1" applyBorder="1" applyAlignment="1">
      <alignment horizontal="left" vertical="center" wrapText="1"/>
    </xf>
    <xf numFmtId="3" fontId="21" fillId="0" borderId="7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82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07" customWidth="1"/>
    <col min="4" max="4" width="9.57421875" style="107" customWidth="1"/>
    <col min="5" max="5" width="9.28125" style="2" customWidth="1"/>
    <col min="6" max="6" width="8.7109375" style="2" customWidth="1"/>
    <col min="7" max="7" width="10.00390625" style="2" customWidth="1"/>
    <col min="8" max="8" width="11.7109375" style="2" customWidth="1"/>
    <col min="9" max="9" width="13.00390625" style="2" customWidth="1"/>
    <col min="10" max="11" width="7.8515625" style="68" hidden="1" customWidth="1"/>
    <col min="12" max="12" width="13.7109375" style="74" hidden="1" customWidth="1"/>
    <col min="13" max="13" width="7.8515625" style="77" hidden="1" customWidth="1"/>
    <col min="14" max="14" width="9.140625" style="2" hidden="1" customWidth="1"/>
    <col min="15" max="15" width="11.7109375" style="2" customWidth="1"/>
    <col min="16" max="18" width="0" style="2" hidden="1" customWidth="1"/>
    <col min="19" max="22" width="9.140625" style="2" customWidth="1"/>
    <col min="23" max="23" width="10.8515625" style="2" customWidth="1"/>
    <col min="24" max="16384" width="9.140625" style="2" customWidth="1"/>
  </cols>
  <sheetData>
    <row r="1" spans="1:13" s="1" customFormat="1" ht="21" customHeight="1" thickBot="1">
      <c r="A1" s="260" t="s">
        <v>121</v>
      </c>
      <c r="B1" s="260"/>
      <c r="C1" s="260"/>
      <c r="D1" s="260"/>
      <c r="E1" s="260"/>
      <c r="F1" s="260"/>
      <c r="G1" s="260"/>
      <c r="H1" s="260"/>
      <c r="I1" s="260"/>
      <c r="J1" s="67"/>
      <c r="K1" s="67"/>
      <c r="L1" s="73"/>
      <c r="M1" s="76"/>
    </row>
    <row r="2" spans="1:9" ht="15.75" thickBot="1">
      <c r="A2" s="261" t="s">
        <v>0</v>
      </c>
      <c r="B2" s="264" t="s">
        <v>6</v>
      </c>
      <c r="C2" s="267" t="s">
        <v>7</v>
      </c>
      <c r="D2" s="267" t="s">
        <v>8</v>
      </c>
      <c r="E2" s="270"/>
      <c r="F2" s="270"/>
      <c r="G2" s="270"/>
      <c r="H2" s="270"/>
      <c r="I2" s="271"/>
    </row>
    <row r="3" spans="1:9" ht="15.75" customHeight="1">
      <c r="A3" s="262"/>
      <c r="B3" s="265"/>
      <c r="C3" s="268"/>
      <c r="D3" s="268"/>
      <c r="E3" s="272" t="s">
        <v>100</v>
      </c>
      <c r="F3" s="273"/>
      <c r="G3" s="273"/>
      <c r="H3" s="273"/>
      <c r="I3" s="274"/>
    </row>
    <row r="4" spans="1:9" ht="47.25" customHeight="1" thickBot="1">
      <c r="A4" s="263"/>
      <c r="B4" s="266"/>
      <c r="C4" s="269"/>
      <c r="D4" s="269"/>
      <c r="E4" s="201" t="s">
        <v>9</v>
      </c>
      <c r="F4" s="147" t="s">
        <v>10</v>
      </c>
      <c r="G4" s="147" t="s">
        <v>11</v>
      </c>
      <c r="H4" s="147" t="s">
        <v>12</v>
      </c>
      <c r="I4" s="149" t="s">
        <v>13</v>
      </c>
    </row>
    <row r="5" spans="1:9" ht="15.75" thickBot="1">
      <c r="A5" s="194">
        <v>1</v>
      </c>
      <c r="B5" s="3">
        <v>2</v>
      </c>
      <c r="C5" s="92">
        <v>3</v>
      </c>
      <c r="D5" s="95">
        <v>4</v>
      </c>
      <c r="E5" s="4">
        <v>5</v>
      </c>
      <c r="F5" s="5">
        <v>6</v>
      </c>
      <c r="G5" s="5">
        <v>7</v>
      </c>
      <c r="H5" s="5">
        <v>8</v>
      </c>
      <c r="I5" s="6">
        <v>9</v>
      </c>
    </row>
    <row r="6" spans="1:9" ht="31.5" customHeight="1" thickBot="1">
      <c r="A6" s="257" t="s">
        <v>131</v>
      </c>
      <c r="B6" s="258"/>
      <c r="C6" s="258"/>
      <c r="D6" s="258"/>
      <c r="E6" s="258"/>
      <c r="F6" s="258"/>
      <c r="G6" s="258"/>
      <c r="H6" s="258"/>
      <c r="I6" s="259"/>
    </row>
    <row r="7" spans="1:9" ht="15.75" thickBot="1">
      <c r="A7" s="275" t="s">
        <v>14</v>
      </c>
      <c r="B7" s="276"/>
      <c r="C7" s="276"/>
      <c r="D7" s="276"/>
      <c r="E7" s="276"/>
      <c r="F7" s="276"/>
      <c r="G7" s="276"/>
      <c r="H7" s="276"/>
      <c r="I7" s="277"/>
    </row>
    <row r="8" spans="1:9" ht="45.75" customHeight="1">
      <c r="A8" s="188" t="s">
        <v>15</v>
      </c>
      <c r="B8" s="64" t="s">
        <v>113</v>
      </c>
      <c r="C8" s="93" t="s">
        <v>1</v>
      </c>
      <c r="D8" s="102" t="s">
        <v>147</v>
      </c>
      <c r="E8" s="7">
        <f aca="true" t="shared" si="0" ref="E8:E13">F8+G8+H8+I8</f>
        <v>31763</v>
      </c>
      <c r="F8" s="152">
        <f>31954-191</f>
        <v>31763</v>
      </c>
      <c r="G8" s="152">
        <v>0</v>
      </c>
      <c r="H8" s="152">
        <v>0</v>
      </c>
      <c r="I8" s="183">
        <v>0</v>
      </c>
    </row>
    <row r="9" spans="1:9" ht="92.25" customHeight="1">
      <c r="A9" s="158" t="s">
        <v>16</v>
      </c>
      <c r="B9" s="176" t="s">
        <v>125</v>
      </c>
      <c r="C9" s="181" t="s">
        <v>1</v>
      </c>
      <c r="D9" s="178" t="s">
        <v>164</v>
      </c>
      <c r="E9" s="8">
        <f t="shared" si="0"/>
        <v>100635</v>
      </c>
      <c r="F9" s="9">
        <f>100444+191</f>
        <v>100635</v>
      </c>
      <c r="G9" s="9">
        <v>0</v>
      </c>
      <c r="H9" s="9">
        <v>0</v>
      </c>
      <c r="I9" s="10">
        <v>0</v>
      </c>
    </row>
    <row r="10" spans="1:9" ht="68.25" customHeight="1">
      <c r="A10" s="186" t="s">
        <v>17</v>
      </c>
      <c r="B10" s="11" t="s">
        <v>162</v>
      </c>
      <c r="C10" s="94" t="s">
        <v>1</v>
      </c>
      <c r="D10" s="108" t="s">
        <v>160</v>
      </c>
      <c r="E10" s="12">
        <f t="shared" si="0"/>
        <v>68813</v>
      </c>
      <c r="F10" s="153">
        <v>68813</v>
      </c>
      <c r="G10" s="153">
        <v>0</v>
      </c>
      <c r="H10" s="153">
        <v>0</v>
      </c>
      <c r="I10" s="155">
        <v>0</v>
      </c>
    </row>
    <row r="11" spans="1:9" ht="69" customHeight="1">
      <c r="A11" s="158" t="s">
        <v>18</v>
      </c>
      <c r="B11" s="176" t="s">
        <v>124</v>
      </c>
      <c r="C11" s="181" t="s">
        <v>1</v>
      </c>
      <c r="D11" s="178" t="s">
        <v>160</v>
      </c>
      <c r="E11" s="8">
        <f t="shared" si="0"/>
        <v>93391</v>
      </c>
      <c r="F11" s="9">
        <v>93391</v>
      </c>
      <c r="G11" s="9">
        <v>0</v>
      </c>
      <c r="H11" s="9">
        <v>0</v>
      </c>
      <c r="I11" s="10">
        <v>0</v>
      </c>
    </row>
    <row r="12" spans="1:9" ht="31.5" customHeight="1">
      <c r="A12" s="186" t="s">
        <v>19</v>
      </c>
      <c r="B12" s="11" t="s">
        <v>20</v>
      </c>
      <c r="C12" s="94" t="s">
        <v>1</v>
      </c>
      <c r="D12" s="108" t="s">
        <v>161</v>
      </c>
      <c r="E12" s="12">
        <f t="shared" si="0"/>
        <v>5982</v>
      </c>
      <c r="F12" s="153">
        <v>5982</v>
      </c>
      <c r="G12" s="153">
        <v>0</v>
      </c>
      <c r="H12" s="153">
        <v>0</v>
      </c>
      <c r="I12" s="155">
        <v>0</v>
      </c>
    </row>
    <row r="13" spans="1:9" ht="15">
      <c r="A13" s="158" t="s">
        <v>21</v>
      </c>
      <c r="B13" s="176" t="s">
        <v>123</v>
      </c>
      <c r="C13" s="181" t="s">
        <v>1</v>
      </c>
      <c r="D13" s="91"/>
      <c r="E13" s="8">
        <f t="shared" si="0"/>
        <v>0</v>
      </c>
      <c r="F13" s="9">
        <v>0</v>
      </c>
      <c r="G13" s="9">
        <v>0</v>
      </c>
      <c r="H13" s="9">
        <v>0</v>
      </c>
      <c r="I13" s="10">
        <v>0</v>
      </c>
    </row>
    <row r="14" spans="1:9" ht="48.75" customHeight="1" thickBot="1">
      <c r="A14" s="187" t="s">
        <v>22</v>
      </c>
      <c r="B14" s="65" t="s">
        <v>129</v>
      </c>
      <c r="C14" s="95" t="s">
        <v>1</v>
      </c>
      <c r="D14" s="92" t="s">
        <v>148</v>
      </c>
      <c r="E14" s="13">
        <f>F14+G14+H14+I14</f>
        <v>386363.8585858586</v>
      </c>
      <c r="F14" s="119">
        <v>384177</v>
      </c>
      <c r="G14" s="119">
        <v>0</v>
      </c>
      <c r="H14" s="119">
        <v>0</v>
      </c>
      <c r="I14" s="66">
        <v>2186.8585858585857</v>
      </c>
    </row>
    <row r="15" spans="1:9" ht="15.75" thickBot="1">
      <c r="A15" s="278" t="s">
        <v>23</v>
      </c>
      <c r="B15" s="279"/>
      <c r="C15" s="96" t="s">
        <v>1</v>
      </c>
      <c r="D15" s="109"/>
      <c r="E15" s="14">
        <f>E14+E13+E12+E11+E10+E9+E8</f>
        <v>686947.8585858586</v>
      </c>
      <c r="F15" s="15">
        <f>F14+F13+F12+F11+F10+F9+F8</f>
        <v>684761</v>
      </c>
      <c r="G15" s="15">
        <f>G14+G13+G12+G11+G10+G9+G8</f>
        <v>0</v>
      </c>
      <c r="H15" s="15">
        <f>H14+H13+H12+H11+H10+H9+H8</f>
        <v>0</v>
      </c>
      <c r="I15" s="16">
        <f>I14+I13+I12+I11+I10+I9+I8</f>
        <v>2186.8585858585857</v>
      </c>
    </row>
    <row r="16" spans="1:9" ht="27" customHeight="1">
      <c r="A16" s="280" t="s">
        <v>24</v>
      </c>
      <c r="B16" s="281"/>
      <c r="C16" s="177" t="s">
        <v>1</v>
      </c>
      <c r="D16" s="177">
        <v>2016</v>
      </c>
      <c r="E16" s="166">
        <f>F16+G16+H16+I16</f>
        <v>87336</v>
      </c>
      <c r="F16" s="215">
        <v>87336</v>
      </c>
      <c r="G16" s="165">
        <v>0</v>
      </c>
      <c r="H16" s="165">
        <v>0</v>
      </c>
      <c r="I16" s="168">
        <v>0</v>
      </c>
    </row>
    <row r="17" spans="1:9" ht="15">
      <c r="A17" s="282" t="s">
        <v>25</v>
      </c>
      <c r="B17" s="283"/>
      <c r="C17" s="178" t="s">
        <v>1</v>
      </c>
      <c r="D17" s="178">
        <v>2016</v>
      </c>
      <c r="E17" s="8">
        <f>F17+G17+H17+I17</f>
        <v>19111</v>
      </c>
      <c r="F17" s="9">
        <v>19111</v>
      </c>
      <c r="G17" s="9">
        <v>0</v>
      </c>
      <c r="H17" s="9">
        <v>0</v>
      </c>
      <c r="I17" s="10">
        <v>0</v>
      </c>
    </row>
    <row r="18" spans="1:9" ht="15.75" thickBot="1">
      <c r="A18" s="284" t="s">
        <v>26</v>
      </c>
      <c r="B18" s="285"/>
      <c r="C18" s="179" t="s">
        <v>1</v>
      </c>
      <c r="D18" s="179">
        <v>2016</v>
      </c>
      <c r="E18" s="190">
        <f>F18+G18+H18+I18</f>
        <v>68225</v>
      </c>
      <c r="F18" s="216">
        <v>68225</v>
      </c>
      <c r="G18" s="172">
        <v>0</v>
      </c>
      <c r="H18" s="172">
        <v>0</v>
      </c>
      <c r="I18" s="173">
        <v>0</v>
      </c>
    </row>
    <row r="19" spans="1:53" s="68" customFormat="1" ht="22.5" customHeight="1" thickBot="1">
      <c r="A19" s="275" t="s">
        <v>159</v>
      </c>
      <c r="B19" s="277"/>
      <c r="C19" s="105"/>
      <c r="D19" s="96">
        <v>2016</v>
      </c>
      <c r="E19" s="32">
        <f>F19+G19+H19+I19</f>
        <v>774283.8585858586</v>
      </c>
      <c r="F19" s="15">
        <f>87336+F15</f>
        <v>772097</v>
      </c>
      <c r="G19" s="15">
        <f>G12+G11</f>
        <v>0</v>
      </c>
      <c r="H19" s="15">
        <f>H12</f>
        <v>0</v>
      </c>
      <c r="I19" s="16">
        <f>I15</f>
        <v>2186.8585858585857</v>
      </c>
      <c r="L19" s="74"/>
      <c r="M19" s="7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9" ht="15.75" thickBot="1">
      <c r="A20" s="275" t="s">
        <v>27</v>
      </c>
      <c r="B20" s="276"/>
      <c r="C20" s="276"/>
      <c r="D20" s="276"/>
      <c r="E20" s="276"/>
      <c r="F20" s="276"/>
      <c r="G20" s="276"/>
      <c r="H20" s="276"/>
      <c r="I20" s="277"/>
    </row>
    <row r="21" spans="1:9" ht="15">
      <c r="A21" s="191" t="s">
        <v>28</v>
      </c>
      <c r="B21" s="17" t="s">
        <v>29</v>
      </c>
      <c r="C21" s="177" t="s">
        <v>1</v>
      </c>
      <c r="D21" s="177" t="s">
        <v>128</v>
      </c>
      <c r="E21" s="166">
        <f>F21+G21+H21+I21</f>
        <v>1766</v>
      </c>
      <c r="F21" s="165">
        <v>1766</v>
      </c>
      <c r="G21" s="165">
        <v>0</v>
      </c>
      <c r="H21" s="165">
        <v>0</v>
      </c>
      <c r="I21" s="168">
        <v>0</v>
      </c>
    </row>
    <row r="22" spans="1:9" ht="39" thickBot="1">
      <c r="A22" s="18" t="s">
        <v>30</v>
      </c>
      <c r="B22" s="19" t="s">
        <v>130</v>
      </c>
      <c r="C22" s="92" t="s">
        <v>1</v>
      </c>
      <c r="D22" s="92">
        <v>2019</v>
      </c>
      <c r="E22" s="13">
        <f>F22+G22+H22+I22</f>
        <v>15122</v>
      </c>
      <c r="F22" s="119">
        <v>15122</v>
      </c>
      <c r="G22" s="119">
        <v>0</v>
      </c>
      <c r="H22" s="119">
        <v>0</v>
      </c>
      <c r="I22" s="66">
        <v>0</v>
      </c>
    </row>
    <row r="23" spans="1:9" ht="15.75" thickBot="1">
      <c r="A23" s="288" t="s">
        <v>31</v>
      </c>
      <c r="B23" s="289"/>
      <c r="C23" s="92" t="s">
        <v>1</v>
      </c>
      <c r="D23" s="150"/>
      <c r="E23" s="13">
        <f>E22+E21</f>
        <v>16888</v>
      </c>
      <c r="F23" s="119">
        <f>F22+F21</f>
        <v>16888</v>
      </c>
      <c r="G23" s="119">
        <f>G22+G21</f>
        <v>0</v>
      </c>
      <c r="H23" s="119">
        <f>H22+H21</f>
        <v>0</v>
      </c>
      <c r="I23" s="66">
        <f>I22+I21</f>
        <v>0</v>
      </c>
    </row>
    <row r="24" spans="1:9" ht="15.75" thickBot="1">
      <c r="A24" s="275" t="s">
        <v>32</v>
      </c>
      <c r="B24" s="276"/>
      <c r="C24" s="276"/>
      <c r="D24" s="276"/>
      <c r="E24" s="276"/>
      <c r="F24" s="276"/>
      <c r="G24" s="276"/>
      <c r="H24" s="276"/>
      <c r="I24" s="277"/>
    </row>
    <row r="25" spans="1:9" ht="20.25" customHeight="1">
      <c r="A25" s="157" t="s">
        <v>33</v>
      </c>
      <c r="B25" s="159" t="s">
        <v>29</v>
      </c>
      <c r="C25" s="177" t="s">
        <v>1</v>
      </c>
      <c r="D25" s="177"/>
      <c r="E25" s="171">
        <v>0</v>
      </c>
      <c r="F25" s="146">
        <v>0</v>
      </c>
      <c r="G25" s="146">
        <v>0</v>
      </c>
      <c r="H25" s="146">
        <v>0</v>
      </c>
      <c r="I25" s="148">
        <v>0</v>
      </c>
    </row>
    <row r="26" spans="1:9" ht="26.25" thickBot="1">
      <c r="A26" s="20" t="s">
        <v>34</v>
      </c>
      <c r="B26" s="170" t="s">
        <v>35</v>
      </c>
      <c r="C26" s="97" t="s">
        <v>1</v>
      </c>
      <c r="D26" s="97"/>
      <c r="E26" s="21">
        <v>0</v>
      </c>
      <c r="F26" s="22">
        <v>0</v>
      </c>
      <c r="G26" s="22">
        <v>0</v>
      </c>
      <c r="H26" s="22">
        <v>0</v>
      </c>
      <c r="I26" s="23">
        <v>0</v>
      </c>
    </row>
    <row r="27" spans="1:9" ht="15.75" thickBot="1">
      <c r="A27" s="278" t="s">
        <v>36</v>
      </c>
      <c r="B27" s="279"/>
      <c r="C27" s="96" t="s">
        <v>1</v>
      </c>
      <c r="D27" s="109"/>
      <c r="E27" s="24">
        <v>0</v>
      </c>
      <c r="F27" s="25">
        <v>0</v>
      </c>
      <c r="G27" s="25">
        <v>0</v>
      </c>
      <c r="H27" s="25">
        <v>0</v>
      </c>
      <c r="I27" s="26">
        <v>0</v>
      </c>
    </row>
    <row r="28" spans="1:9" ht="19.5" customHeight="1" thickBot="1">
      <c r="A28" s="275" t="s">
        <v>37</v>
      </c>
      <c r="B28" s="276"/>
      <c r="C28" s="276"/>
      <c r="D28" s="276"/>
      <c r="E28" s="276"/>
      <c r="F28" s="276"/>
      <c r="G28" s="276"/>
      <c r="H28" s="276"/>
      <c r="I28" s="277"/>
    </row>
    <row r="29" spans="1:13" ht="20.25" customHeight="1" thickBot="1">
      <c r="A29" s="187" t="s">
        <v>38</v>
      </c>
      <c r="B29" s="275" t="s">
        <v>2</v>
      </c>
      <c r="C29" s="276"/>
      <c r="D29" s="276"/>
      <c r="E29" s="276"/>
      <c r="F29" s="276"/>
      <c r="G29" s="276"/>
      <c r="H29" s="276"/>
      <c r="I29" s="277"/>
      <c r="J29" s="68" t="s">
        <v>114</v>
      </c>
      <c r="K29" s="68" t="s">
        <v>115</v>
      </c>
      <c r="L29" s="74" t="s">
        <v>116</v>
      </c>
      <c r="M29" s="77">
        <v>14</v>
      </c>
    </row>
    <row r="30" spans="1:9" ht="15">
      <c r="A30" s="157" t="s">
        <v>39</v>
      </c>
      <c r="B30" s="159" t="s">
        <v>40</v>
      </c>
      <c r="C30" s="177" t="s">
        <v>1</v>
      </c>
      <c r="D30" s="180">
        <v>2016</v>
      </c>
      <c r="E30" s="169">
        <f>F30+G30+H30+I30</f>
        <v>625</v>
      </c>
      <c r="F30" s="165">
        <v>625</v>
      </c>
      <c r="G30" s="165">
        <v>0</v>
      </c>
      <c r="H30" s="165">
        <v>0</v>
      </c>
      <c r="I30" s="168">
        <v>0</v>
      </c>
    </row>
    <row r="31" spans="1:9" ht="24" customHeight="1">
      <c r="A31" s="158" t="s">
        <v>41</v>
      </c>
      <c r="B31" s="160" t="s">
        <v>29</v>
      </c>
      <c r="C31" s="178" t="s">
        <v>1</v>
      </c>
      <c r="D31" s="181" t="s">
        <v>45</v>
      </c>
      <c r="E31" s="27">
        <f>F31+G31+H31+I31</f>
        <v>516</v>
      </c>
      <c r="F31" s="9">
        <v>516</v>
      </c>
      <c r="G31" s="9">
        <v>0</v>
      </c>
      <c r="H31" s="9">
        <v>0</v>
      </c>
      <c r="I31" s="10">
        <v>0</v>
      </c>
    </row>
    <row r="32" spans="1:16" ht="22.5" customHeight="1">
      <c r="A32" s="296" t="s">
        <v>42</v>
      </c>
      <c r="B32" s="298" t="s">
        <v>43</v>
      </c>
      <c r="C32" s="178" t="s">
        <v>70</v>
      </c>
      <c r="D32" s="181" t="s">
        <v>140</v>
      </c>
      <c r="E32" s="27">
        <f aca="true" t="shared" si="1" ref="E32:E38">F32+G32+H32+I32</f>
        <v>131585</v>
      </c>
      <c r="F32" s="9">
        <v>6580</v>
      </c>
      <c r="G32" s="9">
        <v>125005</v>
      </c>
      <c r="H32" s="9">
        <v>0</v>
      </c>
      <c r="I32" s="10">
        <v>0</v>
      </c>
      <c r="J32" s="85"/>
      <c r="K32" s="80"/>
      <c r="L32" s="81"/>
      <c r="M32" s="82"/>
      <c r="N32" s="83"/>
    </row>
    <row r="33" spans="1:14" ht="21" customHeight="1">
      <c r="A33" s="297"/>
      <c r="B33" s="299"/>
      <c r="C33" s="178" t="s">
        <v>1</v>
      </c>
      <c r="D33" s="181">
        <v>2020</v>
      </c>
      <c r="E33" s="27">
        <f t="shared" si="1"/>
        <v>92</v>
      </c>
      <c r="F33" s="9">
        <v>92</v>
      </c>
      <c r="G33" s="9">
        <v>0</v>
      </c>
      <c r="H33" s="9">
        <v>0</v>
      </c>
      <c r="I33" s="10">
        <v>0</v>
      </c>
      <c r="J33" s="85"/>
      <c r="K33" s="80"/>
      <c r="L33" s="81"/>
      <c r="M33" s="82"/>
      <c r="N33" s="83"/>
    </row>
    <row r="34" spans="1:14" ht="25.5">
      <c r="A34" s="158" t="s">
        <v>44</v>
      </c>
      <c r="B34" s="160" t="s">
        <v>5</v>
      </c>
      <c r="C34" s="178" t="s">
        <v>1</v>
      </c>
      <c r="D34" s="181" t="s">
        <v>45</v>
      </c>
      <c r="E34" s="27">
        <f t="shared" si="1"/>
        <v>637</v>
      </c>
      <c r="F34" s="9">
        <v>637</v>
      </c>
      <c r="G34" s="9">
        <v>0</v>
      </c>
      <c r="H34" s="9">
        <v>0</v>
      </c>
      <c r="I34" s="10">
        <v>0</v>
      </c>
      <c r="J34" s="85">
        <f>159+157</f>
        <v>316</v>
      </c>
      <c r="K34" s="84" t="e">
        <f>#REF!-J34</f>
        <v>#REF!</v>
      </c>
      <c r="L34" s="81">
        <v>2</v>
      </c>
      <c r="M34" s="82"/>
      <c r="N34" s="83"/>
    </row>
    <row r="35" spans="1:14" ht="51">
      <c r="A35" s="175" t="s">
        <v>46</v>
      </c>
      <c r="B35" s="170" t="s">
        <v>149</v>
      </c>
      <c r="C35" s="97" t="s">
        <v>1</v>
      </c>
      <c r="D35" s="98" t="s">
        <v>150</v>
      </c>
      <c r="E35" s="27">
        <f t="shared" si="1"/>
        <v>2694</v>
      </c>
      <c r="F35" s="28">
        <v>2694</v>
      </c>
      <c r="G35" s="28">
        <v>0</v>
      </c>
      <c r="H35" s="28">
        <v>0</v>
      </c>
      <c r="I35" s="29">
        <v>0</v>
      </c>
      <c r="J35" s="85">
        <v>146</v>
      </c>
      <c r="K35" s="84" t="e">
        <f>#REF!-J35</f>
        <v>#REF!</v>
      </c>
      <c r="L35" s="81"/>
      <c r="M35" s="80">
        <v>127</v>
      </c>
      <c r="N35" s="83"/>
    </row>
    <row r="36" spans="1:14" ht="45.75" customHeight="1">
      <c r="A36" s="175" t="s">
        <v>47</v>
      </c>
      <c r="B36" s="170" t="s">
        <v>146</v>
      </c>
      <c r="C36" s="97" t="s">
        <v>1</v>
      </c>
      <c r="D36" s="98" t="s">
        <v>151</v>
      </c>
      <c r="E36" s="154">
        <f t="shared" si="1"/>
        <v>1006</v>
      </c>
      <c r="F36" s="28">
        <v>1006</v>
      </c>
      <c r="G36" s="28">
        <v>0</v>
      </c>
      <c r="H36" s="28">
        <v>0</v>
      </c>
      <c r="I36" s="29">
        <v>0</v>
      </c>
      <c r="J36" s="85">
        <f>23.2+23.2+23.2+36</f>
        <v>105.6</v>
      </c>
      <c r="K36" s="84" t="e">
        <f>#REF!-J36</f>
        <v>#REF!</v>
      </c>
      <c r="L36" s="81">
        <v>38</v>
      </c>
      <c r="M36" s="82"/>
      <c r="N36" s="83"/>
    </row>
    <row r="37" spans="1:14" ht="25.5">
      <c r="A37" s="158" t="s">
        <v>48</v>
      </c>
      <c r="B37" s="160" t="s">
        <v>3</v>
      </c>
      <c r="C37" s="97" t="s">
        <v>1</v>
      </c>
      <c r="D37" s="98" t="s">
        <v>152</v>
      </c>
      <c r="E37" s="30">
        <f t="shared" si="1"/>
        <v>4273</v>
      </c>
      <c r="F37" s="9">
        <v>4273</v>
      </c>
      <c r="G37" s="9">
        <v>0</v>
      </c>
      <c r="H37" s="9">
        <v>0</v>
      </c>
      <c r="I37" s="10">
        <v>0</v>
      </c>
      <c r="J37" s="85">
        <f>99+95</f>
        <v>194</v>
      </c>
      <c r="K37" s="84" t="e">
        <f>#REF!-J37</f>
        <v>#REF!</v>
      </c>
      <c r="L37" s="81"/>
      <c r="M37" s="80">
        <v>42</v>
      </c>
      <c r="N37" s="83"/>
    </row>
    <row r="38" spans="1:14" ht="34.5" customHeight="1" thickBot="1">
      <c r="A38" s="187" t="s">
        <v>49</v>
      </c>
      <c r="B38" s="31" t="s">
        <v>4</v>
      </c>
      <c r="C38" s="179" t="s">
        <v>1</v>
      </c>
      <c r="D38" s="182" t="s">
        <v>153</v>
      </c>
      <c r="E38" s="63">
        <f t="shared" si="1"/>
        <v>9078</v>
      </c>
      <c r="F38" s="119">
        <v>9078</v>
      </c>
      <c r="G38" s="119">
        <v>0</v>
      </c>
      <c r="H38" s="119">
        <v>0</v>
      </c>
      <c r="I38" s="66">
        <v>0</v>
      </c>
      <c r="J38" s="85">
        <f>704+203+99</f>
        <v>1006</v>
      </c>
      <c r="K38" s="84" t="e">
        <f>#REF!-J38</f>
        <v>#REF!</v>
      </c>
      <c r="L38" s="81">
        <v>248</v>
      </c>
      <c r="M38" s="80">
        <v>157</v>
      </c>
      <c r="N38" s="83"/>
    </row>
    <row r="39" spans="1:14" ht="15.75" thickBot="1">
      <c r="A39" s="300" t="s">
        <v>120</v>
      </c>
      <c r="B39" s="301"/>
      <c r="C39" s="102"/>
      <c r="D39" s="113"/>
      <c r="E39" s="156">
        <f>E30+E31+E32+E34+E35+E36+E37+E38+E33</f>
        <v>150506</v>
      </c>
      <c r="F39" s="152">
        <f>F30+F31+F32+F34+F35+F36+F37+F38+F33</f>
        <v>25501</v>
      </c>
      <c r="G39" s="152">
        <f>G30+G31+G32+G34+G35+G36+G37+G38</f>
        <v>125005</v>
      </c>
      <c r="H39" s="152">
        <f>H30+H31+H32+H34+H35+H36+H37+H38</f>
        <v>0</v>
      </c>
      <c r="I39" s="183">
        <f>I30+I31+I32+I34+I35+I36+I37+I38</f>
        <v>0</v>
      </c>
      <c r="J39" s="85">
        <f>SUM(J30:J38)</f>
        <v>1767.6</v>
      </c>
      <c r="K39" s="80" t="e">
        <f>SUM(K30:K38)</f>
        <v>#REF!</v>
      </c>
      <c r="L39" s="81">
        <f>SUM(L32:L38)</f>
        <v>288</v>
      </c>
      <c r="M39" s="82">
        <f>SUM(M32:M38)</f>
        <v>326</v>
      </c>
      <c r="N39" s="83"/>
    </row>
    <row r="40" spans="1:14" ht="15">
      <c r="A40" s="126"/>
      <c r="B40" s="128"/>
      <c r="C40" s="177" t="s">
        <v>1</v>
      </c>
      <c r="D40" s="161"/>
      <c r="E40" s="169">
        <f>E30+E31+E34+E35+E36+E37+E38+E33</f>
        <v>18921</v>
      </c>
      <c r="F40" s="165">
        <f>F30+F31+F34+F35+F36+F37+F38+F33</f>
        <v>18921</v>
      </c>
      <c r="G40" s="165">
        <v>0</v>
      </c>
      <c r="H40" s="165">
        <v>0</v>
      </c>
      <c r="I40" s="168">
        <v>0</v>
      </c>
      <c r="J40" s="122"/>
      <c r="K40" s="122"/>
      <c r="L40" s="123"/>
      <c r="M40" s="124"/>
      <c r="N40" s="116"/>
    </row>
    <row r="41" spans="1:14" ht="15.75" thickBot="1">
      <c r="A41" s="127"/>
      <c r="B41" s="129"/>
      <c r="C41" s="179" t="s">
        <v>70</v>
      </c>
      <c r="D41" s="162"/>
      <c r="E41" s="174">
        <f>E32</f>
        <v>131585</v>
      </c>
      <c r="F41" s="190">
        <f>F32</f>
        <v>6580</v>
      </c>
      <c r="G41" s="190">
        <f>G32</f>
        <v>125005</v>
      </c>
      <c r="H41" s="190">
        <f>H32</f>
        <v>0</v>
      </c>
      <c r="I41" s="125">
        <f>I32</f>
        <v>0</v>
      </c>
      <c r="J41" s="122"/>
      <c r="K41" s="122"/>
      <c r="L41" s="123"/>
      <c r="M41" s="124"/>
      <c r="N41" s="116"/>
    </row>
    <row r="42" spans="1:9" ht="15.75" thickBot="1">
      <c r="A42" s="302" t="s">
        <v>50</v>
      </c>
      <c r="B42" s="303"/>
      <c r="C42" s="303"/>
      <c r="D42" s="303"/>
      <c r="E42" s="303"/>
      <c r="F42" s="303"/>
      <c r="G42" s="303"/>
      <c r="H42" s="303"/>
      <c r="I42" s="304"/>
    </row>
    <row r="43" spans="1:9" ht="29.25" customHeight="1">
      <c r="A43" s="305" t="s">
        <v>51</v>
      </c>
      <c r="B43" s="286" t="s">
        <v>29</v>
      </c>
      <c r="C43" s="180" t="s">
        <v>52</v>
      </c>
      <c r="D43" s="177">
        <v>2024</v>
      </c>
      <c r="E43" s="166">
        <f aca="true" t="shared" si="2" ref="E43:E48">F43+G43+H43+I43</f>
        <v>16050</v>
      </c>
      <c r="F43" s="165">
        <v>16050</v>
      </c>
      <c r="G43" s="165">
        <v>0</v>
      </c>
      <c r="H43" s="165">
        <v>0</v>
      </c>
      <c r="I43" s="168">
        <v>0</v>
      </c>
    </row>
    <row r="44" spans="1:9" ht="18" customHeight="1">
      <c r="A44" s="296"/>
      <c r="B44" s="287"/>
      <c r="C44" s="98" t="s">
        <v>53</v>
      </c>
      <c r="D44" s="97">
        <v>2024</v>
      </c>
      <c r="E44" s="33">
        <f t="shared" si="2"/>
        <v>300</v>
      </c>
      <c r="F44" s="28">
        <v>300</v>
      </c>
      <c r="G44" s="28">
        <v>0</v>
      </c>
      <c r="H44" s="28">
        <v>0</v>
      </c>
      <c r="I44" s="29">
        <v>0</v>
      </c>
    </row>
    <row r="45" spans="1:12" ht="67.5" customHeight="1">
      <c r="A45" s="290" t="s">
        <v>54</v>
      </c>
      <c r="B45" s="291" t="s">
        <v>122</v>
      </c>
      <c r="C45" s="134" t="s">
        <v>101</v>
      </c>
      <c r="D45" s="178" t="s">
        <v>154</v>
      </c>
      <c r="E45" s="33">
        <f>F45+G45+H45+I45</f>
        <v>268383</v>
      </c>
      <c r="F45" s="9">
        <v>256503</v>
      </c>
      <c r="G45" s="9">
        <v>11880</v>
      </c>
      <c r="H45" s="9">
        <v>0</v>
      </c>
      <c r="I45" s="10">
        <v>0</v>
      </c>
      <c r="K45" s="69"/>
      <c r="L45" s="75"/>
    </row>
    <row r="46" spans="1:9" ht="15">
      <c r="A46" s="290"/>
      <c r="B46" s="291"/>
      <c r="C46" s="181" t="s">
        <v>53</v>
      </c>
      <c r="D46" s="178">
        <v>2024</v>
      </c>
      <c r="E46" s="33">
        <f t="shared" si="2"/>
        <v>15900</v>
      </c>
      <c r="F46" s="9">
        <v>15900</v>
      </c>
      <c r="G46" s="9">
        <v>0</v>
      </c>
      <c r="H46" s="9">
        <v>0</v>
      </c>
      <c r="I46" s="10">
        <v>0</v>
      </c>
    </row>
    <row r="47" spans="1:9" ht="15">
      <c r="A47" s="290"/>
      <c r="B47" s="291"/>
      <c r="C47" s="181" t="s">
        <v>55</v>
      </c>
      <c r="D47" s="178">
        <v>2024</v>
      </c>
      <c r="E47" s="33">
        <f t="shared" si="2"/>
        <v>7500</v>
      </c>
      <c r="F47" s="9">
        <v>7500</v>
      </c>
      <c r="G47" s="9">
        <v>0</v>
      </c>
      <c r="H47" s="9">
        <v>0</v>
      </c>
      <c r="I47" s="10">
        <v>0</v>
      </c>
    </row>
    <row r="48" spans="1:9" ht="49.5" customHeight="1" thickBot="1">
      <c r="A48" s="187" t="s">
        <v>56</v>
      </c>
      <c r="B48" s="65" t="s">
        <v>57</v>
      </c>
      <c r="C48" s="95" t="s">
        <v>52</v>
      </c>
      <c r="D48" s="92" t="s">
        <v>155</v>
      </c>
      <c r="E48" s="33">
        <f t="shared" si="2"/>
        <v>76326</v>
      </c>
      <c r="F48" s="153">
        <v>76326</v>
      </c>
      <c r="G48" s="153">
        <v>0</v>
      </c>
      <c r="H48" s="153">
        <v>0</v>
      </c>
      <c r="I48" s="155">
        <v>0</v>
      </c>
    </row>
    <row r="49" spans="1:9" ht="15">
      <c r="A49" s="292" t="s">
        <v>58</v>
      </c>
      <c r="B49" s="293"/>
      <c r="C49" s="294"/>
      <c r="D49" s="294"/>
      <c r="E49" s="313">
        <f>E48+E47+E46+E45+E44+E43</f>
        <v>384459</v>
      </c>
      <c r="F49" s="306">
        <f>F48+F47+F46+F45+F44+F43</f>
        <v>372579</v>
      </c>
      <c r="G49" s="306">
        <f>G48+G47+G46+G45+G44+G43</f>
        <v>11880</v>
      </c>
      <c r="H49" s="306">
        <f>H48+H47+H46+H45+H44+H43</f>
        <v>0</v>
      </c>
      <c r="I49" s="308">
        <f>I48+I47+I46+I45+I44+I43</f>
        <v>0</v>
      </c>
    </row>
    <row r="50" spans="1:9" ht="15.75" thickBot="1">
      <c r="A50" s="302" t="s">
        <v>59</v>
      </c>
      <c r="B50" s="303"/>
      <c r="C50" s="295"/>
      <c r="D50" s="295"/>
      <c r="E50" s="314"/>
      <c r="F50" s="307"/>
      <c r="G50" s="307"/>
      <c r="H50" s="307"/>
      <c r="I50" s="309"/>
    </row>
    <row r="51" spans="1:22" ht="84" customHeight="1">
      <c r="A51" s="34"/>
      <c r="B51" s="35"/>
      <c r="C51" s="177" t="s">
        <v>101</v>
      </c>
      <c r="D51" s="161"/>
      <c r="E51" s="203">
        <f>F51+G51+H51+I51</f>
        <v>360759</v>
      </c>
      <c r="F51" s="202">
        <f>F43+F45+F48</f>
        <v>348879</v>
      </c>
      <c r="G51" s="202">
        <f>G43+G45+G48</f>
        <v>11880</v>
      </c>
      <c r="H51" s="165">
        <v>0</v>
      </c>
      <c r="I51" s="168">
        <v>0</v>
      </c>
      <c r="O51" s="49"/>
      <c r="R51" s="38">
        <v>0</v>
      </c>
      <c r="S51" s="68"/>
      <c r="T51" s="68"/>
      <c r="U51" s="74"/>
      <c r="V51" s="77"/>
    </row>
    <row r="52" spans="1:9" ht="15">
      <c r="A52" s="39"/>
      <c r="B52" s="40"/>
      <c r="C52" s="178" t="s">
        <v>53</v>
      </c>
      <c r="D52" s="91"/>
      <c r="E52" s="207">
        <f>F52+G52+H52+I52</f>
        <v>16200</v>
      </c>
      <c r="F52" s="206">
        <f>F46+F44</f>
        <v>16200</v>
      </c>
      <c r="G52" s="9">
        <v>0</v>
      </c>
      <c r="H52" s="9">
        <v>0</v>
      </c>
      <c r="I52" s="10">
        <v>0</v>
      </c>
    </row>
    <row r="53" spans="1:9" ht="15.75" thickBot="1">
      <c r="A53" s="41"/>
      <c r="B53" s="42"/>
      <c r="C53" s="179" t="s">
        <v>55</v>
      </c>
      <c r="D53" s="162"/>
      <c r="E53" s="208">
        <f>F53+G53+H53+I53</f>
        <v>7500</v>
      </c>
      <c r="F53" s="209">
        <f>F47</f>
        <v>7500</v>
      </c>
      <c r="G53" s="172">
        <v>0</v>
      </c>
      <c r="H53" s="172">
        <v>0</v>
      </c>
      <c r="I53" s="173">
        <v>0</v>
      </c>
    </row>
    <row r="54" spans="1:9" ht="15.75" thickBot="1">
      <c r="A54" s="275" t="s">
        <v>60</v>
      </c>
      <c r="B54" s="276"/>
      <c r="C54" s="276"/>
      <c r="D54" s="276"/>
      <c r="E54" s="310"/>
      <c r="F54" s="310"/>
      <c r="G54" s="310"/>
      <c r="H54" s="310"/>
      <c r="I54" s="311"/>
    </row>
    <row r="55" spans="1:9" ht="21" customHeight="1">
      <c r="A55" s="157" t="s">
        <v>61</v>
      </c>
      <c r="B55" s="159" t="s">
        <v>62</v>
      </c>
      <c r="C55" s="177" t="s">
        <v>63</v>
      </c>
      <c r="D55" s="177">
        <v>2024</v>
      </c>
      <c r="E55" s="169">
        <f>F55+G55+H55+I55</f>
        <v>19000</v>
      </c>
      <c r="F55" s="165">
        <v>19000</v>
      </c>
      <c r="G55" s="165">
        <v>0</v>
      </c>
      <c r="H55" s="165">
        <v>0</v>
      </c>
      <c r="I55" s="168">
        <v>0</v>
      </c>
    </row>
    <row r="56" spans="1:9" ht="21" customHeight="1">
      <c r="A56" s="158" t="s">
        <v>64</v>
      </c>
      <c r="B56" s="160" t="s">
        <v>29</v>
      </c>
      <c r="C56" s="178" t="s">
        <v>63</v>
      </c>
      <c r="D56" s="178">
        <v>2024</v>
      </c>
      <c r="E56" s="30">
        <f>F56+G56+H56+I56</f>
        <v>6417</v>
      </c>
      <c r="F56" s="9">
        <v>6417</v>
      </c>
      <c r="G56" s="9">
        <v>0</v>
      </c>
      <c r="H56" s="9">
        <v>0</v>
      </c>
      <c r="I56" s="10">
        <v>0</v>
      </c>
    </row>
    <row r="57" spans="1:9" ht="21" customHeight="1" thickBot="1">
      <c r="A57" s="20" t="s">
        <v>65</v>
      </c>
      <c r="B57" s="189" t="s">
        <v>66</v>
      </c>
      <c r="C57" s="179" t="s">
        <v>63</v>
      </c>
      <c r="D57" s="179">
        <v>2024</v>
      </c>
      <c r="E57" s="174">
        <f>F57+G57+H57+I57</f>
        <v>82873</v>
      </c>
      <c r="F57" s="172">
        <v>82873</v>
      </c>
      <c r="G57" s="172">
        <v>0</v>
      </c>
      <c r="H57" s="172">
        <v>0</v>
      </c>
      <c r="I57" s="173">
        <v>0</v>
      </c>
    </row>
    <row r="58" spans="1:9" ht="15.75" thickBot="1">
      <c r="A58" s="278" t="s">
        <v>67</v>
      </c>
      <c r="B58" s="312"/>
      <c r="C58" s="99"/>
      <c r="D58" s="109"/>
      <c r="E58" s="13">
        <f>SUM(E55:E57)</f>
        <v>108290</v>
      </c>
      <c r="F58" s="119">
        <f>SUM(F55:F57)</f>
        <v>108290</v>
      </c>
      <c r="G58" s="119">
        <v>0</v>
      </c>
      <c r="H58" s="119">
        <v>0</v>
      </c>
      <c r="I58" s="66">
        <v>0</v>
      </c>
    </row>
    <row r="59" spans="1:9" ht="15.75" thickBot="1">
      <c r="A59" s="275" t="s">
        <v>68</v>
      </c>
      <c r="B59" s="276"/>
      <c r="C59" s="276"/>
      <c r="D59" s="276"/>
      <c r="E59" s="258"/>
      <c r="F59" s="258"/>
      <c r="G59" s="258"/>
      <c r="H59" s="258"/>
      <c r="I59" s="259"/>
    </row>
    <row r="60" spans="1:9" ht="17.25" customHeight="1">
      <c r="A60" s="305" t="s">
        <v>69</v>
      </c>
      <c r="B60" s="319" t="s">
        <v>29</v>
      </c>
      <c r="C60" s="177" t="s">
        <v>1</v>
      </c>
      <c r="D60" s="102">
        <v>2024</v>
      </c>
      <c r="E60" s="169">
        <f>F60+G60+H60+I60</f>
        <v>9124</v>
      </c>
      <c r="F60" s="165">
        <v>9124</v>
      </c>
      <c r="G60" s="165">
        <v>0</v>
      </c>
      <c r="H60" s="165">
        <v>0</v>
      </c>
      <c r="I60" s="168">
        <v>0</v>
      </c>
    </row>
    <row r="61" spans="1:9" ht="17.25" customHeight="1">
      <c r="A61" s="290"/>
      <c r="B61" s="320"/>
      <c r="C61" s="178" t="s">
        <v>70</v>
      </c>
      <c r="D61" s="178">
        <v>2024</v>
      </c>
      <c r="E61" s="30">
        <f>F61+G61+H61+I61</f>
        <v>13345</v>
      </c>
      <c r="F61" s="9">
        <v>13345</v>
      </c>
      <c r="G61" s="9">
        <v>0</v>
      </c>
      <c r="H61" s="9">
        <v>0</v>
      </c>
      <c r="I61" s="10">
        <v>0</v>
      </c>
    </row>
    <row r="62" spans="1:9" ht="17.25" customHeight="1">
      <c r="A62" s="158" t="s">
        <v>71</v>
      </c>
      <c r="B62" s="160" t="s">
        <v>72</v>
      </c>
      <c r="C62" s="178" t="s">
        <v>1</v>
      </c>
      <c r="D62" s="178">
        <v>2024</v>
      </c>
      <c r="E62" s="30">
        <f>F62+G62+H62+I62</f>
        <v>78598</v>
      </c>
      <c r="F62" s="9">
        <v>78598</v>
      </c>
      <c r="G62" s="9">
        <v>0</v>
      </c>
      <c r="H62" s="9">
        <v>0</v>
      </c>
      <c r="I62" s="10">
        <v>0</v>
      </c>
    </row>
    <row r="63" spans="1:9" ht="17.25" customHeight="1" thickBot="1">
      <c r="A63" s="20" t="s">
        <v>73</v>
      </c>
      <c r="B63" s="170" t="s">
        <v>74</v>
      </c>
      <c r="C63" s="179" t="s">
        <v>70</v>
      </c>
      <c r="D63" s="179">
        <v>2024</v>
      </c>
      <c r="E63" s="174">
        <f>F63+G63+H63+I63</f>
        <v>176339</v>
      </c>
      <c r="F63" s="172">
        <v>176339</v>
      </c>
      <c r="G63" s="172">
        <v>0</v>
      </c>
      <c r="H63" s="172">
        <v>0</v>
      </c>
      <c r="I63" s="173">
        <v>0</v>
      </c>
    </row>
    <row r="64" spans="1:9" ht="17.25" customHeight="1">
      <c r="A64" s="292" t="s">
        <v>75</v>
      </c>
      <c r="B64" s="293"/>
      <c r="C64" s="331"/>
      <c r="D64" s="294"/>
      <c r="E64" s="329">
        <f>SUM(E60:E63)</f>
        <v>277406</v>
      </c>
      <c r="F64" s="330">
        <f>SUM(F60:F63)</f>
        <v>277406</v>
      </c>
      <c r="G64" s="315">
        <v>0</v>
      </c>
      <c r="H64" s="315">
        <v>0</v>
      </c>
      <c r="I64" s="317">
        <v>0</v>
      </c>
    </row>
    <row r="65" spans="1:9" ht="17.25" customHeight="1" thickBot="1">
      <c r="A65" s="302" t="s">
        <v>59</v>
      </c>
      <c r="B65" s="303"/>
      <c r="C65" s="332"/>
      <c r="D65" s="295"/>
      <c r="E65" s="324"/>
      <c r="F65" s="316"/>
      <c r="G65" s="316"/>
      <c r="H65" s="316"/>
      <c r="I65" s="318"/>
    </row>
    <row r="66" spans="1:9" ht="15">
      <c r="A66" s="43"/>
      <c r="B66" s="44"/>
      <c r="C66" s="177" t="s">
        <v>1</v>
      </c>
      <c r="D66" s="163"/>
      <c r="E66" s="169">
        <f>F66+G66+H66+I66</f>
        <v>87722</v>
      </c>
      <c r="F66" s="165">
        <f>F60+F62</f>
        <v>87722</v>
      </c>
      <c r="G66" s="146">
        <v>0</v>
      </c>
      <c r="H66" s="146">
        <v>0</v>
      </c>
      <c r="I66" s="148">
        <v>0</v>
      </c>
    </row>
    <row r="67" spans="1:9" ht="15.75" thickBot="1">
      <c r="A67" s="185"/>
      <c r="B67" s="42"/>
      <c r="C67" s="179" t="s">
        <v>70</v>
      </c>
      <c r="D67" s="164"/>
      <c r="E67" s="174">
        <f>F67+G67+H67+I67</f>
        <v>189684</v>
      </c>
      <c r="F67" s="172">
        <f>F61+F63</f>
        <v>189684</v>
      </c>
      <c r="G67" s="147">
        <v>0</v>
      </c>
      <c r="H67" s="147">
        <v>0</v>
      </c>
      <c r="I67" s="149">
        <v>0</v>
      </c>
    </row>
    <row r="68" spans="1:9" ht="15.75" thickBot="1">
      <c r="A68" s="275" t="s">
        <v>76</v>
      </c>
      <c r="B68" s="276"/>
      <c r="C68" s="276"/>
      <c r="D68" s="276"/>
      <c r="E68" s="276"/>
      <c r="F68" s="276"/>
      <c r="G68" s="276"/>
      <c r="H68" s="276"/>
      <c r="I68" s="277"/>
    </row>
    <row r="69" spans="1:9" ht="18.75" customHeight="1">
      <c r="A69" s="383" t="s">
        <v>77</v>
      </c>
      <c r="B69" s="382" t="s">
        <v>29</v>
      </c>
      <c r="C69" s="177" t="s">
        <v>53</v>
      </c>
      <c r="D69" s="177">
        <v>2019</v>
      </c>
      <c r="E69" s="166">
        <f>F69+G69+H69+I69</f>
        <v>85</v>
      </c>
      <c r="F69" s="165">
        <v>85</v>
      </c>
      <c r="G69" s="165">
        <v>0</v>
      </c>
      <c r="H69" s="165">
        <v>0</v>
      </c>
      <c r="I69" s="168">
        <v>0</v>
      </c>
    </row>
    <row r="70" spans="1:9" ht="18.75" customHeight="1">
      <c r="A70" s="297"/>
      <c r="B70" s="299"/>
      <c r="C70" s="101" t="s">
        <v>1</v>
      </c>
      <c r="D70" s="101">
        <v>2024</v>
      </c>
      <c r="E70" s="36">
        <f>F70</f>
        <v>3250</v>
      </c>
      <c r="F70" s="37">
        <v>3250</v>
      </c>
      <c r="G70" s="37">
        <v>0</v>
      </c>
      <c r="H70" s="37">
        <v>0</v>
      </c>
      <c r="I70" s="38">
        <v>0</v>
      </c>
    </row>
    <row r="71" spans="1:9" ht="15">
      <c r="A71" s="296" t="s">
        <v>78</v>
      </c>
      <c r="B71" s="320" t="s">
        <v>79</v>
      </c>
      <c r="C71" s="178" t="s">
        <v>1</v>
      </c>
      <c r="D71" s="178" t="s">
        <v>156</v>
      </c>
      <c r="E71" s="8">
        <f>F71+G71+H71+I71</f>
        <v>158936</v>
      </c>
      <c r="F71" s="9">
        <v>158936</v>
      </c>
      <c r="G71" s="9">
        <v>0</v>
      </c>
      <c r="H71" s="9">
        <v>0</v>
      </c>
      <c r="I71" s="10">
        <v>0</v>
      </c>
    </row>
    <row r="72" spans="1:9" ht="30" customHeight="1">
      <c r="A72" s="325"/>
      <c r="B72" s="327"/>
      <c r="C72" s="97" t="s">
        <v>70</v>
      </c>
      <c r="D72" s="97" t="s">
        <v>141</v>
      </c>
      <c r="E72" s="33">
        <f>F72+G72+H72+I72</f>
        <v>420487</v>
      </c>
      <c r="F72" s="28">
        <v>61189</v>
      </c>
      <c r="G72" s="28">
        <v>170428</v>
      </c>
      <c r="H72" s="28">
        <v>188870</v>
      </c>
      <c r="I72" s="29">
        <v>0</v>
      </c>
    </row>
    <row r="73" spans="1:9" ht="30" customHeight="1">
      <c r="A73" s="325"/>
      <c r="B73" s="327"/>
      <c r="C73" s="97" t="s">
        <v>132</v>
      </c>
      <c r="D73" s="97" t="s">
        <v>163</v>
      </c>
      <c r="E73" s="33">
        <f>F73+G73+H73+I73</f>
        <v>41249</v>
      </c>
      <c r="F73" s="28">
        <v>17249</v>
      </c>
      <c r="G73" s="28">
        <v>24000</v>
      </c>
      <c r="H73" s="28">
        <v>0</v>
      </c>
      <c r="I73" s="29">
        <v>0</v>
      </c>
    </row>
    <row r="74" spans="1:11" ht="81" customHeight="1">
      <c r="A74" s="325"/>
      <c r="B74" s="327"/>
      <c r="C74" s="135" t="s">
        <v>101</v>
      </c>
      <c r="D74" s="97" t="s">
        <v>157</v>
      </c>
      <c r="E74" s="33">
        <f>F74+G74+H74+I74</f>
        <v>1447</v>
      </c>
      <c r="F74" s="28">
        <v>1447</v>
      </c>
      <c r="G74" s="28">
        <v>0</v>
      </c>
      <c r="H74" s="28">
        <v>0</v>
      </c>
      <c r="I74" s="29">
        <v>0</v>
      </c>
      <c r="K74" s="69"/>
    </row>
    <row r="75" spans="1:11" ht="31.5" customHeight="1" thickBot="1">
      <c r="A75" s="326"/>
      <c r="B75" s="189" t="s">
        <v>142</v>
      </c>
      <c r="C75" s="137" t="s">
        <v>70</v>
      </c>
      <c r="D75" s="179">
        <v>2020</v>
      </c>
      <c r="E75" s="190">
        <f>F75+G75</f>
        <v>21516</v>
      </c>
      <c r="F75" s="190">
        <v>0</v>
      </c>
      <c r="G75" s="190">
        <v>21516</v>
      </c>
      <c r="H75" s="190">
        <v>0</v>
      </c>
      <c r="I75" s="125">
        <v>0</v>
      </c>
      <c r="K75" s="69"/>
    </row>
    <row r="76" spans="1:19" ht="14.25" customHeight="1">
      <c r="A76" s="292" t="s">
        <v>80</v>
      </c>
      <c r="B76" s="293"/>
      <c r="C76" s="294"/>
      <c r="D76" s="334"/>
      <c r="E76" s="313">
        <f>SUM(E69:E74)</f>
        <v>625454</v>
      </c>
      <c r="F76" s="323">
        <f>F74+F71+F69+F72+F73+F70</f>
        <v>242156</v>
      </c>
      <c r="G76" s="323">
        <f>G74+G71+G69+G72+G73</f>
        <v>194428</v>
      </c>
      <c r="H76" s="323">
        <f>H74+H71+H69+H72</f>
        <v>188870</v>
      </c>
      <c r="I76" s="336">
        <f>I74+I71+I69+I72</f>
        <v>0</v>
      </c>
      <c r="S76" s="49"/>
    </row>
    <row r="77" spans="1:9" ht="12.75" customHeight="1" thickBot="1">
      <c r="A77" s="302" t="s">
        <v>59</v>
      </c>
      <c r="B77" s="303"/>
      <c r="C77" s="295"/>
      <c r="D77" s="335"/>
      <c r="E77" s="328"/>
      <c r="F77" s="324"/>
      <c r="G77" s="324"/>
      <c r="H77" s="324"/>
      <c r="I77" s="337"/>
    </row>
    <row r="78" spans="1:9" ht="15">
      <c r="A78" s="321"/>
      <c r="B78" s="321"/>
      <c r="C78" s="100" t="s">
        <v>1</v>
      </c>
      <c r="D78" s="111"/>
      <c r="E78" s="169">
        <f>E70+E71</f>
        <v>162186</v>
      </c>
      <c r="F78" s="166">
        <f>F71+F70</f>
        <v>162186</v>
      </c>
      <c r="G78" s="166">
        <f>G69+G71</f>
        <v>0</v>
      </c>
      <c r="H78" s="166">
        <f>H69+H71</f>
        <v>0</v>
      </c>
      <c r="I78" s="167">
        <f>I69+I71</f>
        <v>0</v>
      </c>
    </row>
    <row r="79" spans="1:9" ht="24">
      <c r="A79" s="322"/>
      <c r="B79" s="322"/>
      <c r="C79" s="143" t="s">
        <v>132</v>
      </c>
      <c r="D79" s="144"/>
      <c r="E79" s="154">
        <f>E73</f>
        <v>41249</v>
      </c>
      <c r="F79" s="12">
        <f>F73</f>
        <v>17249</v>
      </c>
      <c r="G79" s="12">
        <f>G73</f>
        <v>24000</v>
      </c>
      <c r="H79" s="12">
        <v>0</v>
      </c>
      <c r="I79" s="145">
        <v>0</v>
      </c>
    </row>
    <row r="80" spans="1:21" ht="83.25" customHeight="1">
      <c r="A80" s="322"/>
      <c r="B80" s="322"/>
      <c r="C80" s="136" t="s">
        <v>101</v>
      </c>
      <c r="D80" s="132"/>
      <c r="E80" s="204">
        <f>E74</f>
        <v>1447</v>
      </c>
      <c r="F80" s="205">
        <f>F74</f>
        <v>1447</v>
      </c>
      <c r="G80" s="22">
        <v>0</v>
      </c>
      <c r="H80" s="22">
        <v>0</v>
      </c>
      <c r="I80" s="23">
        <v>0</v>
      </c>
      <c r="K80" s="69"/>
      <c r="U80" s="49"/>
    </row>
    <row r="81" spans="1:9" ht="15">
      <c r="A81" s="322"/>
      <c r="B81" s="322"/>
      <c r="C81" s="133" t="s">
        <v>70</v>
      </c>
      <c r="D81" s="91"/>
      <c r="E81" s="30">
        <f>E72</f>
        <v>420487</v>
      </c>
      <c r="F81" s="9">
        <f>F72</f>
        <v>61189</v>
      </c>
      <c r="G81" s="9">
        <f>G72</f>
        <v>170428</v>
      </c>
      <c r="H81" s="9">
        <f>H72</f>
        <v>188870</v>
      </c>
      <c r="I81" s="10">
        <f>I72</f>
        <v>0</v>
      </c>
    </row>
    <row r="82" spans="1:9" ht="15.75" thickBot="1">
      <c r="A82" s="322"/>
      <c r="B82" s="322"/>
      <c r="C82" s="94" t="s">
        <v>53</v>
      </c>
      <c r="D82" s="144"/>
      <c r="E82" s="154">
        <f>E69</f>
        <v>85</v>
      </c>
      <c r="F82" s="153">
        <f>F69</f>
        <v>85</v>
      </c>
      <c r="G82" s="212">
        <f>G69</f>
        <v>0</v>
      </c>
      <c r="H82" s="153">
        <v>0</v>
      </c>
      <c r="I82" s="155">
        <v>0</v>
      </c>
    </row>
    <row r="83" spans="1:53" s="68" customFormat="1" ht="22.5" customHeight="1" thickBot="1">
      <c r="A83" s="275" t="s">
        <v>143</v>
      </c>
      <c r="B83" s="277"/>
      <c r="C83" s="105"/>
      <c r="D83" s="96">
        <v>2020</v>
      </c>
      <c r="E83" s="32">
        <f>F83+G83+H83+I83</f>
        <v>646970</v>
      </c>
      <c r="F83" s="15">
        <f>F76+F75</f>
        <v>242156</v>
      </c>
      <c r="G83" s="15">
        <f>G76+G75</f>
        <v>215944</v>
      </c>
      <c r="H83" s="15">
        <f>H76</f>
        <v>188870</v>
      </c>
      <c r="I83" s="16">
        <v>0</v>
      </c>
      <c r="L83" s="74"/>
      <c r="M83" s="7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s="68" customFormat="1" ht="22.5" customHeight="1" thickBot="1">
      <c r="A84" s="302" t="s">
        <v>81</v>
      </c>
      <c r="B84" s="303"/>
      <c r="C84" s="303"/>
      <c r="D84" s="303"/>
      <c r="E84" s="310"/>
      <c r="F84" s="310"/>
      <c r="G84" s="310"/>
      <c r="H84" s="310"/>
      <c r="I84" s="311"/>
      <c r="L84" s="74"/>
      <c r="M84" s="7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s="68" customFormat="1" ht="21.75" customHeight="1">
      <c r="A85" s="305" t="s">
        <v>82</v>
      </c>
      <c r="B85" s="319" t="s">
        <v>83</v>
      </c>
      <c r="C85" s="177" t="s">
        <v>1</v>
      </c>
      <c r="D85" s="180">
        <v>2024</v>
      </c>
      <c r="E85" s="195">
        <f aca="true" t="shared" si="3" ref="E85:E90">F85+G85+H85+I85</f>
        <v>377</v>
      </c>
      <c r="F85" s="197">
        <v>377</v>
      </c>
      <c r="G85" s="197">
        <v>0</v>
      </c>
      <c r="H85" s="197">
        <v>0</v>
      </c>
      <c r="I85" s="199">
        <v>0</v>
      </c>
      <c r="L85" s="74"/>
      <c r="M85" s="7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s="68" customFormat="1" ht="21.75" customHeight="1">
      <c r="A86" s="290"/>
      <c r="B86" s="320"/>
      <c r="C86" s="178" t="s">
        <v>63</v>
      </c>
      <c r="D86" s="181">
        <v>2024</v>
      </c>
      <c r="E86" s="30">
        <f t="shared" si="3"/>
        <v>2913</v>
      </c>
      <c r="F86" s="9">
        <v>2913</v>
      </c>
      <c r="G86" s="9">
        <v>0</v>
      </c>
      <c r="H86" s="9">
        <v>0</v>
      </c>
      <c r="I86" s="10">
        <v>0</v>
      </c>
      <c r="L86" s="74"/>
      <c r="M86" s="7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s="68" customFormat="1" ht="15">
      <c r="A87" s="158" t="s">
        <v>84</v>
      </c>
      <c r="B87" s="160" t="s">
        <v>85</v>
      </c>
      <c r="C87" s="178" t="s">
        <v>1</v>
      </c>
      <c r="D87" s="181">
        <v>2024</v>
      </c>
      <c r="E87" s="30">
        <f t="shared" si="3"/>
        <v>7421</v>
      </c>
      <c r="F87" s="9">
        <v>7421</v>
      </c>
      <c r="G87" s="9">
        <v>0</v>
      </c>
      <c r="H87" s="9">
        <v>0</v>
      </c>
      <c r="I87" s="10">
        <v>0</v>
      </c>
      <c r="L87" s="74"/>
      <c r="M87" s="7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s="68" customFormat="1" ht="26.25" customHeight="1">
      <c r="A88" s="158" t="s">
        <v>86</v>
      </c>
      <c r="B88" s="160" t="s">
        <v>87</v>
      </c>
      <c r="C88" s="178" t="s">
        <v>63</v>
      </c>
      <c r="D88" s="181">
        <v>2024</v>
      </c>
      <c r="E88" s="30">
        <f t="shared" si="3"/>
        <v>26421</v>
      </c>
      <c r="F88" s="9">
        <v>26421</v>
      </c>
      <c r="G88" s="9">
        <v>0</v>
      </c>
      <c r="H88" s="9">
        <v>0</v>
      </c>
      <c r="I88" s="10">
        <v>0</v>
      </c>
      <c r="L88" s="74"/>
      <c r="M88" s="7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s="68" customFormat="1" ht="15" customHeight="1">
      <c r="A89" s="158" t="s">
        <v>88</v>
      </c>
      <c r="B89" s="160" t="s">
        <v>89</v>
      </c>
      <c r="C89" s="178" t="s">
        <v>1</v>
      </c>
      <c r="D89" s="181">
        <v>2024</v>
      </c>
      <c r="E89" s="30">
        <f t="shared" si="3"/>
        <v>16127</v>
      </c>
      <c r="F89" s="9">
        <v>16127</v>
      </c>
      <c r="G89" s="9">
        <v>0</v>
      </c>
      <c r="H89" s="9">
        <v>0</v>
      </c>
      <c r="I89" s="10">
        <v>0</v>
      </c>
      <c r="L89" s="74"/>
      <c r="M89" s="7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s="68" customFormat="1" ht="17.25" customHeight="1" thickBot="1">
      <c r="A90" s="175" t="s">
        <v>90</v>
      </c>
      <c r="B90" s="170" t="s">
        <v>91</v>
      </c>
      <c r="C90" s="97" t="s">
        <v>70</v>
      </c>
      <c r="D90" s="98">
        <v>2024</v>
      </c>
      <c r="E90" s="196">
        <f t="shared" si="3"/>
        <v>9672</v>
      </c>
      <c r="F90" s="198">
        <v>9672</v>
      </c>
      <c r="G90" s="198">
        <v>0</v>
      </c>
      <c r="H90" s="198">
        <v>0</v>
      </c>
      <c r="I90" s="200">
        <v>0</v>
      </c>
      <c r="L90" s="74"/>
      <c r="M90" s="7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s="68" customFormat="1" ht="12" customHeight="1">
      <c r="A91" s="292" t="s">
        <v>92</v>
      </c>
      <c r="B91" s="293"/>
      <c r="C91" s="294"/>
      <c r="D91" s="342"/>
      <c r="E91" s="340">
        <f>SUM(E85:E90)</f>
        <v>62931</v>
      </c>
      <c r="F91" s="330">
        <f>SUM(F85:F90)</f>
        <v>62931</v>
      </c>
      <c r="G91" s="330">
        <v>0</v>
      </c>
      <c r="H91" s="330">
        <v>0</v>
      </c>
      <c r="I91" s="338">
        <v>0</v>
      </c>
      <c r="L91" s="74"/>
      <c r="M91" s="7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s="68" customFormat="1" ht="11.25" customHeight="1" thickBot="1">
      <c r="A92" s="302" t="s">
        <v>59</v>
      </c>
      <c r="B92" s="303"/>
      <c r="C92" s="295"/>
      <c r="D92" s="343"/>
      <c r="E92" s="341"/>
      <c r="F92" s="333"/>
      <c r="G92" s="333"/>
      <c r="H92" s="333"/>
      <c r="I92" s="339"/>
      <c r="L92" s="74"/>
      <c r="M92" s="7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s="68" customFormat="1" ht="15">
      <c r="A93" s="45"/>
      <c r="B93" s="35"/>
      <c r="C93" s="101" t="s">
        <v>1</v>
      </c>
      <c r="D93" s="112"/>
      <c r="E93" s="27">
        <f>F93+G93+H93+I93</f>
        <v>23925</v>
      </c>
      <c r="F93" s="210">
        <f>F85+F87+F89</f>
        <v>23925</v>
      </c>
      <c r="G93" s="46">
        <v>0</v>
      </c>
      <c r="H93" s="46">
        <v>0</v>
      </c>
      <c r="I93" s="47">
        <v>0</v>
      </c>
      <c r="L93" s="74"/>
      <c r="M93" s="7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s="68" customFormat="1" ht="15">
      <c r="A94" s="184"/>
      <c r="B94" s="40"/>
      <c r="C94" s="178" t="s">
        <v>63</v>
      </c>
      <c r="D94" s="110"/>
      <c r="E94" s="27">
        <f>F94+G94+H94+I94</f>
        <v>29334</v>
      </c>
      <c r="F94" s="9">
        <f>F86+F88</f>
        <v>29334</v>
      </c>
      <c r="G94" s="192">
        <v>0</v>
      </c>
      <c r="H94" s="192">
        <v>0</v>
      </c>
      <c r="I94" s="193">
        <v>0</v>
      </c>
      <c r="L94" s="74"/>
      <c r="M94" s="7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s="68" customFormat="1" ht="15.75" thickBot="1">
      <c r="A95" s="185"/>
      <c r="B95" s="42"/>
      <c r="C95" s="179" t="s">
        <v>70</v>
      </c>
      <c r="D95" s="164"/>
      <c r="E95" s="27">
        <f>F95+G95+H95+I95</f>
        <v>9672</v>
      </c>
      <c r="F95" s="198">
        <f>F90</f>
        <v>9672</v>
      </c>
      <c r="G95" s="147">
        <v>0</v>
      </c>
      <c r="H95" s="147">
        <v>0</v>
      </c>
      <c r="I95" s="149">
        <v>0</v>
      </c>
      <c r="L95" s="74"/>
      <c r="M95" s="7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s="68" customFormat="1" ht="40.5" customHeight="1" thickBot="1">
      <c r="A96" s="275" t="s">
        <v>139</v>
      </c>
      <c r="B96" s="276"/>
      <c r="C96" s="276"/>
      <c r="D96" s="276"/>
      <c r="E96" s="276"/>
      <c r="F96" s="276"/>
      <c r="G96" s="276"/>
      <c r="H96" s="276"/>
      <c r="I96" s="277"/>
      <c r="L96" s="74"/>
      <c r="M96" s="7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s="68" customFormat="1" ht="15">
      <c r="A97" s="157" t="s">
        <v>93</v>
      </c>
      <c r="B97" s="159" t="s">
        <v>94</v>
      </c>
      <c r="C97" s="177" t="s">
        <v>1</v>
      </c>
      <c r="D97" s="180">
        <v>2015</v>
      </c>
      <c r="E97" s="169">
        <f>F97+G97+H97+I97</f>
        <v>7988</v>
      </c>
      <c r="F97" s="165">
        <v>3994</v>
      </c>
      <c r="G97" s="165">
        <v>3994</v>
      </c>
      <c r="H97" s="165">
        <v>0</v>
      </c>
      <c r="I97" s="168">
        <v>0</v>
      </c>
      <c r="L97" s="74"/>
      <c r="M97" s="7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s="68" customFormat="1" ht="24.75" customHeight="1">
      <c r="A98" s="158" t="s">
        <v>95</v>
      </c>
      <c r="B98" s="160" t="s">
        <v>96</v>
      </c>
      <c r="C98" s="178" t="s">
        <v>1</v>
      </c>
      <c r="D98" s="181" t="s">
        <v>102</v>
      </c>
      <c r="E98" s="30">
        <f>F98+G98+H98+I98</f>
        <v>33700</v>
      </c>
      <c r="F98" s="9">
        <v>16850</v>
      </c>
      <c r="G98" s="9">
        <v>16850</v>
      </c>
      <c r="H98" s="9">
        <v>0</v>
      </c>
      <c r="I98" s="10">
        <v>0</v>
      </c>
      <c r="L98" s="74"/>
      <c r="M98" s="7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12" ht="15.75" thickBot="1">
      <c r="A99" s="20" t="s">
        <v>97</v>
      </c>
      <c r="B99" s="189" t="s">
        <v>99</v>
      </c>
      <c r="C99" s="179" t="s">
        <v>1</v>
      </c>
      <c r="D99" s="182" t="s">
        <v>102</v>
      </c>
      <c r="E99" s="30">
        <f>F99+G99+H99+I99</f>
        <v>1570</v>
      </c>
      <c r="F99" s="28">
        <v>785</v>
      </c>
      <c r="G99" s="28">
        <v>785</v>
      </c>
      <c r="H99" s="28">
        <v>0</v>
      </c>
      <c r="I99" s="29">
        <v>0</v>
      </c>
      <c r="L99" s="75"/>
    </row>
    <row r="100" spans="1:11" ht="15.75" thickBot="1">
      <c r="A100" s="292" t="s">
        <v>98</v>
      </c>
      <c r="B100" s="293"/>
      <c r="C100" s="102" t="s">
        <v>1</v>
      </c>
      <c r="D100" s="113"/>
      <c r="E100" s="156">
        <f>E99+E98+E97</f>
        <v>43258</v>
      </c>
      <c r="F100" s="152">
        <f>F99+F98+F97</f>
        <v>21629</v>
      </c>
      <c r="G100" s="152">
        <f>G99+G98+G97</f>
        <v>21629</v>
      </c>
      <c r="H100" s="152">
        <f>H99+H98+H97</f>
        <v>0</v>
      </c>
      <c r="I100" s="183">
        <f>I99+I98+I97</f>
        <v>0</v>
      </c>
      <c r="K100" s="69"/>
    </row>
    <row r="101" spans="1:53" s="57" customFormat="1" ht="21.75" customHeight="1" thickBot="1">
      <c r="A101" s="351" t="s">
        <v>110</v>
      </c>
      <c r="B101" s="352"/>
      <c r="C101" s="352"/>
      <c r="D101" s="352"/>
      <c r="E101" s="352"/>
      <c r="F101" s="352"/>
      <c r="G101" s="352"/>
      <c r="H101" s="352"/>
      <c r="I101" s="353"/>
      <c r="J101" s="70"/>
      <c r="K101" s="70"/>
      <c r="L101" s="70"/>
      <c r="M101" s="78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4"/>
      <c r="AA101" s="54"/>
      <c r="AB101" s="54"/>
      <c r="AC101" s="54"/>
      <c r="AD101" s="53"/>
      <c r="AE101" s="54"/>
      <c r="AF101" s="54"/>
      <c r="AG101" s="54"/>
      <c r="AH101" s="54"/>
      <c r="AI101" s="53"/>
      <c r="AJ101" s="54"/>
      <c r="AK101" s="54"/>
      <c r="AL101" s="54"/>
      <c r="AM101" s="54"/>
      <c r="AN101" s="53"/>
      <c r="AO101" s="54"/>
      <c r="AP101" s="54"/>
      <c r="AQ101" s="54"/>
      <c r="AR101" s="54"/>
      <c r="AS101" s="53"/>
      <c r="AT101" s="54"/>
      <c r="AU101" s="54"/>
      <c r="AV101" s="54"/>
      <c r="AW101" s="54"/>
      <c r="AX101" s="55"/>
      <c r="AY101" s="56"/>
      <c r="BA101" s="56"/>
    </row>
    <row r="102" spans="1:53" s="60" customFormat="1" ht="17.25" customHeight="1" thickBot="1">
      <c r="A102" s="354" t="s">
        <v>103</v>
      </c>
      <c r="B102" s="355"/>
      <c r="C102" s="355"/>
      <c r="D102" s="355"/>
      <c r="E102" s="355"/>
      <c r="F102" s="355"/>
      <c r="G102" s="355"/>
      <c r="H102" s="355"/>
      <c r="I102" s="356"/>
      <c r="J102" s="71"/>
      <c r="K102" s="71"/>
      <c r="L102" s="71"/>
      <c r="M102" s="79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8"/>
      <c r="AY102" s="59"/>
      <c r="BA102" s="59"/>
    </row>
    <row r="103" spans="1:53" s="60" customFormat="1" ht="21" customHeight="1" thickBot="1">
      <c r="A103" s="278" t="s">
        <v>104</v>
      </c>
      <c r="B103" s="279"/>
      <c r="C103" s="279"/>
      <c r="D103" s="279"/>
      <c r="E103" s="279"/>
      <c r="F103" s="279"/>
      <c r="G103" s="279"/>
      <c r="H103" s="279"/>
      <c r="I103" s="312"/>
      <c r="J103" s="71"/>
      <c r="K103" s="71"/>
      <c r="L103" s="71"/>
      <c r="M103" s="79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8"/>
      <c r="AY103" s="59"/>
      <c r="BA103" s="59"/>
    </row>
    <row r="104" spans="1:53" s="57" customFormat="1" ht="20.25" customHeight="1" thickBot="1">
      <c r="A104" s="351" t="s">
        <v>111</v>
      </c>
      <c r="B104" s="352"/>
      <c r="C104" s="352"/>
      <c r="D104" s="352"/>
      <c r="E104" s="352"/>
      <c r="F104" s="352"/>
      <c r="G104" s="352"/>
      <c r="H104" s="352"/>
      <c r="I104" s="353"/>
      <c r="J104" s="70"/>
      <c r="K104" s="70"/>
      <c r="L104" s="70"/>
      <c r="M104" s="78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1"/>
      <c r="Z104" s="52"/>
      <c r="AA104" s="52"/>
      <c r="AB104" s="52"/>
      <c r="AC104" s="52"/>
      <c r="AD104" s="51"/>
      <c r="AE104" s="52"/>
      <c r="AF104" s="52"/>
      <c r="AG104" s="52"/>
      <c r="AH104" s="52"/>
      <c r="AI104" s="51"/>
      <c r="AJ104" s="52"/>
      <c r="AK104" s="52"/>
      <c r="AL104" s="52"/>
      <c r="AM104" s="52"/>
      <c r="AN104" s="51"/>
      <c r="AO104" s="52"/>
      <c r="AP104" s="52"/>
      <c r="AQ104" s="52"/>
      <c r="AR104" s="52"/>
      <c r="AS104" s="51"/>
      <c r="AT104" s="52"/>
      <c r="AU104" s="52"/>
      <c r="AV104" s="52"/>
      <c r="AW104" s="52"/>
      <c r="AX104" s="55"/>
      <c r="BA104" s="61"/>
    </row>
    <row r="105" spans="1:53" s="57" customFormat="1" ht="30" customHeight="1" thickBot="1">
      <c r="A105" s="86" t="s">
        <v>15</v>
      </c>
      <c r="B105" s="151" t="s">
        <v>112</v>
      </c>
      <c r="C105" s="103" t="s">
        <v>1</v>
      </c>
      <c r="D105" s="114">
        <v>2017</v>
      </c>
      <c r="E105" s="89">
        <f>F105+G105+H105+I105</f>
        <v>242917</v>
      </c>
      <c r="F105" s="88">
        <v>24292</v>
      </c>
      <c r="G105" s="88">
        <v>124616</v>
      </c>
      <c r="H105" s="88">
        <v>94009</v>
      </c>
      <c r="I105" s="90">
        <v>0</v>
      </c>
      <c r="J105" s="70"/>
      <c r="K105" s="70"/>
      <c r="L105" s="70"/>
      <c r="M105" s="78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1"/>
      <c r="Z105" s="52"/>
      <c r="AA105" s="52"/>
      <c r="AB105" s="52"/>
      <c r="AC105" s="52"/>
      <c r="AD105" s="51"/>
      <c r="AE105" s="52"/>
      <c r="AF105" s="52"/>
      <c r="AG105" s="52"/>
      <c r="AH105" s="52"/>
      <c r="AI105" s="51"/>
      <c r="AJ105" s="52"/>
      <c r="AK105" s="52"/>
      <c r="AL105" s="52"/>
      <c r="AM105" s="52"/>
      <c r="AN105" s="51"/>
      <c r="AO105" s="52"/>
      <c r="AP105" s="52"/>
      <c r="AQ105" s="52"/>
      <c r="AR105" s="52"/>
      <c r="AS105" s="51"/>
      <c r="AT105" s="52"/>
      <c r="AU105" s="52"/>
      <c r="AV105" s="52"/>
      <c r="AW105" s="52"/>
      <c r="AX105" s="55"/>
      <c r="BA105" s="61"/>
    </row>
    <row r="106" spans="1:53" s="57" customFormat="1" ht="30" customHeight="1" thickBot="1">
      <c r="A106" s="86" t="s">
        <v>16</v>
      </c>
      <c r="B106" s="151" t="s">
        <v>106</v>
      </c>
      <c r="C106" s="103" t="s">
        <v>1</v>
      </c>
      <c r="D106" s="115"/>
      <c r="E106" s="89">
        <v>0</v>
      </c>
      <c r="F106" s="88">
        <v>0</v>
      </c>
      <c r="G106" s="88">
        <v>0</v>
      </c>
      <c r="H106" s="88">
        <v>0</v>
      </c>
      <c r="I106" s="90">
        <v>0</v>
      </c>
      <c r="J106" s="70"/>
      <c r="K106" s="70"/>
      <c r="L106" s="70"/>
      <c r="M106" s="78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1"/>
      <c r="Z106" s="52"/>
      <c r="AA106" s="52"/>
      <c r="AB106" s="52"/>
      <c r="AC106" s="52"/>
      <c r="AD106" s="51"/>
      <c r="AE106" s="52"/>
      <c r="AF106" s="52"/>
      <c r="AG106" s="52"/>
      <c r="AH106" s="52"/>
      <c r="AI106" s="51"/>
      <c r="AJ106" s="52"/>
      <c r="AK106" s="52"/>
      <c r="AL106" s="52"/>
      <c r="AM106" s="52"/>
      <c r="AN106" s="51"/>
      <c r="AO106" s="52"/>
      <c r="AP106" s="52"/>
      <c r="AQ106" s="52"/>
      <c r="AR106" s="52"/>
      <c r="AS106" s="51"/>
      <c r="AT106" s="52"/>
      <c r="AU106" s="52"/>
      <c r="AV106" s="52"/>
      <c r="AW106" s="52"/>
      <c r="AX106" s="55"/>
      <c r="BA106" s="61"/>
    </row>
    <row r="107" spans="1:53" s="57" customFormat="1" ht="20.25" customHeight="1" thickBot="1">
      <c r="A107" s="357" t="s">
        <v>105</v>
      </c>
      <c r="B107" s="358"/>
      <c r="C107" s="103"/>
      <c r="D107" s="115"/>
      <c r="E107" s="89">
        <f>E105</f>
        <v>242917</v>
      </c>
      <c r="F107" s="88">
        <v>24292</v>
      </c>
      <c r="G107" s="88">
        <v>124616</v>
      </c>
      <c r="H107" s="88">
        <v>94009</v>
      </c>
      <c r="I107" s="90">
        <v>0</v>
      </c>
      <c r="J107" s="70"/>
      <c r="K107" s="70"/>
      <c r="L107" s="70"/>
      <c r="M107" s="78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1"/>
      <c r="Z107" s="52"/>
      <c r="AA107" s="52"/>
      <c r="AB107" s="52"/>
      <c r="AC107" s="52"/>
      <c r="AD107" s="51"/>
      <c r="AE107" s="52"/>
      <c r="AF107" s="52"/>
      <c r="AG107" s="52"/>
      <c r="AH107" s="52"/>
      <c r="AI107" s="51"/>
      <c r="AJ107" s="52"/>
      <c r="AK107" s="52"/>
      <c r="AL107" s="52"/>
      <c r="AM107" s="52"/>
      <c r="AN107" s="51"/>
      <c r="AO107" s="52"/>
      <c r="AP107" s="52"/>
      <c r="AQ107" s="52"/>
      <c r="AR107" s="52"/>
      <c r="AS107" s="51"/>
      <c r="AT107" s="52"/>
      <c r="AU107" s="52"/>
      <c r="AV107" s="52"/>
      <c r="AW107" s="52"/>
      <c r="AX107" s="55"/>
      <c r="BA107" s="61"/>
    </row>
    <row r="108" spans="1:9" ht="27" customHeight="1" thickBot="1">
      <c r="A108" s="359" t="s">
        <v>107</v>
      </c>
      <c r="B108" s="360"/>
      <c r="C108" s="360"/>
      <c r="D108" s="360"/>
      <c r="E108" s="360"/>
      <c r="F108" s="360"/>
      <c r="G108" s="360"/>
      <c r="H108" s="360"/>
      <c r="I108" s="361"/>
    </row>
    <row r="109" spans="1:53" s="57" customFormat="1" ht="55.5" customHeight="1" thickBot="1">
      <c r="A109" s="86" t="s">
        <v>28</v>
      </c>
      <c r="B109" s="151" t="s">
        <v>108</v>
      </c>
      <c r="C109" s="103" t="s">
        <v>1</v>
      </c>
      <c r="D109" s="115"/>
      <c r="E109" s="89">
        <v>0</v>
      </c>
      <c r="F109" s="88">
        <v>0</v>
      </c>
      <c r="G109" s="88">
        <v>0</v>
      </c>
      <c r="H109" s="88">
        <v>0</v>
      </c>
      <c r="I109" s="90">
        <v>0</v>
      </c>
      <c r="J109" s="70"/>
      <c r="K109" s="70"/>
      <c r="L109" s="70"/>
      <c r="M109" s="78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1"/>
      <c r="Z109" s="52"/>
      <c r="AA109" s="52"/>
      <c r="AB109" s="52"/>
      <c r="AC109" s="52"/>
      <c r="AD109" s="51"/>
      <c r="AE109" s="52"/>
      <c r="AF109" s="52"/>
      <c r="AG109" s="52"/>
      <c r="AH109" s="52"/>
      <c r="AI109" s="51"/>
      <c r="AJ109" s="52"/>
      <c r="AK109" s="52"/>
      <c r="AL109" s="52"/>
      <c r="AM109" s="52"/>
      <c r="AN109" s="51"/>
      <c r="AO109" s="52"/>
      <c r="AP109" s="52"/>
      <c r="AQ109" s="52"/>
      <c r="AR109" s="52"/>
      <c r="AS109" s="51"/>
      <c r="AT109" s="52"/>
      <c r="AU109" s="52"/>
      <c r="AV109" s="52"/>
      <c r="AW109" s="52"/>
      <c r="AX109" s="55"/>
      <c r="BA109" s="61"/>
    </row>
    <row r="110" spans="1:53" s="57" customFormat="1" ht="20.25" customHeight="1" thickBot="1">
      <c r="A110" s="385" t="s">
        <v>109</v>
      </c>
      <c r="B110" s="386"/>
      <c r="C110" s="104" t="s">
        <v>1</v>
      </c>
      <c r="D110" s="115"/>
      <c r="E110" s="89">
        <v>0</v>
      </c>
      <c r="F110" s="87">
        <v>0</v>
      </c>
      <c r="G110" s="87">
        <v>0</v>
      </c>
      <c r="H110" s="87">
        <v>0</v>
      </c>
      <c r="I110" s="120">
        <f>I116+I107</f>
        <v>0</v>
      </c>
      <c r="J110" s="70"/>
      <c r="K110" s="72"/>
      <c r="L110" s="70"/>
      <c r="M110" s="78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1"/>
      <c r="Z110" s="52"/>
      <c r="AA110" s="52"/>
      <c r="AB110" s="52"/>
      <c r="AC110" s="52"/>
      <c r="AD110" s="51"/>
      <c r="AE110" s="52"/>
      <c r="AF110" s="52"/>
      <c r="AG110" s="52"/>
      <c r="AH110" s="52"/>
      <c r="AI110" s="51"/>
      <c r="AJ110" s="52"/>
      <c r="AK110" s="52"/>
      <c r="AL110" s="52"/>
      <c r="AM110" s="52"/>
      <c r="AN110" s="51"/>
      <c r="AO110" s="52"/>
      <c r="AP110" s="52"/>
      <c r="AQ110" s="52"/>
      <c r="AR110" s="52"/>
      <c r="AS110" s="51"/>
      <c r="AT110" s="52"/>
      <c r="AU110" s="52"/>
      <c r="AV110" s="52"/>
      <c r="AW110" s="52"/>
      <c r="AX110" s="55"/>
      <c r="BA110" s="61"/>
    </row>
    <row r="111" spans="1:53" s="57" customFormat="1" ht="44.25" customHeight="1" thickBot="1">
      <c r="A111" s="387" t="s">
        <v>166</v>
      </c>
      <c r="B111" s="388"/>
      <c r="C111" s="389"/>
      <c r="D111" s="389"/>
      <c r="E111" s="389"/>
      <c r="F111" s="389"/>
      <c r="G111" s="389"/>
      <c r="H111" s="389"/>
      <c r="I111" s="386"/>
      <c r="J111" s="70"/>
      <c r="K111" s="72"/>
      <c r="L111" s="70"/>
      <c r="M111" s="78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1"/>
      <c r="Z111" s="52"/>
      <c r="AA111" s="52"/>
      <c r="AB111" s="52"/>
      <c r="AC111" s="52"/>
      <c r="AD111" s="51"/>
      <c r="AE111" s="52"/>
      <c r="AF111" s="52"/>
      <c r="AG111" s="52"/>
      <c r="AH111" s="52"/>
      <c r="AI111" s="51"/>
      <c r="AJ111" s="52"/>
      <c r="AK111" s="52"/>
      <c r="AL111" s="52"/>
      <c r="AM111" s="52"/>
      <c r="AN111" s="51"/>
      <c r="AO111" s="52"/>
      <c r="AP111" s="52"/>
      <c r="AQ111" s="52"/>
      <c r="AR111" s="52"/>
      <c r="AS111" s="51"/>
      <c r="AT111" s="52"/>
      <c r="AU111" s="52"/>
      <c r="AV111" s="52"/>
      <c r="AW111" s="52"/>
      <c r="AX111" s="55"/>
      <c r="BA111" s="61"/>
    </row>
    <row r="112" spans="1:50" s="61" customFormat="1" ht="26.25" customHeight="1">
      <c r="A112" s="375" t="s">
        <v>117</v>
      </c>
      <c r="B112" s="344" t="s">
        <v>118</v>
      </c>
      <c r="C112" s="223" t="s">
        <v>1</v>
      </c>
      <c r="D112" s="347" t="s">
        <v>158</v>
      </c>
      <c r="E112" s="224">
        <f>F112+G112+H112+I112</f>
        <v>99562</v>
      </c>
      <c r="F112" s="225">
        <f>36882+936+3391</f>
        <v>41209</v>
      </c>
      <c r="G112" s="225">
        <f>52476+2801+3076</f>
        <v>58353</v>
      </c>
      <c r="H112" s="225">
        <v>0</v>
      </c>
      <c r="I112" s="226">
        <v>0</v>
      </c>
      <c r="J112" s="70"/>
      <c r="K112" s="72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142"/>
      <c r="Z112" s="70"/>
      <c r="AA112" s="70"/>
      <c r="AB112" s="70"/>
      <c r="AC112" s="70"/>
      <c r="AD112" s="142"/>
      <c r="AE112" s="70"/>
      <c r="AF112" s="70"/>
      <c r="AG112" s="70"/>
      <c r="AH112" s="70"/>
      <c r="AI112" s="142"/>
      <c r="AJ112" s="70"/>
      <c r="AK112" s="70"/>
      <c r="AL112" s="70"/>
      <c r="AM112" s="70"/>
      <c r="AN112" s="142"/>
      <c r="AO112" s="70"/>
      <c r="AP112" s="70"/>
      <c r="AQ112" s="70"/>
      <c r="AR112" s="70"/>
      <c r="AS112" s="142"/>
      <c r="AT112" s="70"/>
      <c r="AU112" s="70"/>
      <c r="AV112" s="70"/>
      <c r="AW112" s="70"/>
      <c r="AX112" s="55"/>
    </row>
    <row r="113" spans="1:50" s="61" customFormat="1" ht="63" customHeight="1">
      <c r="A113" s="376"/>
      <c r="B113" s="345"/>
      <c r="C113" s="227" t="s">
        <v>101</v>
      </c>
      <c r="D113" s="348"/>
      <c r="E113" s="228">
        <f>F113+G113+H113+I113</f>
        <v>31724</v>
      </c>
      <c r="F113" s="229">
        <v>8032</v>
      </c>
      <c r="G113" s="229">
        <v>23692</v>
      </c>
      <c r="H113" s="229">
        <v>0</v>
      </c>
      <c r="I113" s="230">
        <v>0</v>
      </c>
      <c r="J113" s="70"/>
      <c r="K113" s="72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142"/>
      <c r="Z113" s="70"/>
      <c r="AA113" s="70"/>
      <c r="AB113" s="70"/>
      <c r="AC113" s="70"/>
      <c r="AD113" s="142"/>
      <c r="AE113" s="70"/>
      <c r="AF113" s="70"/>
      <c r="AG113" s="70"/>
      <c r="AH113" s="70"/>
      <c r="AI113" s="142"/>
      <c r="AJ113" s="70"/>
      <c r="AK113" s="70"/>
      <c r="AL113" s="70"/>
      <c r="AM113" s="70"/>
      <c r="AN113" s="142"/>
      <c r="AO113" s="70"/>
      <c r="AP113" s="70"/>
      <c r="AQ113" s="70"/>
      <c r="AR113" s="70"/>
      <c r="AS113" s="142"/>
      <c r="AT113" s="70"/>
      <c r="AU113" s="70"/>
      <c r="AV113" s="70"/>
      <c r="AW113" s="70"/>
      <c r="AX113" s="55"/>
    </row>
    <row r="114" spans="1:50" s="61" customFormat="1" ht="24" customHeight="1" thickBot="1">
      <c r="A114" s="377"/>
      <c r="B114" s="346"/>
      <c r="C114" s="231" t="s">
        <v>132</v>
      </c>
      <c r="D114" s="244">
        <v>2020</v>
      </c>
      <c r="E114" s="232">
        <f>F114+G114+H114+I114</f>
        <v>3904</v>
      </c>
      <c r="F114" s="233">
        <v>976</v>
      </c>
      <c r="G114" s="233">
        <v>2928</v>
      </c>
      <c r="H114" s="233">
        <v>0</v>
      </c>
      <c r="I114" s="234">
        <v>0</v>
      </c>
      <c r="J114" s="70"/>
      <c r="K114" s="72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142"/>
      <c r="Z114" s="70"/>
      <c r="AA114" s="70"/>
      <c r="AB114" s="70"/>
      <c r="AC114" s="70"/>
      <c r="AD114" s="142"/>
      <c r="AE114" s="70"/>
      <c r="AF114" s="70"/>
      <c r="AG114" s="70"/>
      <c r="AH114" s="70"/>
      <c r="AI114" s="142"/>
      <c r="AJ114" s="70"/>
      <c r="AK114" s="70"/>
      <c r="AL114" s="70"/>
      <c r="AM114" s="70"/>
      <c r="AN114" s="142"/>
      <c r="AO114" s="70"/>
      <c r="AP114" s="70"/>
      <c r="AQ114" s="70"/>
      <c r="AR114" s="70"/>
      <c r="AS114" s="142"/>
      <c r="AT114" s="70"/>
      <c r="AU114" s="70"/>
      <c r="AV114" s="70"/>
      <c r="AW114" s="70"/>
      <c r="AX114" s="55"/>
    </row>
    <row r="115" spans="1:50" s="61" customFormat="1" ht="33" customHeight="1" thickBot="1">
      <c r="A115" s="250" t="s">
        <v>165</v>
      </c>
      <c r="B115" s="254" t="s">
        <v>167</v>
      </c>
      <c r="C115" s="255" t="s">
        <v>1</v>
      </c>
      <c r="D115" s="256">
        <v>2021</v>
      </c>
      <c r="E115" s="251">
        <f>F115+G115+H115+I115</f>
        <v>4190</v>
      </c>
      <c r="F115" s="252">
        <v>4190</v>
      </c>
      <c r="G115" s="252">
        <v>0</v>
      </c>
      <c r="H115" s="252">
        <v>0</v>
      </c>
      <c r="I115" s="253">
        <v>0</v>
      </c>
      <c r="J115" s="70"/>
      <c r="K115" s="72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142"/>
      <c r="Z115" s="70"/>
      <c r="AA115" s="70"/>
      <c r="AB115" s="70"/>
      <c r="AC115" s="70"/>
      <c r="AD115" s="142"/>
      <c r="AE115" s="70"/>
      <c r="AF115" s="70"/>
      <c r="AG115" s="70"/>
      <c r="AH115" s="70"/>
      <c r="AI115" s="142"/>
      <c r="AJ115" s="70"/>
      <c r="AK115" s="70"/>
      <c r="AL115" s="70"/>
      <c r="AM115" s="70"/>
      <c r="AN115" s="142"/>
      <c r="AO115" s="70"/>
      <c r="AP115" s="70"/>
      <c r="AQ115" s="70"/>
      <c r="AR115" s="70"/>
      <c r="AS115" s="142"/>
      <c r="AT115" s="70"/>
      <c r="AU115" s="70"/>
      <c r="AV115" s="70"/>
      <c r="AW115" s="70"/>
      <c r="AX115" s="55"/>
    </row>
    <row r="116" spans="1:53" s="57" customFormat="1" ht="20.25" customHeight="1" thickBot="1">
      <c r="A116" s="349" t="s">
        <v>119</v>
      </c>
      <c r="B116" s="350"/>
      <c r="C116" s="235"/>
      <c r="D116" s="236"/>
      <c r="E116" s="237">
        <f>E112+E113+E114+E115</f>
        <v>139380</v>
      </c>
      <c r="F116" s="238">
        <f>F112+F113+F114+F115</f>
        <v>54407</v>
      </c>
      <c r="G116" s="238">
        <f>G112+G113+G114+G115</f>
        <v>84973</v>
      </c>
      <c r="H116" s="238">
        <f>H112+H113+H114+H115</f>
        <v>0</v>
      </c>
      <c r="I116" s="238">
        <f>I112+I113+I114+I115</f>
        <v>0</v>
      </c>
      <c r="J116" s="70"/>
      <c r="K116" s="70"/>
      <c r="L116" s="70"/>
      <c r="M116" s="78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1"/>
      <c r="Z116" s="52"/>
      <c r="AA116" s="52"/>
      <c r="AB116" s="52"/>
      <c r="AC116" s="52"/>
      <c r="AD116" s="51"/>
      <c r="AE116" s="52"/>
      <c r="AF116" s="52"/>
      <c r="AG116" s="52"/>
      <c r="AH116" s="52"/>
      <c r="AI116" s="51"/>
      <c r="AJ116" s="52"/>
      <c r="AK116" s="52"/>
      <c r="AL116" s="52"/>
      <c r="AM116" s="52"/>
      <c r="AN116" s="51"/>
      <c r="AO116" s="52"/>
      <c r="AP116" s="52"/>
      <c r="AQ116" s="52"/>
      <c r="AR116" s="52"/>
      <c r="AS116" s="51"/>
      <c r="AT116" s="52"/>
      <c r="AU116" s="52"/>
      <c r="AV116" s="52"/>
      <c r="AW116" s="52"/>
      <c r="AX116" s="55"/>
      <c r="BA116" s="61"/>
    </row>
    <row r="117" spans="1:53" s="57" customFormat="1" ht="24" customHeight="1" thickBot="1">
      <c r="A117" s="362" t="s">
        <v>133</v>
      </c>
      <c r="B117" s="363"/>
      <c r="C117" s="364"/>
      <c r="D117" s="364"/>
      <c r="E117" s="364"/>
      <c r="F117" s="364"/>
      <c r="G117" s="364"/>
      <c r="H117" s="364"/>
      <c r="I117" s="365"/>
      <c r="J117" s="70"/>
      <c r="K117" s="72"/>
      <c r="L117" s="70"/>
      <c r="M117" s="78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1"/>
      <c r="Z117" s="52"/>
      <c r="AA117" s="52"/>
      <c r="AB117" s="52"/>
      <c r="AC117" s="52"/>
      <c r="AD117" s="51"/>
      <c r="AE117" s="52"/>
      <c r="AF117" s="52"/>
      <c r="AG117" s="52"/>
      <c r="AH117" s="52"/>
      <c r="AI117" s="51"/>
      <c r="AJ117" s="52"/>
      <c r="AK117" s="52"/>
      <c r="AL117" s="52"/>
      <c r="AM117" s="52"/>
      <c r="AN117" s="51"/>
      <c r="AO117" s="52"/>
      <c r="AP117" s="52"/>
      <c r="AQ117" s="52"/>
      <c r="AR117" s="52"/>
      <c r="AS117" s="51"/>
      <c r="AT117" s="52"/>
      <c r="AU117" s="52"/>
      <c r="AV117" s="52"/>
      <c r="AW117" s="52"/>
      <c r="AX117" s="55"/>
      <c r="BA117" s="61"/>
    </row>
    <row r="118" spans="1:50" s="61" customFormat="1" ht="26.25" customHeight="1">
      <c r="A118" s="375" t="s">
        <v>134</v>
      </c>
      <c r="B118" s="344" t="s">
        <v>144</v>
      </c>
      <c r="C118" s="223" t="s">
        <v>1</v>
      </c>
      <c r="D118" s="240" t="s">
        <v>163</v>
      </c>
      <c r="E118" s="224">
        <f>F118+G118+H118+I118</f>
        <v>5661</v>
      </c>
      <c r="F118" s="225">
        <f>860+3154-1793</f>
        <v>2221</v>
      </c>
      <c r="G118" s="225">
        <v>3440</v>
      </c>
      <c r="H118" s="225">
        <v>0</v>
      </c>
      <c r="I118" s="226">
        <v>0</v>
      </c>
      <c r="J118" s="70"/>
      <c r="K118" s="72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142"/>
      <c r="Z118" s="70"/>
      <c r="AA118" s="70"/>
      <c r="AB118" s="70"/>
      <c r="AC118" s="70"/>
      <c r="AD118" s="142"/>
      <c r="AE118" s="70"/>
      <c r="AF118" s="70"/>
      <c r="AG118" s="70"/>
      <c r="AH118" s="70"/>
      <c r="AI118" s="142"/>
      <c r="AJ118" s="70"/>
      <c r="AK118" s="70"/>
      <c r="AL118" s="70"/>
      <c r="AM118" s="70"/>
      <c r="AN118" s="142"/>
      <c r="AO118" s="70"/>
      <c r="AP118" s="70"/>
      <c r="AQ118" s="70"/>
      <c r="AR118" s="70"/>
      <c r="AS118" s="142"/>
      <c r="AT118" s="70"/>
      <c r="AU118" s="70"/>
      <c r="AV118" s="70"/>
      <c r="AW118" s="70"/>
      <c r="AX118" s="55"/>
    </row>
    <row r="119" spans="1:50" s="61" customFormat="1" ht="26.25" customHeight="1">
      <c r="A119" s="376"/>
      <c r="B119" s="345"/>
      <c r="C119" s="241" t="s">
        <v>52</v>
      </c>
      <c r="D119" s="242">
        <v>2020</v>
      </c>
      <c r="E119" s="228">
        <f>F119+G119</f>
        <v>1182</v>
      </c>
      <c r="F119" s="229">
        <v>296</v>
      </c>
      <c r="G119" s="229">
        <v>886</v>
      </c>
      <c r="H119" s="229">
        <v>0</v>
      </c>
      <c r="I119" s="230">
        <v>0</v>
      </c>
      <c r="J119" s="70"/>
      <c r="K119" s="72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142"/>
      <c r="Z119" s="70"/>
      <c r="AA119" s="70"/>
      <c r="AB119" s="70"/>
      <c r="AC119" s="70"/>
      <c r="AD119" s="142"/>
      <c r="AE119" s="70"/>
      <c r="AF119" s="70"/>
      <c r="AG119" s="70"/>
      <c r="AH119" s="70"/>
      <c r="AI119" s="142"/>
      <c r="AJ119" s="70"/>
      <c r="AK119" s="70"/>
      <c r="AL119" s="70"/>
      <c r="AM119" s="70"/>
      <c r="AN119" s="142"/>
      <c r="AO119" s="70"/>
      <c r="AP119" s="70"/>
      <c r="AQ119" s="70"/>
      <c r="AR119" s="70"/>
      <c r="AS119" s="142"/>
      <c r="AT119" s="70"/>
      <c r="AU119" s="70"/>
      <c r="AV119" s="70"/>
      <c r="AW119" s="70"/>
      <c r="AX119" s="55"/>
    </row>
    <row r="120" spans="1:50" s="61" customFormat="1" ht="26.25" customHeight="1" thickBot="1">
      <c r="A120" s="377"/>
      <c r="B120" s="346"/>
      <c r="C120" s="243" t="s">
        <v>53</v>
      </c>
      <c r="D120" s="244">
        <v>2021</v>
      </c>
      <c r="E120" s="228">
        <f>F120+G120</f>
        <v>736</v>
      </c>
      <c r="F120" s="233">
        <v>736</v>
      </c>
      <c r="G120" s="233">
        <v>0</v>
      </c>
      <c r="H120" s="233">
        <v>0</v>
      </c>
      <c r="I120" s="234">
        <v>0</v>
      </c>
      <c r="J120" s="70"/>
      <c r="K120" s="72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142"/>
      <c r="Z120" s="70"/>
      <c r="AA120" s="70"/>
      <c r="AB120" s="70"/>
      <c r="AC120" s="70"/>
      <c r="AD120" s="142"/>
      <c r="AE120" s="70"/>
      <c r="AF120" s="70"/>
      <c r="AG120" s="70"/>
      <c r="AH120" s="70"/>
      <c r="AI120" s="142"/>
      <c r="AJ120" s="70"/>
      <c r="AK120" s="70"/>
      <c r="AL120" s="70"/>
      <c r="AM120" s="70"/>
      <c r="AN120" s="142"/>
      <c r="AO120" s="70"/>
      <c r="AP120" s="70"/>
      <c r="AQ120" s="70"/>
      <c r="AR120" s="70"/>
      <c r="AS120" s="142"/>
      <c r="AT120" s="70"/>
      <c r="AU120" s="70"/>
      <c r="AV120" s="70"/>
      <c r="AW120" s="70"/>
      <c r="AX120" s="55"/>
    </row>
    <row r="121" spans="1:53" s="57" customFormat="1" ht="20.25" customHeight="1" thickBot="1">
      <c r="A121" s="349" t="s">
        <v>135</v>
      </c>
      <c r="B121" s="350"/>
      <c r="C121" s="235"/>
      <c r="D121" s="236"/>
      <c r="E121" s="237">
        <f>E118+E119+E120</f>
        <v>7579</v>
      </c>
      <c r="F121" s="238">
        <f>F118+F119+F120</f>
        <v>3253</v>
      </c>
      <c r="G121" s="238">
        <f>G118+G119+G120</f>
        <v>4326</v>
      </c>
      <c r="H121" s="238">
        <f>H118</f>
        <v>0</v>
      </c>
      <c r="I121" s="239">
        <f>I118</f>
        <v>0</v>
      </c>
      <c r="J121" s="70"/>
      <c r="K121" s="70"/>
      <c r="L121" s="70"/>
      <c r="M121" s="78"/>
      <c r="N121" s="52"/>
      <c r="O121" s="52"/>
      <c r="P121" s="52"/>
      <c r="Q121" s="52"/>
      <c r="R121" s="52"/>
      <c r="S121" s="217">
        <f>F122+G122+H122+I122</f>
        <v>2746015.8585858587</v>
      </c>
      <c r="T121" s="52"/>
      <c r="U121" s="52"/>
      <c r="V121" s="52"/>
      <c r="W121" s="52"/>
      <c r="X121" s="52"/>
      <c r="Y121" s="51"/>
      <c r="Z121" s="52"/>
      <c r="AA121" s="52"/>
      <c r="AB121" s="52"/>
      <c r="AC121" s="52"/>
      <c r="AD121" s="51"/>
      <c r="AE121" s="52"/>
      <c r="AF121" s="52"/>
      <c r="AG121" s="52"/>
      <c r="AH121" s="52"/>
      <c r="AI121" s="51"/>
      <c r="AJ121" s="52"/>
      <c r="AK121" s="52"/>
      <c r="AL121" s="52"/>
      <c r="AM121" s="52"/>
      <c r="AN121" s="51"/>
      <c r="AO121" s="52"/>
      <c r="AP121" s="52"/>
      <c r="AQ121" s="52"/>
      <c r="AR121" s="52"/>
      <c r="AS121" s="51"/>
      <c r="AT121" s="52"/>
      <c r="AU121" s="52"/>
      <c r="AV121" s="52"/>
      <c r="AW121" s="52"/>
      <c r="AX121" s="55"/>
      <c r="BA121" s="61"/>
    </row>
    <row r="122" spans="1:20" ht="26.25" customHeight="1">
      <c r="A122" s="366" t="s">
        <v>145</v>
      </c>
      <c r="B122" s="367"/>
      <c r="C122" s="368"/>
      <c r="D122" s="368"/>
      <c r="E122" s="384">
        <f>E100+E91+E76+E64+E58+E49+E39+E27+E23+E15+E116+E121+E107</f>
        <v>2746015.8585858587</v>
      </c>
      <c r="F122" s="371">
        <f>F100+F91+F76+F64+F58+F49+F39+F27+F23+F15+F116+F121+F107</f>
        <v>1894093</v>
      </c>
      <c r="G122" s="390">
        <f>G100+G91+G76+G64+G58+G49+G39+G27+G23+G15+G116+G121+G107</f>
        <v>566857</v>
      </c>
      <c r="H122" s="390">
        <f>H100+H91+H76+H64+H58+H49+H39+H27+H23+H15+H107</f>
        <v>282879</v>
      </c>
      <c r="I122" s="370">
        <f>I100+I91+I76+I64+I58+I49+I39+I27+I23+I15</f>
        <v>2186.8585858585857</v>
      </c>
      <c r="O122" s="49">
        <f>E124+E125+E126+E127+E128+E129+E130</f>
        <v>2746015.8585858587</v>
      </c>
      <c r="P122" s="49"/>
      <c r="Q122" s="49"/>
      <c r="S122" s="49"/>
      <c r="T122" s="49"/>
    </row>
    <row r="123" spans="1:9" ht="15.75" customHeight="1" thickBot="1">
      <c r="A123" s="373" t="s">
        <v>59</v>
      </c>
      <c r="B123" s="374"/>
      <c r="C123" s="369"/>
      <c r="D123" s="369"/>
      <c r="E123" s="384"/>
      <c r="F123" s="372"/>
      <c r="G123" s="390"/>
      <c r="H123" s="390"/>
      <c r="I123" s="370"/>
    </row>
    <row r="124" spans="1:23" ht="15.75" customHeight="1">
      <c r="A124" s="245"/>
      <c r="B124" s="246"/>
      <c r="C124" s="247" t="s">
        <v>1</v>
      </c>
      <c r="D124" s="248"/>
      <c r="E124" s="249">
        <f>F124+G124+H124+I124</f>
        <v>1392177.8585858585</v>
      </c>
      <c r="F124" s="202">
        <f>F112+F100+F93+F78+F66+F40+F27+F23+F15+F118+F105+F115</f>
        <v>1087944</v>
      </c>
      <c r="G124" s="202">
        <f>G112+G100+G93+G78+G66+G40+G27+G23+G15+G118+G105+G115</f>
        <v>208038</v>
      </c>
      <c r="H124" s="202">
        <f>H112+H100+H93+H78+H66+H40+H27+H23+H15+H118+H105+H115</f>
        <v>94009</v>
      </c>
      <c r="I124" s="202">
        <f>I112+I100+I93+I78+I66+I40+I27+I23+I15+I118+I105+I115</f>
        <v>2186.8585858585857</v>
      </c>
      <c r="O124" s="49"/>
      <c r="P124" s="49"/>
      <c r="Q124" s="49"/>
      <c r="R124" s="49"/>
      <c r="S124" s="49"/>
      <c r="T124" s="49"/>
      <c r="U124" s="49"/>
      <c r="W124" s="49"/>
    </row>
    <row r="125" spans="1:17" ht="24" customHeight="1">
      <c r="A125" s="45"/>
      <c r="B125" s="35"/>
      <c r="C125" s="101" t="s">
        <v>132</v>
      </c>
      <c r="D125" s="112"/>
      <c r="E125" s="213">
        <f aca="true" t="shared" si="4" ref="E125:E130">F125+G125+H125+I125</f>
        <v>45153</v>
      </c>
      <c r="F125" s="9">
        <f>F114+F79</f>
        <v>18225</v>
      </c>
      <c r="G125" s="220">
        <f>G114+G79</f>
        <v>26928</v>
      </c>
      <c r="H125" s="220">
        <v>0</v>
      </c>
      <c r="I125" s="221">
        <v>0</v>
      </c>
      <c r="Q125" s="49"/>
    </row>
    <row r="126" spans="1:9" ht="15">
      <c r="A126" s="184"/>
      <c r="B126" s="40"/>
      <c r="C126" s="178" t="s">
        <v>63</v>
      </c>
      <c r="D126" s="110"/>
      <c r="E126" s="213">
        <f t="shared" si="4"/>
        <v>137624</v>
      </c>
      <c r="F126" s="9">
        <f>F94+F58</f>
        <v>137624</v>
      </c>
      <c r="G126" s="9">
        <v>0</v>
      </c>
      <c r="H126" s="9">
        <v>0</v>
      </c>
      <c r="I126" s="10">
        <v>0</v>
      </c>
    </row>
    <row r="127" spans="1:17" ht="15">
      <c r="A127" s="184"/>
      <c r="B127" s="40"/>
      <c r="C127" s="178" t="s">
        <v>70</v>
      </c>
      <c r="D127" s="110"/>
      <c r="E127" s="213">
        <f t="shared" si="4"/>
        <v>751428</v>
      </c>
      <c r="F127" s="9">
        <f>F95+F81+F67+F41</f>
        <v>267125</v>
      </c>
      <c r="G127" s="9">
        <f>G95+G81+G67+G41</f>
        <v>295433</v>
      </c>
      <c r="H127" s="9">
        <f>H95+H81+H67</f>
        <v>188870</v>
      </c>
      <c r="I127" s="10">
        <f>I95+I81+I67</f>
        <v>0</v>
      </c>
      <c r="O127" s="49"/>
      <c r="P127" s="49"/>
      <c r="Q127" s="49"/>
    </row>
    <row r="128" spans="1:19" ht="15.75" customHeight="1">
      <c r="A128" s="184"/>
      <c r="B128" s="40"/>
      <c r="C128" s="178" t="s">
        <v>52</v>
      </c>
      <c r="D128" s="110"/>
      <c r="E128" s="213">
        <f t="shared" si="4"/>
        <v>395112</v>
      </c>
      <c r="F128" s="9">
        <f>F80+F51+F113+F119</f>
        <v>358654</v>
      </c>
      <c r="G128" s="9">
        <f>G80+G51+G113+G119</f>
        <v>36458</v>
      </c>
      <c r="H128" s="9">
        <v>0</v>
      </c>
      <c r="I128" s="10">
        <v>0</v>
      </c>
      <c r="S128" s="49"/>
    </row>
    <row r="129" spans="1:16" ht="15">
      <c r="A129" s="184"/>
      <c r="B129" s="40"/>
      <c r="C129" s="178" t="s">
        <v>53</v>
      </c>
      <c r="D129" s="110"/>
      <c r="E129" s="213">
        <f t="shared" si="4"/>
        <v>17021</v>
      </c>
      <c r="F129" s="9">
        <f>F82+F52+F120</f>
        <v>17021</v>
      </c>
      <c r="G129" s="9">
        <v>0</v>
      </c>
      <c r="H129" s="9">
        <v>0</v>
      </c>
      <c r="I129" s="10">
        <v>0</v>
      </c>
      <c r="P129" s="49"/>
    </row>
    <row r="130" spans="1:18" ht="15.75" thickBot="1">
      <c r="A130" s="185"/>
      <c r="B130" s="42"/>
      <c r="C130" s="179" t="s">
        <v>55</v>
      </c>
      <c r="D130" s="164"/>
      <c r="E130" s="214">
        <f t="shared" si="4"/>
        <v>7500</v>
      </c>
      <c r="F130" s="218">
        <f>F53</f>
        <v>7500</v>
      </c>
      <c r="G130" s="218">
        <f>G82+G53</f>
        <v>0</v>
      </c>
      <c r="H130" s="218">
        <f>H82+H53</f>
        <v>0</v>
      </c>
      <c r="I130" s="219">
        <f>I82+I53</f>
        <v>0</v>
      </c>
      <c r="O130" s="49"/>
      <c r="P130" s="49"/>
      <c r="Q130" s="49"/>
      <c r="R130" s="49"/>
    </row>
    <row r="131" spans="1:15" ht="27" customHeight="1" thickBot="1">
      <c r="A131" s="378" t="s">
        <v>137</v>
      </c>
      <c r="B131" s="379"/>
      <c r="C131" s="105" t="s">
        <v>70</v>
      </c>
      <c r="D131" s="96" t="s">
        <v>138</v>
      </c>
      <c r="E131" s="63">
        <f>F131+G131+H131+I131</f>
        <v>108852</v>
      </c>
      <c r="F131" s="222">
        <v>87336</v>
      </c>
      <c r="G131" s="222">
        <v>21516</v>
      </c>
      <c r="H131" s="222">
        <v>0</v>
      </c>
      <c r="I131" s="66">
        <v>0</v>
      </c>
      <c r="O131" s="49"/>
    </row>
    <row r="132" spans="1:19" ht="27" customHeight="1" thickBot="1">
      <c r="A132" s="380" t="s">
        <v>136</v>
      </c>
      <c r="B132" s="381"/>
      <c r="C132" s="106"/>
      <c r="D132" s="109"/>
      <c r="E132" s="32">
        <f>E122+E131</f>
        <v>2854867.8585858587</v>
      </c>
      <c r="F132" s="14">
        <f>F122+F131</f>
        <v>1981429</v>
      </c>
      <c r="G132" s="14">
        <f>G122+G131</f>
        <v>588373</v>
      </c>
      <c r="H132" s="14">
        <f>H122+H131</f>
        <v>282879</v>
      </c>
      <c r="I132" s="48">
        <f>I122+I131</f>
        <v>2186.8585858585857</v>
      </c>
      <c r="O132" s="49">
        <f>F132+G132+H132+I132</f>
        <v>2854867.8585858587</v>
      </c>
      <c r="Q132" s="49"/>
      <c r="S132" s="49"/>
    </row>
    <row r="134" spans="1:53" s="68" customFormat="1" ht="15">
      <c r="A134" s="138" t="s">
        <v>126</v>
      </c>
      <c r="B134" s="139" t="s">
        <v>127</v>
      </c>
      <c r="C134" s="140"/>
      <c r="D134" s="140"/>
      <c r="E134" s="116"/>
      <c r="F134" s="116"/>
      <c r="G134" s="116"/>
      <c r="H134" s="2"/>
      <c r="I134" s="2"/>
      <c r="L134" s="74"/>
      <c r="M134" s="77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s="68" customFormat="1" ht="15" hidden="1">
      <c r="A135" s="2"/>
      <c r="B135" s="116"/>
      <c r="C135" s="117"/>
      <c r="D135" s="117"/>
      <c r="E135" s="118">
        <f>SUM(E124:E130)</f>
        <v>2746015.8585858587</v>
      </c>
      <c r="F135" s="130">
        <f>F124+F127+F130+F128</f>
        <v>1721223</v>
      </c>
      <c r="G135" s="116"/>
      <c r="H135" s="116"/>
      <c r="I135" s="2"/>
      <c r="L135" s="74"/>
      <c r="M135" s="77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s="68" customFormat="1" ht="15">
      <c r="A136" s="2"/>
      <c r="B136" s="131"/>
      <c r="C136" s="211"/>
      <c r="D136" s="211"/>
      <c r="E136" s="141"/>
      <c r="F136" s="131"/>
      <c r="G136" s="131"/>
      <c r="H136" s="131"/>
      <c r="I136" s="116"/>
      <c r="L136" s="74"/>
      <c r="M136" s="77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s="68" customFormat="1" ht="15">
      <c r="A137" s="2"/>
      <c r="B137" s="116"/>
      <c r="C137" s="117"/>
      <c r="D137" s="117"/>
      <c r="E137" s="118"/>
      <c r="F137" s="116"/>
      <c r="G137" s="116"/>
      <c r="H137" s="116"/>
      <c r="I137" s="2"/>
      <c r="L137" s="74"/>
      <c r="M137" s="7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s="68" customFormat="1" ht="15">
      <c r="A138" s="2"/>
      <c r="B138" s="2"/>
      <c r="C138" s="107"/>
      <c r="D138" s="121"/>
      <c r="E138" s="49"/>
      <c r="F138" s="2"/>
      <c r="G138" s="2"/>
      <c r="H138" s="2"/>
      <c r="I138" s="2"/>
      <c r="L138" s="74"/>
      <c r="M138" s="7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s="68" customFormat="1" ht="15">
      <c r="A139" s="2"/>
      <c r="B139" s="2"/>
      <c r="C139" s="107"/>
      <c r="D139" s="107"/>
      <c r="E139" s="2"/>
      <c r="F139" s="2"/>
      <c r="G139" s="2"/>
      <c r="H139" s="2"/>
      <c r="I139" s="2"/>
      <c r="L139" s="74"/>
      <c r="M139" s="7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2" spans="1:53" s="68" customFormat="1" ht="15">
      <c r="A142" s="2"/>
      <c r="B142" s="2"/>
      <c r="C142" s="2"/>
      <c r="D142" s="2"/>
      <c r="E142" s="2"/>
      <c r="F142" s="2"/>
      <c r="G142" s="2"/>
      <c r="H142" s="2"/>
      <c r="I142" s="2"/>
      <c r="L142" s="74"/>
      <c r="M142" s="7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09">
    <mergeCell ref="A131:B131"/>
    <mergeCell ref="A132:B132"/>
    <mergeCell ref="B69:B70"/>
    <mergeCell ref="A69:A70"/>
    <mergeCell ref="E122:E123"/>
    <mergeCell ref="A110:B110"/>
    <mergeCell ref="A111:I111"/>
    <mergeCell ref="A112:A114"/>
    <mergeCell ref="G122:G123"/>
    <mergeCell ref="H122:H123"/>
    <mergeCell ref="A117:I117"/>
    <mergeCell ref="A121:B121"/>
    <mergeCell ref="A122:B122"/>
    <mergeCell ref="C122:C123"/>
    <mergeCell ref="D122:D123"/>
    <mergeCell ref="I122:I123"/>
    <mergeCell ref="F122:F123"/>
    <mergeCell ref="A123:B123"/>
    <mergeCell ref="B118:B120"/>
    <mergeCell ref="A118:A120"/>
    <mergeCell ref="B112:B114"/>
    <mergeCell ref="D112:D113"/>
    <mergeCell ref="A116:B116"/>
    <mergeCell ref="A101:I101"/>
    <mergeCell ref="A102:I102"/>
    <mergeCell ref="A103:I103"/>
    <mergeCell ref="A104:I104"/>
    <mergeCell ref="A107:B107"/>
    <mergeCell ref="A108:I108"/>
    <mergeCell ref="A96:I96"/>
    <mergeCell ref="A100:B100"/>
    <mergeCell ref="E91:E92"/>
    <mergeCell ref="F91:F92"/>
    <mergeCell ref="A91:B91"/>
    <mergeCell ref="C91:C92"/>
    <mergeCell ref="D91:D92"/>
    <mergeCell ref="A84:I84"/>
    <mergeCell ref="G91:G92"/>
    <mergeCell ref="H91:H92"/>
    <mergeCell ref="C76:C77"/>
    <mergeCell ref="D76:D77"/>
    <mergeCell ref="I76:I77"/>
    <mergeCell ref="I91:I92"/>
    <mergeCell ref="A92:B92"/>
    <mergeCell ref="A85:A86"/>
    <mergeCell ref="B85:B86"/>
    <mergeCell ref="G64:G65"/>
    <mergeCell ref="E76:E77"/>
    <mergeCell ref="F76:F77"/>
    <mergeCell ref="G76:G77"/>
    <mergeCell ref="A64:B64"/>
    <mergeCell ref="A77:B77"/>
    <mergeCell ref="E64:E65"/>
    <mergeCell ref="F64:F65"/>
    <mergeCell ref="C64:C65"/>
    <mergeCell ref="A78:A82"/>
    <mergeCell ref="B78:B82"/>
    <mergeCell ref="A83:B83"/>
    <mergeCell ref="H76:H77"/>
    <mergeCell ref="A65:B65"/>
    <mergeCell ref="A68:I68"/>
    <mergeCell ref="A71:A75"/>
    <mergeCell ref="B71:B74"/>
    <mergeCell ref="A76:B76"/>
    <mergeCell ref="D64:D65"/>
    <mergeCell ref="A19:B19"/>
    <mergeCell ref="A54:I54"/>
    <mergeCell ref="A58:B58"/>
    <mergeCell ref="E49:E50"/>
    <mergeCell ref="F49:F50"/>
    <mergeCell ref="H64:H65"/>
    <mergeCell ref="I64:I65"/>
    <mergeCell ref="A59:I59"/>
    <mergeCell ref="A60:A61"/>
    <mergeCell ref="B60:B61"/>
    <mergeCell ref="A42:I42"/>
    <mergeCell ref="A43:A44"/>
    <mergeCell ref="G49:G50"/>
    <mergeCell ref="H49:H50"/>
    <mergeCell ref="I49:I50"/>
    <mergeCell ref="A50:B50"/>
    <mergeCell ref="A28:I28"/>
    <mergeCell ref="B29:I29"/>
    <mergeCell ref="A45:A47"/>
    <mergeCell ref="B45:B47"/>
    <mergeCell ref="A49:B49"/>
    <mergeCell ref="C49:C50"/>
    <mergeCell ref="D49:D50"/>
    <mergeCell ref="A32:A33"/>
    <mergeCell ref="B32:B33"/>
    <mergeCell ref="A39:B39"/>
    <mergeCell ref="A7:I7"/>
    <mergeCell ref="A15:B15"/>
    <mergeCell ref="A16:B16"/>
    <mergeCell ref="A17:B17"/>
    <mergeCell ref="A18:B18"/>
    <mergeCell ref="B43:B44"/>
    <mergeCell ref="A20:I20"/>
    <mergeCell ref="A23:B23"/>
    <mergeCell ref="A24:I24"/>
    <mergeCell ref="A27:B27"/>
    <mergeCell ref="A6:I6"/>
    <mergeCell ref="A1:I1"/>
    <mergeCell ref="A2:A4"/>
    <mergeCell ref="B2:B4"/>
    <mergeCell ref="C2:C4"/>
    <mergeCell ref="D2:D4"/>
    <mergeCell ref="E2:I2"/>
    <mergeCell ref="E3:I3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3" location="P190" display="P190"/>
    <hyperlink ref="A27" location="P233" display="P233"/>
    <hyperlink ref="A49" location="P367" display="P367"/>
    <hyperlink ref="A58" location="P503" display="P503"/>
    <hyperlink ref="A64" location="P560" display="P560"/>
    <hyperlink ref="A76" location="P658" display="P658"/>
    <hyperlink ref="A91" location="P742" display="P742"/>
    <hyperlink ref="A100" location="P882" display="P882"/>
  </hyperlinks>
  <printOptions horizontalCentered="1"/>
  <pageMargins left="0.15748031496062992" right="0.15748031496062992" top="0.984251968503937" bottom="0.2755905511811024" header="0.1968503937007874" footer="0.1968503937007874"/>
  <pageSetup firstPageNumber="3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</firstHeader>
  </headerFooter>
  <rowBreaks count="5" manualBreakCount="5">
    <brk id="15" max="13" man="1"/>
    <brk id="41" max="13" man="1"/>
    <brk id="63" max="13" man="1"/>
    <brk id="86" max="13" man="1"/>
    <brk id="110" max="13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2021-10-28T11:11:54Z</cp:lastPrinted>
  <dcterms:created xsi:type="dcterms:W3CDTF">2016-09-27T05:07:00Z</dcterms:created>
  <dcterms:modified xsi:type="dcterms:W3CDTF">2021-10-28T12:22:41Z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