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6295" windowHeight="14310"/>
  </bookViews>
  <sheets>
    <sheet name="Прил. 1" sheetId="9" r:id="rId1"/>
  </sheets>
  <definedNames>
    <definedName name="_xlnm.Print_Titles" localSheetId="0">'Прил. 1'!$13:$13</definedName>
    <definedName name="_xlnm.Print_Area" localSheetId="0">'Прил. 1'!$A$1:$R$191</definedName>
  </definedNames>
  <calcPr calcId="145621"/>
</workbook>
</file>

<file path=xl/calcChain.xml><?xml version="1.0" encoding="utf-8"?>
<calcChain xmlns="http://schemas.openxmlformats.org/spreadsheetml/2006/main">
  <c r="J190" i="9" l="1"/>
  <c r="I190" i="9"/>
  <c r="J187" i="9"/>
  <c r="J186" i="9"/>
  <c r="J184" i="9"/>
  <c r="O184" i="9" s="1"/>
  <c r="E184" i="9"/>
  <c r="D184" i="9" s="1"/>
  <c r="J183" i="9"/>
  <c r="J185" i="9" s="1"/>
  <c r="I185" i="9" s="1"/>
  <c r="I183" i="9"/>
  <c r="O182" i="9"/>
  <c r="I182" i="9"/>
  <c r="N182" i="9" s="1"/>
  <c r="D182" i="9"/>
  <c r="J180" i="9"/>
  <c r="I180" i="9" s="1"/>
  <c r="O179" i="9"/>
  <c r="J179" i="9"/>
  <c r="I179" i="9" s="1"/>
  <c r="N179" i="9" s="1"/>
  <c r="E179" i="9"/>
  <c r="D179" i="9" s="1"/>
  <c r="I178" i="9"/>
  <c r="O177" i="9"/>
  <c r="I177" i="9"/>
  <c r="N177" i="9" s="1"/>
  <c r="D177" i="9"/>
  <c r="M175" i="9"/>
  <c r="L175" i="9"/>
  <c r="K175" i="9"/>
  <c r="J175" i="9"/>
  <c r="I175" i="9" s="1"/>
  <c r="P174" i="9"/>
  <c r="O174" i="9"/>
  <c r="M174" i="9"/>
  <c r="L174" i="9"/>
  <c r="K174" i="9"/>
  <c r="J174" i="9"/>
  <c r="I174" i="9" s="1"/>
  <c r="H174" i="9"/>
  <c r="G174" i="9"/>
  <c r="D174" i="9" s="1"/>
  <c r="F174" i="9"/>
  <c r="E174" i="9"/>
  <c r="I173" i="9"/>
  <c r="I172" i="9"/>
  <c r="D172" i="9"/>
  <c r="I171" i="9"/>
  <c r="O170" i="9"/>
  <c r="I170" i="9"/>
  <c r="N170" i="9" s="1"/>
  <c r="D170" i="9"/>
  <c r="I169" i="9"/>
  <c r="P168" i="9"/>
  <c r="O168" i="9"/>
  <c r="I168" i="9"/>
  <c r="N168" i="9" s="1"/>
  <c r="D168" i="9"/>
  <c r="M166" i="9"/>
  <c r="L166" i="9"/>
  <c r="J166" i="9"/>
  <c r="O165" i="9"/>
  <c r="M165" i="9"/>
  <c r="L165" i="9"/>
  <c r="J165" i="9"/>
  <c r="H165" i="9"/>
  <c r="G165" i="9"/>
  <c r="E165" i="9"/>
  <c r="K164" i="9"/>
  <c r="K166" i="9" s="1"/>
  <c r="K187" i="9" s="1"/>
  <c r="I164" i="9"/>
  <c r="O163" i="9"/>
  <c r="K163" i="9"/>
  <c r="P163" i="9" s="1"/>
  <c r="F163" i="9"/>
  <c r="F165" i="9" s="1"/>
  <c r="D165" i="9" s="1"/>
  <c r="I162" i="9"/>
  <c r="I161" i="9"/>
  <c r="D161" i="9"/>
  <c r="I160" i="9"/>
  <c r="I159" i="9"/>
  <c r="D159" i="9"/>
  <c r="I158" i="9"/>
  <c r="O157" i="9"/>
  <c r="I157" i="9"/>
  <c r="D157" i="9"/>
  <c r="N157" i="9" s="1"/>
  <c r="M155" i="9"/>
  <c r="M187" i="9" s="1"/>
  <c r="L155" i="9"/>
  <c r="L187" i="9" s="1"/>
  <c r="K155" i="9"/>
  <c r="J155" i="9"/>
  <c r="M154" i="9"/>
  <c r="M186" i="9" s="1"/>
  <c r="L154" i="9"/>
  <c r="L186" i="9" s="1"/>
  <c r="K154" i="9"/>
  <c r="J154" i="9"/>
  <c r="O154" i="9" s="1"/>
  <c r="H154" i="9"/>
  <c r="H186" i="9" s="1"/>
  <c r="G154" i="9"/>
  <c r="G186" i="9" s="1"/>
  <c r="F154" i="9"/>
  <c r="E154" i="9"/>
  <c r="E186" i="9" s="1"/>
  <c r="D154" i="9"/>
  <c r="I153" i="9"/>
  <c r="O152" i="9"/>
  <c r="I152" i="9"/>
  <c r="N152" i="9" s="1"/>
  <c r="D152" i="9"/>
  <c r="M145" i="9"/>
  <c r="L145" i="9"/>
  <c r="K145" i="9"/>
  <c r="J145" i="9"/>
  <c r="I145" i="9" s="1"/>
  <c r="K144" i="9"/>
  <c r="J144" i="9"/>
  <c r="O144" i="9" s="1"/>
  <c r="I144" i="9"/>
  <c r="N144" i="9" s="1"/>
  <c r="H144" i="9"/>
  <c r="G144" i="9"/>
  <c r="F144" i="9"/>
  <c r="E144" i="9"/>
  <c r="D144" i="9" s="1"/>
  <c r="O142" i="9"/>
  <c r="D142" i="9"/>
  <c r="N142" i="9" s="1"/>
  <c r="I141" i="9"/>
  <c r="O140" i="9"/>
  <c r="I140" i="9"/>
  <c r="N140" i="9" s="1"/>
  <c r="D140" i="9"/>
  <c r="M138" i="9"/>
  <c r="M147" i="9" s="1"/>
  <c r="L138" i="9"/>
  <c r="L147" i="9" s="1"/>
  <c r="K138" i="9"/>
  <c r="K147" i="9" s="1"/>
  <c r="J138" i="9"/>
  <c r="J147" i="9" s="1"/>
  <c r="I147" i="9" s="1"/>
  <c r="M137" i="9"/>
  <c r="M146" i="9" s="1"/>
  <c r="L137" i="9"/>
  <c r="L146" i="9" s="1"/>
  <c r="K137" i="9"/>
  <c r="K146" i="9" s="1"/>
  <c r="J137" i="9"/>
  <c r="I137" i="9" s="1"/>
  <c r="H137" i="9"/>
  <c r="H146" i="9" s="1"/>
  <c r="G137" i="9"/>
  <c r="G146" i="9" s="1"/>
  <c r="F137" i="9"/>
  <c r="F146" i="9" s="1"/>
  <c r="E137" i="9"/>
  <c r="E146" i="9" s="1"/>
  <c r="D146" i="9" s="1"/>
  <c r="I136" i="9"/>
  <c r="O135" i="9"/>
  <c r="I135" i="9"/>
  <c r="N135" i="9" s="1"/>
  <c r="D135" i="9"/>
  <c r="I134" i="9"/>
  <c r="O133" i="9"/>
  <c r="I133" i="9"/>
  <c r="N133" i="9" s="1"/>
  <c r="D133" i="9"/>
  <c r="F128" i="9"/>
  <c r="M127" i="9"/>
  <c r="L127" i="9"/>
  <c r="K127" i="9"/>
  <c r="E127" i="9"/>
  <c r="D127" i="9" s="1"/>
  <c r="H125" i="9"/>
  <c r="H128" i="9" s="1"/>
  <c r="G125" i="9"/>
  <c r="G128" i="9" s="1"/>
  <c r="F125" i="9"/>
  <c r="E125" i="9"/>
  <c r="E128" i="9" s="1"/>
  <c r="J124" i="9"/>
  <c r="I124" i="9" s="1"/>
  <c r="E124" i="9"/>
  <c r="E190" i="9" s="1"/>
  <c r="D190" i="9" s="1"/>
  <c r="D124" i="9"/>
  <c r="M123" i="9"/>
  <c r="M126" i="9" s="1"/>
  <c r="L123" i="9"/>
  <c r="L126" i="9" s="1"/>
  <c r="K123" i="9"/>
  <c r="K126" i="9" s="1"/>
  <c r="M122" i="9"/>
  <c r="M125" i="9" s="1"/>
  <c r="M128" i="9" s="1"/>
  <c r="L122" i="9"/>
  <c r="L125" i="9" s="1"/>
  <c r="L128" i="9" s="1"/>
  <c r="K122" i="9"/>
  <c r="P122" i="9" s="1"/>
  <c r="H122" i="9"/>
  <c r="G122" i="9"/>
  <c r="F122" i="9"/>
  <c r="E122" i="9"/>
  <c r="D122" i="9" s="1"/>
  <c r="J121" i="9"/>
  <c r="I121" i="9" s="1"/>
  <c r="O120" i="9"/>
  <c r="J120" i="9"/>
  <c r="I120" i="9"/>
  <c r="N120" i="9" s="1"/>
  <c r="D120" i="9"/>
  <c r="I119" i="9"/>
  <c r="I118" i="9"/>
  <c r="D118" i="9"/>
  <c r="I117" i="9"/>
  <c r="O116" i="9"/>
  <c r="I116" i="9"/>
  <c r="N116" i="9" s="1"/>
  <c r="D116" i="9"/>
  <c r="I115" i="9"/>
  <c r="I114" i="9"/>
  <c r="D114" i="9"/>
  <c r="I113" i="9"/>
  <c r="P112" i="9"/>
  <c r="O112" i="9"/>
  <c r="I112" i="9"/>
  <c r="N112" i="9" s="1"/>
  <c r="D112" i="9"/>
  <c r="J111" i="9"/>
  <c r="J123" i="9" s="1"/>
  <c r="P110" i="9"/>
  <c r="J110" i="9"/>
  <c r="O110" i="9" s="1"/>
  <c r="I110" i="9"/>
  <c r="N110" i="9" s="1"/>
  <c r="D110" i="9"/>
  <c r="O109" i="9"/>
  <c r="N109" i="9"/>
  <c r="I109" i="9"/>
  <c r="D109" i="9"/>
  <c r="I108" i="9"/>
  <c r="I107" i="9"/>
  <c r="D107" i="9"/>
  <c r="I106" i="9"/>
  <c r="I105" i="9"/>
  <c r="D105" i="9"/>
  <c r="I104" i="9"/>
  <c r="O103" i="9"/>
  <c r="I103" i="9"/>
  <c r="N103" i="9" s="1"/>
  <c r="D103" i="9"/>
  <c r="O102" i="9"/>
  <c r="N102" i="9"/>
  <c r="I102" i="9"/>
  <c r="D102" i="9"/>
  <c r="I101" i="9"/>
  <c r="I100" i="9"/>
  <c r="D100" i="9"/>
  <c r="I99" i="9"/>
  <c r="I98" i="9"/>
  <c r="D98" i="9"/>
  <c r="E92" i="9"/>
  <c r="D92" i="9" s="1"/>
  <c r="J91" i="9"/>
  <c r="I91" i="9" s="1"/>
  <c r="M90" i="9"/>
  <c r="L90" i="9"/>
  <c r="K90" i="9"/>
  <c r="J90" i="9"/>
  <c r="I90" i="9"/>
  <c r="H90" i="9"/>
  <c r="G90" i="9"/>
  <c r="F90" i="9"/>
  <c r="D90" i="9" s="1"/>
  <c r="E90" i="9"/>
  <c r="I75" i="9"/>
  <c r="I74" i="9"/>
  <c r="D74" i="9"/>
  <c r="M71" i="9"/>
  <c r="L71" i="9"/>
  <c r="K71" i="9"/>
  <c r="J71" i="9"/>
  <c r="I71" i="9" s="1"/>
  <c r="N71" i="9" s="1"/>
  <c r="H71" i="9"/>
  <c r="G71" i="9"/>
  <c r="F71" i="9"/>
  <c r="E71" i="9"/>
  <c r="D71" i="9" s="1"/>
  <c r="J70" i="9"/>
  <c r="J72" i="9" s="1"/>
  <c r="I72" i="9" s="1"/>
  <c r="I70" i="9"/>
  <c r="J69" i="9"/>
  <c r="O69" i="9" s="1"/>
  <c r="D69" i="9"/>
  <c r="M66" i="9"/>
  <c r="L66" i="9"/>
  <c r="K66" i="9"/>
  <c r="H66" i="9"/>
  <c r="G66" i="9"/>
  <c r="F66" i="9"/>
  <c r="E66" i="9"/>
  <c r="I65" i="9"/>
  <c r="O64" i="9"/>
  <c r="I64" i="9"/>
  <c r="N64" i="9" s="1"/>
  <c r="D64" i="9"/>
  <c r="I63" i="9"/>
  <c r="I62" i="9"/>
  <c r="D62" i="9"/>
  <c r="I61" i="9"/>
  <c r="I60" i="9"/>
  <c r="D60" i="9"/>
  <c r="I59" i="9"/>
  <c r="O58" i="9"/>
  <c r="I58" i="9"/>
  <c r="N58" i="9" s="1"/>
  <c r="D58" i="9"/>
  <c r="I57" i="9"/>
  <c r="O56" i="9"/>
  <c r="I56" i="9"/>
  <c r="N56" i="9" s="1"/>
  <c r="D56" i="9"/>
  <c r="I55" i="9"/>
  <c r="I54" i="9"/>
  <c r="D54" i="9"/>
  <c r="I53" i="9"/>
  <c r="I52" i="9"/>
  <c r="D52" i="9"/>
  <c r="I51" i="9"/>
  <c r="I50" i="9"/>
  <c r="D50" i="9"/>
  <c r="I49" i="9"/>
  <c r="I48" i="9"/>
  <c r="D48" i="9"/>
  <c r="J47" i="9"/>
  <c r="J67" i="9" s="1"/>
  <c r="I67" i="9" s="1"/>
  <c r="O46" i="9"/>
  <c r="N46" i="9"/>
  <c r="J46" i="9"/>
  <c r="J66" i="9" s="1"/>
  <c r="I46" i="9"/>
  <c r="D46" i="9"/>
  <c r="I45" i="9"/>
  <c r="O44" i="9"/>
  <c r="I44" i="9"/>
  <c r="N44" i="9" s="1"/>
  <c r="D44" i="9"/>
  <c r="I43" i="9"/>
  <c r="O42" i="9"/>
  <c r="I42" i="9"/>
  <c r="N42" i="9" s="1"/>
  <c r="D42" i="9"/>
  <c r="D66" i="9" s="1"/>
  <c r="M40" i="9"/>
  <c r="M93" i="9" s="1"/>
  <c r="M189" i="9" s="1"/>
  <c r="M191" i="9" s="1"/>
  <c r="L40" i="9"/>
  <c r="L93" i="9" s="1"/>
  <c r="L189" i="9" s="1"/>
  <c r="L191" i="9" s="1"/>
  <c r="K40" i="9"/>
  <c r="K93" i="9" s="1"/>
  <c r="K189" i="9" s="1"/>
  <c r="K191" i="9" s="1"/>
  <c r="M39" i="9"/>
  <c r="M92" i="9" s="1"/>
  <c r="M188" i="9" s="1"/>
  <c r="L39" i="9"/>
  <c r="L92" i="9" s="1"/>
  <c r="K39" i="9"/>
  <c r="K92" i="9" s="1"/>
  <c r="J39" i="9"/>
  <c r="E39" i="9"/>
  <c r="D39" i="9" s="1"/>
  <c r="I38" i="9"/>
  <c r="O37" i="9"/>
  <c r="I37" i="9"/>
  <c r="N37" i="9" s="1"/>
  <c r="D37" i="9"/>
  <c r="I36" i="9"/>
  <c r="O35" i="9"/>
  <c r="I35" i="9"/>
  <c r="N35" i="9" s="1"/>
  <c r="D35" i="9"/>
  <c r="I34" i="9"/>
  <c r="I33" i="9"/>
  <c r="D33" i="9"/>
  <c r="I32" i="9"/>
  <c r="I31" i="9"/>
  <c r="D31" i="9"/>
  <c r="I30" i="9"/>
  <c r="O29" i="9"/>
  <c r="I29" i="9"/>
  <c r="N29" i="9" s="1"/>
  <c r="D29" i="9"/>
  <c r="J28" i="9"/>
  <c r="I28" i="9"/>
  <c r="J27" i="9"/>
  <c r="O27" i="9" s="1"/>
  <c r="I27" i="9"/>
  <c r="N27" i="9" s="1"/>
  <c r="D27" i="9"/>
  <c r="I26" i="9"/>
  <c r="O25" i="9"/>
  <c r="N25" i="9"/>
  <c r="I25" i="9"/>
  <c r="D25" i="9"/>
  <c r="J24" i="9"/>
  <c r="I24" i="9"/>
  <c r="O23" i="9"/>
  <c r="N23" i="9"/>
  <c r="J23" i="9"/>
  <c r="I23" i="9"/>
  <c r="D23" i="9"/>
  <c r="I22" i="9"/>
  <c r="O21" i="9"/>
  <c r="I21" i="9"/>
  <c r="N21" i="9" s="1"/>
  <c r="D21" i="9"/>
  <c r="J20" i="9"/>
  <c r="J40" i="9" s="1"/>
  <c r="J93" i="9" s="1"/>
  <c r="I20" i="9"/>
  <c r="I40" i="9" s="1"/>
  <c r="I93" i="9" s="1"/>
  <c r="J19" i="9"/>
  <c r="O19" i="9" s="1"/>
  <c r="I19" i="9"/>
  <c r="I39" i="9" s="1"/>
  <c r="D19" i="9"/>
  <c r="I166" i="9" l="1"/>
  <c r="J92" i="9"/>
  <c r="J126" i="9"/>
  <c r="I126" i="9" s="1"/>
  <c r="I123" i="9"/>
  <c r="L188" i="9"/>
  <c r="D128" i="9"/>
  <c r="N174" i="9"/>
  <c r="I165" i="9"/>
  <c r="N165" i="9" s="1"/>
  <c r="I92" i="9"/>
  <c r="N92" i="9" s="1"/>
  <c r="N39" i="9"/>
  <c r="I187" i="9"/>
  <c r="I66" i="9"/>
  <c r="N66" i="9" s="1"/>
  <c r="O66" i="9"/>
  <c r="H188" i="9"/>
  <c r="H191" i="9" s="1"/>
  <c r="F186" i="9"/>
  <c r="F188" i="9" s="1"/>
  <c r="F191" i="9" s="1"/>
  <c r="J146" i="9"/>
  <c r="I69" i="9"/>
  <c r="N69" i="9" s="1"/>
  <c r="K125" i="9"/>
  <c r="I155" i="9"/>
  <c r="D163" i="9"/>
  <c r="K165" i="9"/>
  <c r="I184" i="9"/>
  <c r="N184" i="9" s="1"/>
  <c r="N19" i="9"/>
  <c r="O39" i="9"/>
  <c r="O71" i="9"/>
  <c r="I111" i="9"/>
  <c r="J122" i="9"/>
  <c r="D125" i="9"/>
  <c r="O137" i="9"/>
  <c r="I154" i="9"/>
  <c r="N154" i="9" s="1"/>
  <c r="O186" i="9"/>
  <c r="E188" i="9"/>
  <c r="E191" i="9" s="1"/>
  <c r="I138" i="9"/>
  <c r="I163" i="9"/>
  <c r="G188" i="9"/>
  <c r="G191" i="9" s="1"/>
  <c r="I47" i="9"/>
  <c r="J127" i="9"/>
  <c r="I127" i="9" s="1"/>
  <c r="D137" i="9"/>
  <c r="N137" i="9" s="1"/>
  <c r="D191" i="9" l="1"/>
  <c r="P165" i="9"/>
  <c r="K186" i="9"/>
  <c r="D186" i="9"/>
  <c r="D188" i="9" s="1"/>
  <c r="O92" i="9"/>
  <c r="I146" i="9"/>
  <c r="N146" i="9" s="1"/>
  <c r="O146" i="9"/>
  <c r="N163" i="9"/>
  <c r="P125" i="9"/>
  <c r="K128" i="9"/>
  <c r="S93" i="9"/>
  <c r="J125" i="9"/>
  <c r="O122" i="9"/>
  <c r="I122" i="9"/>
  <c r="N122" i="9" s="1"/>
  <c r="J189" i="9"/>
  <c r="I125" i="9" l="1"/>
  <c r="N125" i="9" s="1"/>
  <c r="O125" i="9"/>
  <c r="J128" i="9"/>
  <c r="I128" i="9" s="1"/>
  <c r="J188" i="9"/>
  <c r="P186" i="9"/>
  <c r="I186" i="9"/>
  <c r="N186" i="9" s="1"/>
  <c r="K188" i="9"/>
  <c r="P188" i="9" s="1"/>
  <c r="I189" i="9"/>
  <c r="J191" i="9"/>
  <c r="I191" i="9" s="1"/>
  <c r="I188" i="9" l="1"/>
  <c r="N188" i="9" s="1"/>
  <c r="O188" i="9"/>
</calcChain>
</file>

<file path=xl/sharedStrings.xml><?xml version="1.0" encoding="utf-8"?>
<sst xmlns="http://schemas.openxmlformats.org/spreadsheetml/2006/main" count="534" uniqueCount="202">
  <si>
    <t>Всего</t>
  </si>
  <si>
    <t>Устройство пешеходных дорожек</t>
  </si>
  <si>
    <t>Внебюджетные средства</t>
  </si>
  <si>
    <t>Содержание МКУ "ЦОДД  ГОТ"</t>
  </si>
  <si>
    <t>ИТОГО ПО ПОДПРОГРАММЕ "СУДС"</t>
  </si>
  <si>
    <t>№ п/п</t>
  </si>
  <si>
    <t>Наименование  целей, задач, мероприятий</t>
  </si>
  <si>
    <t>Ответственный исполнитель</t>
  </si>
  <si>
    <t>Финансовые расходы, тыс.руб.</t>
  </si>
  <si>
    <t>Уровень исполнения планового объема финансового обеспечения, (%)</t>
  </si>
  <si>
    <t>(Fфi по фактическим расходам / Fпi х 100)</t>
  </si>
  <si>
    <t>(Fпi)</t>
  </si>
  <si>
    <t>(Fфi по фактическим расходам)</t>
  </si>
  <si>
    <t>Местный бюджет</t>
  </si>
  <si>
    <t>Областной бюджет</t>
  </si>
  <si>
    <t>Федеральный бюджет</t>
  </si>
  <si>
    <t>Фактические расходы</t>
  </si>
  <si>
    <t xml:space="preserve">Фактические расходы </t>
  </si>
  <si>
    <t>Перечисленные средства</t>
  </si>
  <si>
    <t xml:space="preserve">Перечисленные средства </t>
  </si>
  <si>
    <t>Нанесение горизонтальной дорожной разметки</t>
  </si>
  <si>
    <t xml:space="preserve">Департамент дорожного хозяйства и транспорта  администрации городского округа Тольятти </t>
  </si>
  <si>
    <t>Департамент дорожного хозяйства и транспорта администрации городского округа Тольятти</t>
  </si>
  <si>
    <t>Департамент дорожного хозяйства и транспорта  администрации городского округа Тольятти</t>
  </si>
  <si>
    <t>Департамент дорожного хозяйства и транспорта            администрации городского округа Тольятти</t>
  </si>
  <si>
    <t xml:space="preserve">                                                                                                                                  Подпрограмма "Повышение безопасности дорожного движения на период 2021 - 2025 гг."                       </t>
  </si>
  <si>
    <t>Устройство линий наружного электроосвещения мест концентрации ДТП</t>
  </si>
  <si>
    <t>Осуществление технологического присоединения энергопринимающих устройств к электрическим сетям</t>
  </si>
  <si>
    <t>Устройство  искусственных дорожных неровностей, в т.ч. экспертиза выполненных работ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</si>
  <si>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</si>
  <si>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</si>
  <si>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Приобретение диагностической дорожной лаборатории</t>
  </si>
  <si>
    <t>Устройство технических средств организации дорожного движения</t>
  </si>
  <si>
    <t xml:space="preserve">Проектирование устройства и переноса остановок общественного транспорта, в т.ч. экспертиза выполненных работ   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</si>
  <si>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</si>
  <si>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Проектирование устройства парковочных площадок (карманов и стоянок)</t>
  </si>
  <si>
    <t xml:space="preserve">Устройство парковочных площадок, карманов и стоянок                                   </t>
  </si>
  <si>
    <t>Приобретение дорожных знаков (заготовок дорожных знаков)</t>
  </si>
  <si>
    <t xml:space="preserve">Приобретение материалов для содержания ТСОДД, ремонта остановочных павильонов   </t>
  </si>
  <si>
    <t>в том числе в рамках реализации национального проекта "Безопасные качественные дороги"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</si>
  <si>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</si>
  <si>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</si>
  <si>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 xml:space="preserve">Содержание надземных и подземных пешеходных переходов </t>
  </si>
  <si>
    <t xml:space="preserve">Подпрограмма"Развитие  городского пассажирского транспорта в городском округе Тольятти на период 2021-2025 гг." </t>
  </si>
  <si>
    <t>Изготовление и установка табличек на остановочных пунктах</t>
  </si>
  <si>
    <t>Предоставление транспортных услуг населению</t>
  </si>
  <si>
    <t>-</t>
  </si>
  <si>
    <t>Оплата ранее принятых обязательств</t>
  </si>
  <si>
    <t xml:space="preserve">ИТОГО ПО ПОДПРОГРАММЕ  "МРАД" с учетом оплаты ранее принятых обязательств </t>
  </si>
  <si>
    <t>Х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</si>
  <si>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                                    на 2021-2025 гг"</t>
  </si>
  <si>
    <t>1.1.1.</t>
  </si>
  <si>
    <t>1.1.2.</t>
  </si>
  <si>
    <t>1.1.3.</t>
  </si>
  <si>
    <t>1.1.4.</t>
  </si>
  <si>
    <t>1.1.5.</t>
  </si>
  <si>
    <t>1.1.6.</t>
  </si>
  <si>
    <t>1.1.7.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</si>
  <si>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</si>
  <si>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</si>
  <si>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</si>
  <si>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</si>
  <si>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</si>
  <si>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</si>
  <si>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</si>
  <si>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</si>
  <si>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</si>
  <si>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</si>
  <si>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</si>
  <si>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</si>
  <si>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Выполнение работ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</si>
  <si>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</si>
  <si>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1.3.1.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</si>
  <si>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</si>
  <si>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</si>
  <si>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</si>
  <si>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</si>
  <si>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</si>
  <si>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</si>
  <si>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</si>
  <si>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</si>
  <si>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3.1.1.</t>
  </si>
  <si>
    <t>3.1.2.</t>
  </si>
  <si>
    <t>3.2.1.</t>
  </si>
  <si>
    <t>3.2.2.</t>
  </si>
  <si>
    <t>4.1.1.</t>
  </si>
  <si>
    <t>4.2.1.</t>
  </si>
  <si>
    <t>4.2.2.</t>
  </si>
  <si>
    <t>4.2.3.</t>
  </si>
  <si>
    <t>4.2.4.</t>
  </si>
  <si>
    <t>4.3.1.</t>
  </si>
  <si>
    <t>4.3.2.</t>
  </si>
  <si>
    <t>1.</t>
  </si>
  <si>
    <t>1.1.</t>
  </si>
  <si>
    <t>1.2.</t>
  </si>
  <si>
    <t>1.3.</t>
  </si>
  <si>
    <t>2.</t>
  </si>
  <si>
    <t>2.1.</t>
  </si>
  <si>
    <t>3.</t>
  </si>
  <si>
    <t>3.1.</t>
  </si>
  <si>
    <t>3.2.</t>
  </si>
  <si>
    <t>4.</t>
  </si>
  <si>
    <t>4.1.</t>
  </si>
  <si>
    <t>4.2.</t>
  </si>
  <si>
    <t>4.3.</t>
  </si>
  <si>
    <t xml:space="preserve">Предоставление субсидий исполнителям, выполняющим работы по перевозке пассажиров и багажа транспортом общего пользования </t>
  </si>
  <si>
    <t>Подпрограмма "Содержание улично-дорожной сети на 2021-2025 гг."</t>
  </si>
  <si>
    <t>1.1.8.</t>
  </si>
  <si>
    <t>1.1.9.</t>
  </si>
  <si>
    <t>Монтаж и ввод в эксплуатацию оборудования видеонаблюдения</t>
  </si>
  <si>
    <t>Итого по задаче 1:</t>
  </si>
  <si>
    <t>Итого по задаче 2:</t>
  </si>
  <si>
    <t>Итого по задаче 3:</t>
  </si>
  <si>
    <t>Итого по задаче 1                                                                                   без учета оплаты ранее принятых обязательств: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</si>
  <si>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</si>
  <si>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4.3.3.</t>
  </si>
  <si>
    <t xml:space="preserve">Департамент дорожного хозяйства и транспорта администрации городского округа Тольятти </t>
  </si>
  <si>
    <t>4.4.</t>
  </si>
  <si>
    <t>Задача 4 подпрограммы: обеспечение социальных перевозок пассажиров в городском округе Тольятти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</si>
  <si>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</si>
  <si>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</si>
  <si>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>Итого по задаче 4:</t>
  </si>
  <si>
    <t>Устройство островков безопасности, пандусов, замена остановок общественного транспорта</t>
  </si>
  <si>
    <t xml:space="preserve">Ремонт дворовых территорий многоквартирных домов, проездов к дворовым территориям многоквартирных домов  городского округа Тольятти </t>
  </si>
  <si>
    <t xml:space="preserve"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              </t>
  </si>
  <si>
    <t xml:space="preserve">Приобретение автобусов путем заключения муниципального контракта на оказание услуг финансовой аренды (лизинга) </t>
  </si>
  <si>
    <t xml:space="preserve"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 </t>
  </si>
  <si>
    <t>МКУ "ЦОДД ГОТ"       (Департамент дорожного хозяйства и транспорта  администрации городского округа Тольятти)</t>
  </si>
  <si>
    <t>Устройство тактильной плитки</t>
  </si>
  <si>
    <t>1.1.10.</t>
  </si>
  <si>
    <t>Ремонт пешеходных дорожек и площадок остановок общественного транспорта</t>
  </si>
  <si>
    <t>Приобретение спецтехники и транспортных средств</t>
  </si>
  <si>
    <t xml:space="preserve">Установка рамой П-образной опоры (РМП) </t>
  </si>
  <si>
    <t xml:space="preserve">ИТОГО ПО ПОДПРОГРАММЕ "ПБДД"                                                                                                                    </t>
  </si>
  <si>
    <t>1.4.</t>
  </si>
  <si>
    <t>Задача 4 подпрограммы: формирование законопослушного поведения участников дорожного движения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</si>
  <si>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</si>
  <si>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</si>
  <si>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</si>
  <si>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</si>
  <si>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</si>
  <si>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</si>
  <si>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</si>
  <si>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</si>
  <si>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</si>
  <si>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Департамент образования  администрации городского округа Тольятти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</si>
  <si>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</si>
  <si>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</si>
  <si>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Организация и проведение тестирования учащихся 3. 7, 10 классов на знание правил дорожного движения</t>
  </si>
  <si>
    <t xml:space="preserve">Организация работы отрядов Юных помощников инспекторов движения </t>
  </si>
  <si>
    <t>Проведение акции "Безопасность на дорогах начинается с семьи"</t>
  </si>
  <si>
    <t>Информационное оповещение пассажиров о правилах дорожного движения в общественном городском наземном транспорте</t>
  </si>
  <si>
    <t>Размещение на официальном портале органов местного самоуправления информации о безопасном поведении на дороге</t>
  </si>
  <si>
    <t>Департамент общественной безопасности  администрации городского округа Тольятти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</si>
  <si>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</si>
  <si>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</t>
    </r>
    <r>
      <rPr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</si>
  <si>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</si>
  <si>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</si>
  <si>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</si>
  <si>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</si>
  <si>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Проектно-изыскательские работы по капитальному ремонту и ремонту путепроводов, подземных пешеходных переходов и мостов</t>
  </si>
  <si>
    <t xml:space="preserve">Выполнение работ по осуществлению регулярных перевозок пассажиров и багажа по регулируемым тарифам                                       (ГП "Развитие транспортной системы Самарской области") 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</si>
  <si>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</si>
  <si>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</si>
  <si>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</si>
  <si>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</si>
  <si>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</si>
  <si>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</si>
  <si>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</si>
  <si>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Задача 2 подпрограммы: выполнение мероприятий по организации  дорожного движения</t>
  </si>
  <si>
    <t>Задача 2 подпрограммы: обеспечение регулярных перевозок пассажиров по регулируемым тарифам</t>
  </si>
  <si>
    <t>Задача 3 подпрограммы: оптимизация структуры парков транспортных средств и ускорение обновления их состава</t>
  </si>
  <si>
    <t>Задача 1 подпрограммы: совершенствование технического и технологического обеспечения транспортного обслуживания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</si>
  <si>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</si>
  <si>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 xml:space="preserve"> 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</si>
  <si>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</si>
  <si>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</si>
  <si>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</si>
  <si>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</si>
  <si>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</si>
  <si>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Департамент градостроительной деятельности администрации городского округа Тольятти</t>
  </si>
  <si>
    <t>Финансовое исполнение реализации 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 и дорожного хозяйства городского округа Тольятти на 2021-2025 гг.",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городского округа Тольятти от 14.10.2020 №3118-п/1,                                                                                                                                                                                                                                              за 2025 год</t>
  </si>
  <si>
    <t>План на 2025 год</t>
  </si>
  <si>
    <t>Факт за  2025 год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</si>
  <si>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</si>
  <si>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</si>
  <si>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Приобретение специализированной техники</t>
  </si>
  <si>
    <t>4.5.1.</t>
  </si>
  <si>
    <t>Итого по задаче 5:</t>
  </si>
  <si>
    <t>2.1.10.</t>
  </si>
  <si>
    <t xml:space="preserve">Укрепление обочин автомобильных дорог асфальтогранулятом  </t>
  </si>
  <si>
    <t xml:space="preserve">Приложение № 1                                                                                                                                       к отчету о реализации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 и дорожного хозяйства                                                                                                                                                                                                                                                                                                                                                             городского округа Тольятти на 2021-2025 гг.",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городского округа Тольятти от 14.10.2020 №3118-п/1,                                                                     за 2025 год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</si>
  <si>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Arial"/>
        <family val="2"/>
        <charset val="204"/>
      </rPr>
      <t xml:space="preserve">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</si>
  <si>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</si>
  <si>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Оплата ранее принятых обязательств (по задаче 1): </t>
  </si>
  <si>
    <t>х</t>
  </si>
  <si>
    <t xml:space="preserve">ИТОГО ПО ПОДПРОГРАММЕ "МРАД" без учета оплаты ранее принятых обязательств </t>
  </si>
  <si>
    <t>Итого по задаче 1 без учета оплаты ранее принятых обязательств:</t>
  </si>
  <si>
    <t xml:space="preserve">ИТОГО  ПО ПРОГРАММЕ без учета оплаты ранее принятых обязательств                                                    </t>
  </si>
  <si>
    <t xml:space="preserve">ИТОГО  ПО ПРОГРАММЕ с учетом оплаты ранее принятых обязательств                                                    </t>
  </si>
  <si>
    <t>ИТОГО ПО ПОДПРОГРАММЕ  "РГПТ"</t>
  </si>
  <si>
    <t xml:space="preserve"> 2.1.9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</si>
</sst>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2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b/>
      <i/>
      <sz val="14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3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right" wrapText="1"/>
    </xf>
    <xf numFmtId="0" fontId="7" fillId="0" borderId="0" xfId="0" applyFont="1"/>
    <xf numFmtId="0" fontId="5" fillId="0" borderId="0" xfId="0" applyFont="1"/>
    <xf numFmtId="0" fontId="1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8" fillId="0" borderId="13" xfId="0" applyFont="1" applyBorder="1" applyAlignment="1">
      <alignment horizontal="center" vertical="center"/>
    </xf>
    <xf numFmtId="0" fontId="0" fillId="0" borderId="10" xfId="0" applyBorder="1"/>
    <xf numFmtId="3" fontId="2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0" xfId="0" applyFont="1" applyBorder="1"/>
    <xf numFmtId="3" fontId="0" fillId="0" borderId="0" xfId="0" applyNumberFormat="1"/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textRotation="90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14" fontId="17" fillId="0" borderId="2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14" fontId="14" fillId="0" borderId="0" xfId="0" applyNumberFormat="1" applyFont="1" applyAlignment="1">
      <alignment horizontal="center"/>
    </xf>
  </cellXfs>
  <cellStyles count="4">
    <cellStyle name="Обычный" xfId="0" builtinId="0"/>
    <cellStyle name="Обычный 2 2" xfId="1"/>
    <cellStyle name="Обычный 2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2"/>
  <sheetViews>
    <sheetView tabSelected="1" view="pageBreakPreview" topLeftCell="A112" zoomScale="70" zoomScaleNormal="85" zoomScaleSheetLayoutView="70" zoomScalePageLayoutView="70" workbookViewId="0">
      <selection activeCell="S120" sqref="S120"/>
    </sheetView>
  </sheetViews>
  <sheetFormatPr defaultColWidth="9.140625" defaultRowHeight="43.5" customHeight="1" x14ac:dyDescent="0.2"/>
  <cols>
    <col min="1" max="1" width="6.85546875" customWidth="1"/>
    <col min="2" max="2" width="30.7109375" style="6" customWidth="1"/>
    <col min="3" max="3" width="18.140625" customWidth="1"/>
    <col min="4" max="4" width="16.7109375" style="7" customWidth="1"/>
    <col min="5" max="5" width="15.140625" customWidth="1"/>
    <col min="6" max="6" width="17.140625" customWidth="1"/>
    <col min="7" max="7" width="15" customWidth="1"/>
    <col min="8" max="8" width="13" customWidth="1"/>
    <col min="9" max="9" width="19" style="7" customWidth="1"/>
    <col min="10" max="10" width="15.28515625" customWidth="1"/>
    <col min="11" max="11" width="15.85546875" customWidth="1"/>
    <col min="12" max="12" width="13.140625" customWidth="1"/>
    <col min="13" max="13" width="11.7109375" customWidth="1"/>
    <col min="14" max="14" width="11.7109375" style="7" customWidth="1"/>
    <col min="15" max="15" width="11.28515625" customWidth="1"/>
    <col min="16" max="16" width="10.85546875" customWidth="1"/>
    <col min="17" max="17" width="11.140625" customWidth="1"/>
    <col min="18" max="18" width="10.85546875" customWidth="1"/>
    <col min="19" max="19" width="10.7109375" bestFit="1" customWidth="1"/>
  </cols>
  <sheetData>
    <row r="1" spans="1:18" ht="123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87" t="s">
        <v>191</v>
      </c>
      <c r="N1" s="87"/>
      <c r="O1" s="87"/>
      <c r="P1" s="87"/>
      <c r="Q1" s="87"/>
      <c r="R1" s="87"/>
    </row>
    <row r="2" spans="1:18" ht="1.5" customHeight="1" x14ac:dyDescent="0.2">
      <c r="A2" s="1"/>
      <c r="B2" s="32"/>
      <c r="C2" s="4"/>
      <c r="D2" s="5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</row>
    <row r="3" spans="1:18" ht="21.6" hidden="1" customHeight="1" x14ac:dyDescent="0.2"/>
    <row r="4" spans="1:18" s="6" customFormat="1" ht="12.2" hidden="1" customHeight="1" x14ac:dyDescent="0.2">
      <c r="A4" s="8"/>
      <c r="B4" s="9"/>
      <c r="C4" s="10"/>
      <c r="D4" s="11"/>
      <c r="E4" s="10"/>
      <c r="F4" s="10"/>
      <c r="G4" s="10"/>
      <c r="H4" s="10"/>
      <c r="I4" s="11"/>
      <c r="J4" s="10"/>
      <c r="K4" s="10"/>
      <c r="L4" s="10"/>
      <c r="M4" s="10"/>
      <c r="N4" s="11"/>
      <c r="O4" s="10"/>
      <c r="P4" s="10"/>
      <c r="Q4" s="10"/>
      <c r="R4" s="10"/>
    </row>
    <row r="5" spans="1:18" ht="77.25" customHeight="1" x14ac:dyDescent="0.2">
      <c r="A5" s="170" t="s">
        <v>181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s="7" customFormat="1" ht="37.15" customHeight="1" x14ac:dyDescent="0.2">
      <c r="A6" s="135" t="s">
        <v>5</v>
      </c>
      <c r="B6" s="135" t="s">
        <v>6</v>
      </c>
      <c r="C6" s="132" t="s">
        <v>7</v>
      </c>
      <c r="D6" s="135" t="s">
        <v>8</v>
      </c>
      <c r="E6" s="135"/>
      <c r="F6" s="135"/>
      <c r="G6" s="135"/>
      <c r="H6" s="135"/>
      <c r="I6" s="135"/>
      <c r="J6" s="135"/>
      <c r="K6" s="135"/>
      <c r="L6" s="135"/>
      <c r="M6" s="135"/>
      <c r="N6" s="137" t="s">
        <v>9</v>
      </c>
      <c r="O6" s="137"/>
      <c r="P6" s="137"/>
      <c r="Q6" s="137"/>
      <c r="R6" s="137"/>
    </row>
    <row r="7" spans="1:18" s="7" customFormat="1" ht="37.15" customHeight="1" x14ac:dyDescent="0.2">
      <c r="A7" s="135"/>
      <c r="B7" s="135"/>
      <c r="C7" s="132"/>
      <c r="D7" s="135" t="s">
        <v>182</v>
      </c>
      <c r="E7" s="135"/>
      <c r="F7" s="135"/>
      <c r="G7" s="135"/>
      <c r="H7" s="135"/>
      <c r="I7" s="135" t="s">
        <v>183</v>
      </c>
      <c r="J7" s="135"/>
      <c r="K7" s="135"/>
      <c r="L7" s="135"/>
      <c r="M7" s="135"/>
      <c r="N7" s="138" t="s">
        <v>10</v>
      </c>
      <c r="O7" s="139"/>
      <c r="P7" s="139"/>
      <c r="Q7" s="139"/>
      <c r="R7" s="140"/>
    </row>
    <row r="8" spans="1:18" s="7" customFormat="1" ht="37.15" customHeight="1" x14ac:dyDescent="0.2">
      <c r="A8" s="135"/>
      <c r="B8" s="135"/>
      <c r="C8" s="132"/>
      <c r="D8" s="136" t="s">
        <v>11</v>
      </c>
      <c r="E8" s="136"/>
      <c r="F8" s="136"/>
      <c r="G8" s="136"/>
      <c r="H8" s="136"/>
      <c r="I8" s="136" t="s">
        <v>12</v>
      </c>
      <c r="J8" s="136"/>
      <c r="K8" s="136"/>
      <c r="L8" s="136"/>
      <c r="M8" s="136"/>
      <c r="N8" s="141"/>
      <c r="O8" s="142"/>
      <c r="P8" s="142"/>
      <c r="Q8" s="142"/>
      <c r="R8" s="143"/>
    </row>
    <row r="9" spans="1:18" s="7" customFormat="1" ht="40.9" customHeight="1" x14ac:dyDescent="0.2">
      <c r="A9" s="135"/>
      <c r="B9" s="135"/>
      <c r="C9" s="132"/>
      <c r="D9" s="132" t="s">
        <v>0</v>
      </c>
      <c r="E9" s="132" t="s">
        <v>13</v>
      </c>
      <c r="F9" s="132" t="s">
        <v>14</v>
      </c>
      <c r="G9" s="132" t="s">
        <v>15</v>
      </c>
      <c r="H9" s="132" t="s">
        <v>2</v>
      </c>
      <c r="I9" s="132" t="s">
        <v>0</v>
      </c>
      <c r="J9" s="132" t="s">
        <v>13</v>
      </c>
      <c r="K9" s="132" t="s">
        <v>14</v>
      </c>
      <c r="L9" s="132" t="s">
        <v>15</v>
      </c>
      <c r="M9" s="132" t="s">
        <v>2</v>
      </c>
      <c r="N9" s="132" t="s">
        <v>0</v>
      </c>
      <c r="O9" s="132" t="s">
        <v>13</v>
      </c>
      <c r="P9" s="132" t="s">
        <v>14</v>
      </c>
      <c r="Q9" s="132" t="s">
        <v>15</v>
      </c>
      <c r="R9" s="132" t="s">
        <v>2</v>
      </c>
    </row>
    <row r="10" spans="1:18" s="7" customFormat="1" ht="18.75" customHeight="1" x14ac:dyDescent="0.2">
      <c r="A10" s="135"/>
      <c r="B10" s="135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spans="1:18" s="7" customFormat="1" ht="50.45" customHeight="1" x14ac:dyDescent="0.2">
      <c r="A11" s="135"/>
      <c r="B11" s="135"/>
      <c r="C11" s="132"/>
      <c r="D11" s="132"/>
      <c r="E11" s="132"/>
      <c r="F11" s="132"/>
      <c r="G11" s="132"/>
      <c r="H11" s="132"/>
      <c r="I11" s="33" t="s">
        <v>16</v>
      </c>
      <c r="J11" s="33" t="s">
        <v>17</v>
      </c>
      <c r="K11" s="33" t="s">
        <v>17</v>
      </c>
      <c r="L11" s="33" t="s">
        <v>17</v>
      </c>
      <c r="M11" s="33" t="s">
        <v>16</v>
      </c>
      <c r="N11" s="132"/>
      <c r="O11" s="132"/>
      <c r="P11" s="132"/>
      <c r="Q11" s="132"/>
      <c r="R11" s="132"/>
    </row>
    <row r="12" spans="1:18" s="7" customFormat="1" ht="49.7" customHeight="1" x14ac:dyDescent="0.2">
      <c r="A12" s="135"/>
      <c r="B12" s="135"/>
      <c r="C12" s="132"/>
      <c r="D12" s="132"/>
      <c r="E12" s="132"/>
      <c r="F12" s="132"/>
      <c r="G12" s="132"/>
      <c r="H12" s="132"/>
      <c r="I12" s="33" t="s">
        <v>18</v>
      </c>
      <c r="J12" s="33" t="s">
        <v>18</v>
      </c>
      <c r="K12" s="33" t="s">
        <v>19</v>
      </c>
      <c r="L12" s="33" t="s">
        <v>19</v>
      </c>
      <c r="M12" s="33" t="s">
        <v>18</v>
      </c>
      <c r="N12" s="132"/>
      <c r="O12" s="132"/>
      <c r="P12" s="132"/>
      <c r="Q12" s="132"/>
      <c r="R12" s="132"/>
    </row>
    <row r="13" spans="1:18" s="13" customFormat="1" ht="15.75" customHeight="1" x14ac:dyDescent="0.25">
      <c r="A13" s="12">
        <v>1</v>
      </c>
      <c r="B13" s="12">
        <v>2</v>
      </c>
      <c r="C13" s="12">
        <v>3</v>
      </c>
      <c r="D13" s="12">
        <v>5</v>
      </c>
      <c r="E13" s="12">
        <v>6</v>
      </c>
      <c r="F13" s="12">
        <v>7</v>
      </c>
      <c r="G13" s="12">
        <v>8</v>
      </c>
      <c r="H13" s="12">
        <v>9</v>
      </c>
      <c r="I13" s="12">
        <v>10</v>
      </c>
      <c r="J13" s="12">
        <v>11</v>
      </c>
      <c r="K13" s="12">
        <v>12</v>
      </c>
      <c r="L13" s="12">
        <v>13</v>
      </c>
      <c r="M13" s="12">
        <v>14</v>
      </c>
      <c r="N13" s="12">
        <v>15</v>
      </c>
      <c r="O13" s="12">
        <v>16</v>
      </c>
      <c r="P13" s="12">
        <v>17</v>
      </c>
      <c r="Q13" s="12">
        <v>18</v>
      </c>
      <c r="R13" s="12">
        <v>19</v>
      </c>
    </row>
    <row r="14" spans="1:18" s="13" customFormat="1" ht="30.2" customHeight="1" x14ac:dyDescent="0.25">
      <c r="A14" s="134" t="s">
        <v>179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18" s="13" customFormat="1" ht="30.2" customHeight="1" x14ac:dyDescent="0.25">
      <c r="A15" s="14" t="s">
        <v>92</v>
      </c>
      <c r="B15" s="115" t="s">
        <v>178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/>
    </row>
    <row r="16" spans="1:18" s="6" customFormat="1" ht="30.2" customHeight="1" x14ac:dyDescent="0.2">
      <c r="A16" s="77" t="s">
        <v>25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20" s="6" customFormat="1" ht="30.2" customHeight="1" x14ac:dyDescent="0.2">
      <c r="A17" s="77" t="s">
        <v>177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20" s="6" customFormat="1" ht="30.2" customHeight="1" x14ac:dyDescent="0.2">
      <c r="A18" s="37" t="s">
        <v>93</v>
      </c>
      <c r="B18" s="104" t="s">
        <v>176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6"/>
    </row>
    <row r="19" spans="1:20" ht="37.15" customHeight="1" x14ac:dyDescent="0.2">
      <c r="A19" s="99" t="s">
        <v>51</v>
      </c>
      <c r="B19" s="56" t="s">
        <v>26</v>
      </c>
      <c r="C19" s="66" t="s">
        <v>21</v>
      </c>
      <c r="D19" s="72">
        <f>E19+F19+G19+H19</f>
        <v>78215</v>
      </c>
      <c r="E19" s="69">
        <v>78215</v>
      </c>
      <c r="F19" s="69">
        <v>0</v>
      </c>
      <c r="G19" s="69">
        <v>0</v>
      </c>
      <c r="H19" s="69">
        <v>0</v>
      </c>
      <c r="I19" s="34">
        <f t="shared" ref="I19:I38" si="0">J19+K19+L19+M19</f>
        <v>77243</v>
      </c>
      <c r="J19" s="35">
        <f>55837+21406-1+1</f>
        <v>77243</v>
      </c>
      <c r="K19" s="35">
        <v>0</v>
      </c>
      <c r="L19" s="35">
        <v>0</v>
      </c>
      <c r="M19" s="35">
        <v>0</v>
      </c>
      <c r="N19" s="57">
        <f>I19/D19*100</f>
        <v>98.757271623090205</v>
      </c>
      <c r="O19" s="60">
        <f>J19/E19*100</f>
        <v>98.757271623090205</v>
      </c>
      <c r="P19" s="60" t="s">
        <v>46</v>
      </c>
      <c r="Q19" s="60" t="s">
        <v>46</v>
      </c>
      <c r="R19" s="60" t="s">
        <v>46</v>
      </c>
    </row>
    <row r="20" spans="1:20" ht="46.5" customHeight="1" x14ac:dyDescent="0.2">
      <c r="A20" s="99"/>
      <c r="B20" s="56"/>
      <c r="C20" s="66"/>
      <c r="D20" s="72"/>
      <c r="E20" s="69"/>
      <c r="F20" s="69"/>
      <c r="G20" s="69"/>
      <c r="H20" s="69"/>
      <c r="I20" s="34">
        <f t="shared" si="0"/>
        <v>77243</v>
      </c>
      <c r="J20" s="35">
        <f>55837+21406-1+1</f>
        <v>77243</v>
      </c>
      <c r="K20" s="35">
        <v>0</v>
      </c>
      <c r="L20" s="35">
        <v>0</v>
      </c>
      <c r="M20" s="35">
        <v>0</v>
      </c>
      <c r="N20" s="57"/>
      <c r="O20" s="60"/>
      <c r="P20" s="60"/>
      <c r="Q20" s="60"/>
      <c r="R20" s="60"/>
    </row>
    <row r="21" spans="1:20" ht="47.1" customHeight="1" x14ac:dyDescent="0.2">
      <c r="A21" s="99" t="s">
        <v>52</v>
      </c>
      <c r="B21" s="56" t="s">
        <v>27</v>
      </c>
      <c r="C21" s="66" t="s">
        <v>22</v>
      </c>
      <c r="D21" s="72">
        <f>E21+F21+G21+H21</f>
        <v>209</v>
      </c>
      <c r="E21" s="69">
        <v>209</v>
      </c>
      <c r="F21" s="69">
        <v>0</v>
      </c>
      <c r="G21" s="69">
        <v>0</v>
      </c>
      <c r="H21" s="69">
        <v>0</v>
      </c>
      <c r="I21" s="34">
        <f t="shared" si="0"/>
        <v>209</v>
      </c>
      <c r="J21" s="35">
        <v>209</v>
      </c>
      <c r="K21" s="35">
        <v>0</v>
      </c>
      <c r="L21" s="35">
        <v>0</v>
      </c>
      <c r="M21" s="35">
        <v>0</v>
      </c>
      <c r="N21" s="57">
        <f>I21/D21*100</f>
        <v>100</v>
      </c>
      <c r="O21" s="60">
        <f>J21/E21*100</f>
        <v>100</v>
      </c>
      <c r="P21" s="60" t="s">
        <v>46</v>
      </c>
      <c r="Q21" s="60" t="s">
        <v>46</v>
      </c>
      <c r="R21" s="60" t="s">
        <v>46</v>
      </c>
    </row>
    <row r="22" spans="1:20" ht="54" customHeight="1" x14ac:dyDescent="0.2">
      <c r="A22" s="99"/>
      <c r="B22" s="56"/>
      <c r="C22" s="66"/>
      <c r="D22" s="72"/>
      <c r="E22" s="69"/>
      <c r="F22" s="69"/>
      <c r="G22" s="69"/>
      <c r="H22" s="69"/>
      <c r="I22" s="34">
        <f t="shared" si="0"/>
        <v>209</v>
      </c>
      <c r="J22" s="35">
        <v>209</v>
      </c>
      <c r="K22" s="35">
        <v>0</v>
      </c>
      <c r="L22" s="35">
        <v>0</v>
      </c>
      <c r="M22" s="35">
        <v>0</v>
      </c>
      <c r="N22" s="57"/>
      <c r="O22" s="60"/>
      <c r="P22" s="60"/>
      <c r="Q22" s="60"/>
      <c r="R22" s="60"/>
    </row>
    <row r="23" spans="1:20" ht="39.950000000000003" customHeight="1" x14ac:dyDescent="0.2">
      <c r="A23" s="99" t="s">
        <v>53</v>
      </c>
      <c r="B23" s="56" t="s">
        <v>28</v>
      </c>
      <c r="C23" s="66" t="s">
        <v>22</v>
      </c>
      <c r="D23" s="72">
        <f>E23+F23+G23+H23</f>
        <v>11361</v>
      </c>
      <c r="E23" s="69">
        <v>11361</v>
      </c>
      <c r="F23" s="69">
        <v>0</v>
      </c>
      <c r="G23" s="69">
        <v>0</v>
      </c>
      <c r="H23" s="69">
        <v>0</v>
      </c>
      <c r="I23" s="34">
        <f t="shared" si="0"/>
        <v>11281</v>
      </c>
      <c r="J23" s="35">
        <f>9300+1981</f>
        <v>11281</v>
      </c>
      <c r="K23" s="35">
        <v>0</v>
      </c>
      <c r="L23" s="35">
        <v>0</v>
      </c>
      <c r="M23" s="35">
        <v>0</v>
      </c>
      <c r="N23" s="57">
        <f>I23/D23*100</f>
        <v>99.295836634099118</v>
      </c>
      <c r="O23" s="60">
        <f>J23/E23*100</f>
        <v>99.295836634099118</v>
      </c>
      <c r="P23" s="60" t="s">
        <v>46</v>
      </c>
      <c r="Q23" s="60" t="s">
        <v>46</v>
      </c>
      <c r="R23" s="60" t="s">
        <v>46</v>
      </c>
    </row>
    <row r="24" spans="1:20" ht="45" customHeight="1" x14ac:dyDescent="0.2">
      <c r="A24" s="99"/>
      <c r="B24" s="56"/>
      <c r="C24" s="66"/>
      <c r="D24" s="72"/>
      <c r="E24" s="69"/>
      <c r="F24" s="69"/>
      <c r="G24" s="69"/>
      <c r="H24" s="69"/>
      <c r="I24" s="34">
        <f t="shared" si="0"/>
        <v>11281</v>
      </c>
      <c r="J24" s="35">
        <f>9300+1981</f>
        <v>11281</v>
      </c>
      <c r="K24" s="35">
        <v>0</v>
      </c>
      <c r="L24" s="35">
        <v>0</v>
      </c>
      <c r="M24" s="35">
        <v>0</v>
      </c>
      <c r="N24" s="57"/>
      <c r="O24" s="60"/>
      <c r="P24" s="60"/>
      <c r="Q24" s="60"/>
      <c r="R24" s="60"/>
      <c r="T24">
        <v>11</v>
      </c>
    </row>
    <row r="25" spans="1:20" ht="37.15" customHeight="1" x14ac:dyDescent="0.2">
      <c r="A25" s="99" t="s">
        <v>54</v>
      </c>
      <c r="B25" s="56" t="s">
        <v>29</v>
      </c>
      <c r="C25" s="66" t="s">
        <v>22</v>
      </c>
      <c r="D25" s="72">
        <f>E25+F25+G25+H25</f>
        <v>4464</v>
      </c>
      <c r="E25" s="69">
        <v>4464</v>
      </c>
      <c r="F25" s="69">
        <v>0</v>
      </c>
      <c r="G25" s="69">
        <v>0</v>
      </c>
      <c r="H25" s="69">
        <v>0</v>
      </c>
      <c r="I25" s="34">
        <f t="shared" si="0"/>
        <v>4464</v>
      </c>
      <c r="J25" s="35">
        <v>4464</v>
      </c>
      <c r="K25" s="35">
        <v>0</v>
      </c>
      <c r="L25" s="35">
        <v>0</v>
      </c>
      <c r="M25" s="35">
        <v>0</v>
      </c>
      <c r="N25" s="57">
        <f>I25/D25*100</f>
        <v>100</v>
      </c>
      <c r="O25" s="60">
        <f>J25/E25*100</f>
        <v>100</v>
      </c>
      <c r="P25" s="60" t="s">
        <v>46</v>
      </c>
      <c r="Q25" s="60" t="s">
        <v>46</v>
      </c>
      <c r="R25" s="60" t="s">
        <v>46</v>
      </c>
    </row>
    <row r="26" spans="1:20" ht="53.45" customHeight="1" x14ac:dyDescent="0.2">
      <c r="A26" s="99"/>
      <c r="B26" s="56"/>
      <c r="C26" s="66"/>
      <c r="D26" s="72"/>
      <c r="E26" s="69"/>
      <c r="F26" s="69"/>
      <c r="G26" s="69"/>
      <c r="H26" s="69"/>
      <c r="I26" s="34">
        <f t="shared" si="0"/>
        <v>4464</v>
      </c>
      <c r="J26" s="35">
        <v>4464</v>
      </c>
      <c r="K26" s="35">
        <v>0</v>
      </c>
      <c r="L26" s="35">
        <v>0</v>
      </c>
      <c r="M26" s="35">
        <v>0</v>
      </c>
      <c r="N26" s="57"/>
      <c r="O26" s="60"/>
      <c r="P26" s="60"/>
      <c r="Q26" s="60"/>
      <c r="R26" s="60"/>
    </row>
    <row r="27" spans="1:20" ht="30.75" customHeight="1" x14ac:dyDescent="0.2">
      <c r="A27" s="78" t="s">
        <v>55</v>
      </c>
      <c r="B27" s="70" t="s">
        <v>1</v>
      </c>
      <c r="C27" s="80" t="s">
        <v>23</v>
      </c>
      <c r="D27" s="72">
        <f>E27+F27+G27+H27</f>
        <v>14323</v>
      </c>
      <c r="E27" s="69">
        <v>14323</v>
      </c>
      <c r="F27" s="69">
        <v>0</v>
      </c>
      <c r="G27" s="69">
        <v>0</v>
      </c>
      <c r="H27" s="69">
        <v>0</v>
      </c>
      <c r="I27" s="34">
        <f t="shared" si="0"/>
        <v>14256</v>
      </c>
      <c r="J27" s="35">
        <f>14256</f>
        <v>14256</v>
      </c>
      <c r="K27" s="35">
        <v>0</v>
      </c>
      <c r="L27" s="35">
        <v>0</v>
      </c>
      <c r="M27" s="35">
        <v>0</v>
      </c>
      <c r="N27" s="57">
        <f>I27/D27*100</f>
        <v>99.53222090344201</v>
      </c>
      <c r="O27" s="60">
        <f>J27/E27*100</f>
        <v>99.53222090344201</v>
      </c>
      <c r="P27" s="60" t="s">
        <v>46</v>
      </c>
      <c r="Q27" s="60" t="s">
        <v>46</v>
      </c>
      <c r="R27" s="60" t="s">
        <v>46</v>
      </c>
    </row>
    <row r="28" spans="1:20" ht="51.75" customHeight="1" x14ac:dyDescent="0.2">
      <c r="A28" s="131"/>
      <c r="B28" s="133"/>
      <c r="C28" s="130"/>
      <c r="D28" s="72"/>
      <c r="E28" s="69"/>
      <c r="F28" s="69"/>
      <c r="G28" s="69"/>
      <c r="H28" s="69"/>
      <c r="I28" s="34">
        <f t="shared" si="0"/>
        <v>14256</v>
      </c>
      <c r="J28" s="35">
        <f>14256</f>
        <v>14256</v>
      </c>
      <c r="K28" s="35">
        <v>0</v>
      </c>
      <c r="L28" s="35">
        <v>0</v>
      </c>
      <c r="M28" s="35">
        <v>0</v>
      </c>
      <c r="N28" s="57"/>
      <c r="O28" s="60"/>
      <c r="P28" s="60"/>
      <c r="Q28" s="60"/>
      <c r="R28" s="60"/>
      <c r="T28">
        <v>4</v>
      </c>
    </row>
    <row r="29" spans="1:20" ht="37.15" customHeight="1" x14ac:dyDescent="0.2">
      <c r="A29" s="99" t="s">
        <v>56</v>
      </c>
      <c r="B29" s="56" t="s">
        <v>30</v>
      </c>
      <c r="C29" s="66" t="s">
        <v>23</v>
      </c>
      <c r="D29" s="72">
        <f>E29+F29+G29+H29</f>
        <v>10963</v>
      </c>
      <c r="E29" s="69">
        <v>10963</v>
      </c>
      <c r="F29" s="69">
        <v>0</v>
      </c>
      <c r="G29" s="69">
        <v>0</v>
      </c>
      <c r="H29" s="69">
        <v>0</v>
      </c>
      <c r="I29" s="34">
        <f t="shared" si="0"/>
        <v>6263</v>
      </c>
      <c r="J29" s="35">
        <v>6263</v>
      </c>
      <c r="K29" s="35">
        <v>0</v>
      </c>
      <c r="L29" s="35">
        <v>0</v>
      </c>
      <c r="M29" s="35">
        <v>0</v>
      </c>
      <c r="N29" s="57">
        <f>I29/D29*100</f>
        <v>57.128523214448599</v>
      </c>
      <c r="O29" s="60">
        <f>J29/E29*100</f>
        <v>57.128523214448599</v>
      </c>
      <c r="P29" s="60" t="s">
        <v>46</v>
      </c>
      <c r="Q29" s="60" t="s">
        <v>46</v>
      </c>
      <c r="R29" s="60" t="s">
        <v>46</v>
      </c>
    </row>
    <row r="30" spans="1:20" ht="44.45" customHeight="1" x14ac:dyDescent="0.2">
      <c r="A30" s="99"/>
      <c r="B30" s="56"/>
      <c r="C30" s="66"/>
      <c r="D30" s="72"/>
      <c r="E30" s="69"/>
      <c r="F30" s="69"/>
      <c r="G30" s="69"/>
      <c r="H30" s="69"/>
      <c r="I30" s="34">
        <f t="shared" si="0"/>
        <v>6263</v>
      </c>
      <c r="J30" s="35">
        <v>6263</v>
      </c>
      <c r="K30" s="35">
        <v>0</v>
      </c>
      <c r="L30" s="35">
        <v>0</v>
      </c>
      <c r="M30" s="35">
        <v>0</v>
      </c>
      <c r="N30" s="57"/>
      <c r="O30" s="60"/>
      <c r="P30" s="60"/>
      <c r="Q30" s="60"/>
      <c r="R30" s="60"/>
      <c r="T30">
        <v>1</v>
      </c>
    </row>
    <row r="31" spans="1:20" s="15" customFormat="1" ht="50.25" customHeight="1" x14ac:dyDescent="0.2">
      <c r="A31" s="99" t="s">
        <v>57</v>
      </c>
      <c r="B31" s="56" t="s">
        <v>31</v>
      </c>
      <c r="C31" s="66" t="s">
        <v>127</v>
      </c>
      <c r="D31" s="72">
        <f>E31+F31+G31+H31</f>
        <v>0</v>
      </c>
      <c r="E31" s="62">
        <v>0</v>
      </c>
      <c r="F31" s="62">
        <v>0</v>
      </c>
      <c r="G31" s="62">
        <v>0</v>
      </c>
      <c r="H31" s="62">
        <v>0</v>
      </c>
      <c r="I31" s="34">
        <f t="shared" si="0"/>
        <v>0</v>
      </c>
      <c r="J31" s="35">
        <v>0</v>
      </c>
      <c r="K31" s="35">
        <v>0</v>
      </c>
      <c r="L31" s="35">
        <v>0</v>
      </c>
      <c r="M31" s="35">
        <v>0</v>
      </c>
      <c r="N31" s="57" t="s">
        <v>46</v>
      </c>
      <c r="O31" s="60" t="s">
        <v>46</v>
      </c>
      <c r="P31" s="60" t="s">
        <v>46</v>
      </c>
      <c r="Q31" s="60" t="s">
        <v>46</v>
      </c>
      <c r="R31" s="60" t="s">
        <v>46</v>
      </c>
    </row>
    <row r="32" spans="1:20" s="15" customFormat="1" ht="45" customHeight="1" x14ac:dyDescent="0.2">
      <c r="A32" s="99"/>
      <c r="B32" s="56"/>
      <c r="C32" s="66"/>
      <c r="D32" s="72"/>
      <c r="E32" s="62"/>
      <c r="F32" s="62"/>
      <c r="G32" s="62"/>
      <c r="H32" s="62"/>
      <c r="I32" s="34">
        <f t="shared" si="0"/>
        <v>0</v>
      </c>
      <c r="J32" s="35">
        <v>0</v>
      </c>
      <c r="K32" s="35">
        <v>0</v>
      </c>
      <c r="L32" s="35">
        <v>0</v>
      </c>
      <c r="M32" s="35">
        <v>0</v>
      </c>
      <c r="N32" s="57"/>
      <c r="O32" s="60"/>
      <c r="P32" s="60"/>
      <c r="Q32" s="60"/>
      <c r="R32" s="60"/>
    </row>
    <row r="33" spans="1:18" s="15" customFormat="1" ht="36" customHeight="1" x14ac:dyDescent="0.2">
      <c r="A33" s="78" t="s">
        <v>107</v>
      </c>
      <c r="B33" s="70" t="s">
        <v>109</v>
      </c>
      <c r="C33" s="80" t="s">
        <v>23</v>
      </c>
      <c r="D33" s="72">
        <f>E33+F33+G33+H33</f>
        <v>0</v>
      </c>
      <c r="E33" s="62">
        <v>0</v>
      </c>
      <c r="F33" s="62">
        <v>0</v>
      </c>
      <c r="G33" s="62">
        <v>0</v>
      </c>
      <c r="H33" s="62">
        <v>0</v>
      </c>
      <c r="I33" s="34">
        <f t="shared" si="0"/>
        <v>0</v>
      </c>
      <c r="J33" s="35">
        <v>0</v>
      </c>
      <c r="K33" s="35">
        <v>0</v>
      </c>
      <c r="L33" s="35">
        <v>0</v>
      </c>
      <c r="M33" s="35">
        <v>0</v>
      </c>
      <c r="N33" s="57" t="s">
        <v>46</v>
      </c>
      <c r="O33" s="60" t="s">
        <v>46</v>
      </c>
      <c r="P33" s="60" t="s">
        <v>46</v>
      </c>
      <c r="Q33" s="60" t="s">
        <v>46</v>
      </c>
      <c r="R33" s="60" t="s">
        <v>46</v>
      </c>
    </row>
    <row r="34" spans="1:18" s="15" customFormat="1" ht="47.25" customHeight="1" x14ac:dyDescent="0.2">
      <c r="A34" s="79"/>
      <c r="B34" s="71"/>
      <c r="C34" s="81"/>
      <c r="D34" s="72"/>
      <c r="E34" s="62"/>
      <c r="F34" s="62"/>
      <c r="G34" s="62"/>
      <c r="H34" s="62"/>
      <c r="I34" s="34">
        <f t="shared" si="0"/>
        <v>0</v>
      </c>
      <c r="J34" s="35">
        <v>0</v>
      </c>
      <c r="K34" s="35">
        <v>0</v>
      </c>
      <c r="L34" s="35">
        <v>0</v>
      </c>
      <c r="M34" s="35">
        <v>0</v>
      </c>
      <c r="N34" s="57"/>
      <c r="O34" s="60"/>
      <c r="P34" s="60"/>
      <c r="Q34" s="60"/>
      <c r="R34" s="60"/>
    </row>
    <row r="35" spans="1:18" s="15" customFormat="1" ht="39.200000000000003" customHeight="1" x14ac:dyDescent="0.2">
      <c r="A35" s="82" t="s">
        <v>108</v>
      </c>
      <c r="B35" s="56" t="s">
        <v>128</v>
      </c>
      <c r="C35" s="66" t="s">
        <v>23</v>
      </c>
      <c r="D35" s="83">
        <f>E35+F35+G35+H35</f>
        <v>195</v>
      </c>
      <c r="E35" s="85">
        <v>195</v>
      </c>
      <c r="F35" s="85">
        <v>0</v>
      </c>
      <c r="G35" s="85">
        <v>0</v>
      </c>
      <c r="H35" s="85">
        <v>0</v>
      </c>
      <c r="I35" s="34">
        <f t="shared" si="0"/>
        <v>195</v>
      </c>
      <c r="J35" s="35">
        <v>195</v>
      </c>
      <c r="K35" s="35">
        <v>0</v>
      </c>
      <c r="L35" s="35">
        <v>0</v>
      </c>
      <c r="M35" s="35">
        <v>0</v>
      </c>
      <c r="N35" s="57">
        <f>I35/D35*100</f>
        <v>100</v>
      </c>
      <c r="O35" s="60">
        <f>J35/E35*100</f>
        <v>100</v>
      </c>
      <c r="P35" s="60" t="s">
        <v>46</v>
      </c>
      <c r="Q35" s="60" t="s">
        <v>46</v>
      </c>
      <c r="R35" s="60" t="s">
        <v>46</v>
      </c>
    </row>
    <row r="36" spans="1:18" s="15" customFormat="1" ht="36.75" customHeight="1" x14ac:dyDescent="0.2">
      <c r="A36" s="82"/>
      <c r="B36" s="56"/>
      <c r="C36" s="66"/>
      <c r="D36" s="84"/>
      <c r="E36" s="86"/>
      <c r="F36" s="86"/>
      <c r="G36" s="86"/>
      <c r="H36" s="86"/>
      <c r="I36" s="34">
        <f t="shared" si="0"/>
        <v>195</v>
      </c>
      <c r="J36" s="35">
        <v>195</v>
      </c>
      <c r="K36" s="35">
        <v>0</v>
      </c>
      <c r="L36" s="35">
        <v>0</v>
      </c>
      <c r="M36" s="35">
        <v>0</v>
      </c>
      <c r="N36" s="57"/>
      <c r="O36" s="60"/>
      <c r="P36" s="60"/>
      <c r="Q36" s="60"/>
      <c r="R36" s="60"/>
    </row>
    <row r="37" spans="1:18" s="15" customFormat="1" ht="36.75" customHeight="1" x14ac:dyDescent="0.2">
      <c r="A37" s="78" t="s">
        <v>129</v>
      </c>
      <c r="B37" s="144" t="s">
        <v>130</v>
      </c>
      <c r="C37" s="66" t="s">
        <v>23</v>
      </c>
      <c r="D37" s="83">
        <f>E37+F37+G37+H37</f>
        <v>3474</v>
      </c>
      <c r="E37" s="85">
        <v>3474</v>
      </c>
      <c r="F37" s="85">
        <v>0</v>
      </c>
      <c r="G37" s="85">
        <v>0</v>
      </c>
      <c r="H37" s="85">
        <v>0</v>
      </c>
      <c r="I37" s="34">
        <f t="shared" si="0"/>
        <v>3470</v>
      </c>
      <c r="J37" s="35">
        <v>3470</v>
      </c>
      <c r="K37" s="35">
        <v>0</v>
      </c>
      <c r="L37" s="35">
        <v>0</v>
      </c>
      <c r="M37" s="35">
        <v>0</v>
      </c>
      <c r="N37" s="57">
        <f>I37/D37*100</f>
        <v>99.884858952216462</v>
      </c>
      <c r="O37" s="60">
        <f>J37/E37*100</f>
        <v>99.884858952216462</v>
      </c>
      <c r="P37" s="60" t="s">
        <v>46</v>
      </c>
      <c r="Q37" s="60" t="s">
        <v>46</v>
      </c>
      <c r="R37" s="60" t="s">
        <v>46</v>
      </c>
    </row>
    <row r="38" spans="1:18" s="15" customFormat="1" ht="36.75" customHeight="1" x14ac:dyDescent="0.2">
      <c r="A38" s="79"/>
      <c r="B38" s="145"/>
      <c r="C38" s="66"/>
      <c r="D38" s="84"/>
      <c r="E38" s="86"/>
      <c r="F38" s="86"/>
      <c r="G38" s="86"/>
      <c r="H38" s="86"/>
      <c r="I38" s="34">
        <f t="shared" si="0"/>
        <v>3470</v>
      </c>
      <c r="J38" s="35">
        <v>3470</v>
      </c>
      <c r="K38" s="35">
        <v>0</v>
      </c>
      <c r="L38" s="35">
        <v>0</v>
      </c>
      <c r="M38" s="35">
        <v>0</v>
      </c>
      <c r="N38" s="57"/>
      <c r="O38" s="60"/>
      <c r="P38" s="60"/>
      <c r="Q38" s="60"/>
      <c r="R38" s="60"/>
    </row>
    <row r="39" spans="1:18" s="15" customFormat="1" ht="33.75" customHeight="1" x14ac:dyDescent="0.2">
      <c r="A39" s="146" t="s">
        <v>113</v>
      </c>
      <c r="B39" s="147"/>
      <c r="C39" s="148"/>
      <c r="D39" s="83">
        <f>E39+F39+G39+H39</f>
        <v>123204</v>
      </c>
      <c r="E39" s="73">
        <f>E19+E21+E23+E25+E27+E29+E35+E37</f>
        <v>123204</v>
      </c>
      <c r="F39" s="85">
        <v>0</v>
      </c>
      <c r="G39" s="85">
        <v>0</v>
      </c>
      <c r="H39" s="85">
        <v>0</v>
      </c>
      <c r="I39" s="34">
        <f t="shared" ref="I39:M40" si="1">I19+I21+I23+I25+I27+I29+I35+I37</f>
        <v>117381</v>
      </c>
      <c r="J39" s="35">
        <f t="shared" si="1"/>
        <v>117381</v>
      </c>
      <c r="K39" s="35">
        <f t="shared" si="1"/>
        <v>0</v>
      </c>
      <c r="L39" s="35">
        <f t="shared" si="1"/>
        <v>0</v>
      </c>
      <c r="M39" s="35">
        <f t="shared" si="1"/>
        <v>0</v>
      </c>
      <c r="N39" s="57">
        <f>I39/D39*100</f>
        <v>95.273692412584012</v>
      </c>
      <c r="O39" s="60">
        <f>J39/E39*100</f>
        <v>95.273692412584012</v>
      </c>
      <c r="P39" s="75" t="s">
        <v>46</v>
      </c>
      <c r="Q39" s="75" t="s">
        <v>46</v>
      </c>
      <c r="R39" s="75" t="s">
        <v>46</v>
      </c>
    </row>
    <row r="40" spans="1:18" s="15" customFormat="1" ht="32.25" customHeight="1" x14ac:dyDescent="0.2">
      <c r="A40" s="149"/>
      <c r="B40" s="150"/>
      <c r="C40" s="151"/>
      <c r="D40" s="84"/>
      <c r="E40" s="74"/>
      <c r="F40" s="86"/>
      <c r="G40" s="86"/>
      <c r="H40" s="86"/>
      <c r="I40" s="34">
        <f t="shared" si="1"/>
        <v>117381</v>
      </c>
      <c r="J40" s="35">
        <f t="shared" si="1"/>
        <v>117381</v>
      </c>
      <c r="K40" s="35">
        <f t="shared" si="1"/>
        <v>0</v>
      </c>
      <c r="L40" s="35">
        <f t="shared" si="1"/>
        <v>0</v>
      </c>
      <c r="M40" s="35">
        <f t="shared" si="1"/>
        <v>0</v>
      </c>
      <c r="N40" s="57"/>
      <c r="O40" s="60"/>
      <c r="P40" s="76"/>
      <c r="Q40" s="76"/>
      <c r="R40" s="76"/>
    </row>
    <row r="41" spans="1:18" ht="51" customHeight="1" x14ac:dyDescent="0.2">
      <c r="A41" s="37" t="s">
        <v>94</v>
      </c>
      <c r="B41" s="104" t="s">
        <v>175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6"/>
    </row>
    <row r="42" spans="1:18" ht="45" customHeight="1" x14ac:dyDescent="0.2">
      <c r="A42" s="99" t="s">
        <v>58</v>
      </c>
      <c r="B42" s="56" t="s">
        <v>32</v>
      </c>
      <c r="C42" s="66" t="s">
        <v>127</v>
      </c>
      <c r="D42" s="72">
        <f>E42+F42+G42+H42</f>
        <v>52486</v>
      </c>
      <c r="E42" s="62">
        <v>52486</v>
      </c>
      <c r="F42" s="62">
        <v>0</v>
      </c>
      <c r="G42" s="62">
        <v>0</v>
      </c>
      <c r="H42" s="62">
        <v>0</v>
      </c>
      <c r="I42" s="34">
        <f t="shared" ref="I42:I67" si="2">J42+K42+L42+M42</f>
        <v>52486</v>
      </c>
      <c r="J42" s="35">
        <v>52486</v>
      </c>
      <c r="K42" s="35">
        <v>0</v>
      </c>
      <c r="L42" s="35">
        <v>0</v>
      </c>
      <c r="M42" s="35">
        <v>0</v>
      </c>
      <c r="N42" s="57">
        <f>I42/D42*100</f>
        <v>100</v>
      </c>
      <c r="O42" s="60">
        <f>J42/E42*100</f>
        <v>100</v>
      </c>
      <c r="P42" s="60" t="s">
        <v>46</v>
      </c>
      <c r="Q42" s="60" t="s">
        <v>46</v>
      </c>
      <c r="R42" s="60" t="s">
        <v>46</v>
      </c>
    </row>
    <row r="43" spans="1:18" ht="45" customHeight="1" x14ac:dyDescent="0.2">
      <c r="A43" s="99"/>
      <c r="B43" s="56"/>
      <c r="C43" s="66"/>
      <c r="D43" s="72"/>
      <c r="E43" s="62"/>
      <c r="F43" s="62"/>
      <c r="G43" s="62"/>
      <c r="H43" s="62"/>
      <c r="I43" s="34">
        <f t="shared" si="2"/>
        <v>52486</v>
      </c>
      <c r="J43" s="35">
        <v>52486</v>
      </c>
      <c r="K43" s="35">
        <v>0</v>
      </c>
      <c r="L43" s="35">
        <v>0</v>
      </c>
      <c r="M43" s="35">
        <v>0</v>
      </c>
      <c r="N43" s="57"/>
      <c r="O43" s="60"/>
      <c r="P43" s="60"/>
      <c r="Q43" s="60"/>
      <c r="R43" s="60"/>
    </row>
    <row r="44" spans="1:18" ht="39.950000000000003" customHeight="1" x14ac:dyDescent="0.2">
      <c r="A44" s="99" t="s">
        <v>59</v>
      </c>
      <c r="B44" s="56" t="s">
        <v>33</v>
      </c>
      <c r="C44" s="66" t="s">
        <v>23</v>
      </c>
      <c r="D44" s="72">
        <f>E44+F44+G44+H44</f>
        <v>2871</v>
      </c>
      <c r="E44" s="62">
        <v>2871</v>
      </c>
      <c r="F44" s="62">
        <v>0</v>
      </c>
      <c r="G44" s="62">
        <v>0</v>
      </c>
      <c r="H44" s="62">
        <v>0</v>
      </c>
      <c r="I44" s="34">
        <f t="shared" si="2"/>
        <v>171</v>
      </c>
      <c r="J44" s="35">
        <v>171</v>
      </c>
      <c r="K44" s="35">
        <v>0</v>
      </c>
      <c r="L44" s="35">
        <v>0</v>
      </c>
      <c r="M44" s="35">
        <v>0</v>
      </c>
      <c r="N44" s="57">
        <f>I44/D44*100</f>
        <v>5.9561128526645764</v>
      </c>
      <c r="O44" s="60">
        <f>J44/E44*100</f>
        <v>5.9561128526645764</v>
      </c>
      <c r="P44" s="60" t="s">
        <v>46</v>
      </c>
      <c r="Q44" s="60" t="s">
        <v>46</v>
      </c>
      <c r="R44" s="60" t="s">
        <v>46</v>
      </c>
    </row>
    <row r="45" spans="1:18" ht="39.950000000000003" customHeight="1" x14ac:dyDescent="0.2">
      <c r="A45" s="99"/>
      <c r="B45" s="56"/>
      <c r="C45" s="66"/>
      <c r="D45" s="72"/>
      <c r="E45" s="62"/>
      <c r="F45" s="62"/>
      <c r="G45" s="62"/>
      <c r="H45" s="62"/>
      <c r="I45" s="34">
        <f t="shared" si="2"/>
        <v>171</v>
      </c>
      <c r="J45" s="35">
        <v>171</v>
      </c>
      <c r="K45" s="35">
        <v>0</v>
      </c>
      <c r="L45" s="35">
        <v>0</v>
      </c>
      <c r="M45" s="35">
        <v>0</v>
      </c>
      <c r="N45" s="57"/>
      <c r="O45" s="60"/>
      <c r="P45" s="60"/>
      <c r="Q45" s="60"/>
      <c r="R45" s="60"/>
    </row>
    <row r="46" spans="1:18" ht="39.950000000000003" customHeight="1" x14ac:dyDescent="0.2">
      <c r="A46" s="99" t="s">
        <v>60</v>
      </c>
      <c r="B46" s="56" t="s">
        <v>34</v>
      </c>
      <c r="C46" s="66" t="s">
        <v>23</v>
      </c>
      <c r="D46" s="72">
        <f>E46+F46+G46+H46</f>
        <v>3941</v>
      </c>
      <c r="E46" s="62">
        <v>3941</v>
      </c>
      <c r="F46" s="62">
        <v>0</v>
      </c>
      <c r="G46" s="62">
        <v>0</v>
      </c>
      <c r="H46" s="62">
        <v>0</v>
      </c>
      <c r="I46" s="34">
        <f t="shared" si="2"/>
        <v>3941</v>
      </c>
      <c r="J46" s="35">
        <f>3941</f>
        <v>3941</v>
      </c>
      <c r="K46" s="35">
        <v>0</v>
      </c>
      <c r="L46" s="35">
        <v>0</v>
      </c>
      <c r="M46" s="35">
        <v>0</v>
      </c>
      <c r="N46" s="57">
        <f>I46/D46*100</f>
        <v>100</v>
      </c>
      <c r="O46" s="60">
        <f>J46/E46*100</f>
        <v>100</v>
      </c>
      <c r="P46" s="60" t="s">
        <v>46</v>
      </c>
      <c r="Q46" s="60" t="s">
        <v>46</v>
      </c>
      <c r="R46" s="60" t="s">
        <v>46</v>
      </c>
    </row>
    <row r="47" spans="1:18" ht="39.950000000000003" customHeight="1" x14ac:dyDescent="0.2">
      <c r="A47" s="99"/>
      <c r="B47" s="56"/>
      <c r="C47" s="66"/>
      <c r="D47" s="72"/>
      <c r="E47" s="62"/>
      <c r="F47" s="62"/>
      <c r="G47" s="62"/>
      <c r="H47" s="62"/>
      <c r="I47" s="34">
        <f t="shared" si="2"/>
        <v>3941</v>
      </c>
      <c r="J47" s="35">
        <f>3941</f>
        <v>3941</v>
      </c>
      <c r="K47" s="35">
        <v>0</v>
      </c>
      <c r="L47" s="35">
        <v>0</v>
      </c>
      <c r="M47" s="35">
        <v>0</v>
      </c>
      <c r="N47" s="57"/>
      <c r="O47" s="60"/>
      <c r="P47" s="60"/>
      <c r="Q47" s="60"/>
      <c r="R47" s="60"/>
    </row>
    <row r="48" spans="1:18" ht="43.5" customHeight="1" x14ac:dyDescent="0.2">
      <c r="A48" s="99" t="s">
        <v>61</v>
      </c>
      <c r="B48" s="56" t="s">
        <v>35</v>
      </c>
      <c r="C48" s="66" t="s">
        <v>23</v>
      </c>
      <c r="D48" s="72">
        <f>E48+F48+G48+H48</f>
        <v>0</v>
      </c>
      <c r="E48" s="62">
        <v>0</v>
      </c>
      <c r="F48" s="62">
        <v>0</v>
      </c>
      <c r="G48" s="62">
        <v>0</v>
      </c>
      <c r="H48" s="62">
        <v>0</v>
      </c>
      <c r="I48" s="34">
        <f t="shared" si="2"/>
        <v>0</v>
      </c>
      <c r="J48" s="35">
        <v>0</v>
      </c>
      <c r="K48" s="35">
        <v>0</v>
      </c>
      <c r="L48" s="35">
        <v>0</v>
      </c>
      <c r="M48" s="35">
        <v>0</v>
      </c>
      <c r="N48" s="57" t="s">
        <v>46</v>
      </c>
      <c r="O48" s="60" t="s">
        <v>46</v>
      </c>
      <c r="P48" s="60" t="s">
        <v>46</v>
      </c>
      <c r="Q48" s="60" t="s">
        <v>46</v>
      </c>
      <c r="R48" s="60" t="s">
        <v>46</v>
      </c>
    </row>
    <row r="49" spans="1:20" ht="39.200000000000003" customHeight="1" x14ac:dyDescent="0.2">
      <c r="A49" s="99"/>
      <c r="B49" s="56"/>
      <c r="C49" s="66"/>
      <c r="D49" s="72"/>
      <c r="E49" s="62"/>
      <c r="F49" s="62"/>
      <c r="G49" s="62"/>
      <c r="H49" s="62"/>
      <c r="I49" s="34">
        <f t="shared" si="2"/>
        <v>0</v>
      </c>
      <c r="J49" s="35">
        <v>0</v>
      </c>
      <c r="K49" s="35">
        <v>0</v>
      </c>
      <c r="L49" s="35">
        <v>0</v>
      </c>
      <c r="M49" s="35">
        <v>0</v>
      </c>
      <c r="N49" s="57"/>
      <c r="O49" s="60"/>
      <c r="P49" s="60"/>
      <c r="Q49" s="60"/>
      <c r="R49" s="60"/>
    </row>
    <row r="50" spans="1:20" ht="37.15" customHeight="1" x14ac:dyDescent="0.2">
      <c r="A50" s="99" t="s">
        <v>62</v>
      </c>
      <c r="B50" s="56" t="s">
        <v>36</v>
      </c>
      <c r="C50" s="66" t="s">
        <v>23</v>
      </c>
      <c r="D50" s="72">
        <f>E50+F50+G50+H50</f>
        <v>0</v>
      </c>
      <c r="E50" s="62">
        <v>0</v>
      </c>
      <c r="F50" s="62">
        <v>0</v>
      </c>
      <c r="G50" s="62">
        <v>0</v>
      </c>
      <c r="H50" s="62">
        <v>0</v>
      </c>
      <c r="I50" s="34">
        <f t="shared" si="2"/>
        <v>0</v>
      </c>
      <c r="J50" s="35">
        <v>0</v>
      </c>
      <c r="K50" s="35">
        <v>0</v>
      </c>
      <c r="L50" s="35">
        <v>0</v>
      </c>
      <c r="M50" s="35">
        <v>0</v>
      </c>
      <c r="N50" s="57" t="s">
        <v>46</v>
      </c>
      <c r="O50" s="60" t="s">
        <v>46</v>
      </c>
      <c r="P50" s="60" t="s">
        <v>46</v>
      </c>
      <c r="Q50" s="60" t="s">
        <v>46</v>
      </c>
      <c r="R50" s="60" t="s">
        <v>46</v>
      </c>
    </row>
    <row r="51" spans="1:20" ht="43.5" customHeight="1" x14ac:dyDescent="0.2">
      <c r="A51" s="99"/>
      <c r="B51" s="56"/>
      <c r="C51" s="66"/>
      <c r="D51" s="72"/>
      <c r="E51" s="62"/>
      <c r="F51" s="62"/>
      <c r="G51" s="62"/>
      <c r="H51" s="62"/>
      <c r="I51" s="34">
        <f t="shared" si="2"/>
        <v>0</v>
      </c>
      <c r="J51" s="35">
        <v>0</v>
      </c>
      <c r="K51" s="35">
        <v>0</v>
      </c>
      <c r="L51" s="35">
        <v>0</v>
      </c>
      <c r="M51" s="35">
        <v>0</v>
      </c>
      <c r="N51" s="57"/>
      <c r="O51" s="60"/>
      <c r="P51" s="60"/>
      <c r="Q51" s="60"/>
      <c r="R51" s="60"/>
      <c r="T51">
        <v>1</v>
      </c>
    </row>
    <row r="52" spans="1:20" ht="45" customHeight="1" x14ac:dyDescent="0.2">
      <c r="A52" s="99" t="s">
        <v>63</v>
      </c>
      <c r="B52" s="56" t="s">
        <v>37</v>
      </c>
      <c r="C52" s="66" t="s">
        <v>127</v>
      </c>
      <c r="D52" s="72">
        <f>E52+F52+G52+H52</f>
        <v>0</v>
      </c>
      <c r="E52" s="62">
        <v>0</v>
      </c>
      <c r="F52" s="62">
        <v>0</v>
      </c>
      <c r="G52" s="62">
        <v>0</v>
      </c>
      <c r="H52" s="62">
        <v>0</v>
      </c>
      <c r="I52" s="34">
        <f t="shared" si="2"/>
        <v>0</v>
      </c>
      <c r="J52" s="35">
        <v>0</v>
      </c>
      <c r="K52" s="35">
        <v>0</v>
      </c>
      <c r="L52" s="35">
        <v>0</v>
      </c>
      <c r="M52" s="35">
        <v>0</v>
      </c>
      <c r="N52" s="153"/>
      <c r="O52" s="152"/>
      <c r="P52" s="60" t="s">
        <v>46</v>
      </c>
      <c r="Q52" s="60" t="s">
        <v>46</v>
      </c>
      <c r="R52" s="60" t="s">
        <v>46</v>
      </c>
    </row>
    <row r="53" spans="1:20" ht="57.75" customHeight="1" x14ac:dyDescent="0.2">
      <c r="A53" s="99"/>
      <c r="B53" s="56"/>
      <c r="C53" s="66"/>
      <c r="D53" s="72"/>
      <c r="E53" s="62"/>
      <c r="F53" s="62"/>
      <c r="G53" s="62"/>
      <c r="H53" s="62"/>
      <c r="I53" s="34">
        <f t="shared" si="2"/>
        <v>0</v>
      </c>
      <c r="J53" s="35">
        <v>0</v>
      </c>
      <c r="K53" s="35">
        <v>0</v>
      </c>
      <c r="L53" s="35">
        <v>0</v>
      </c>
      <c r="M53" s="35">
        <v>0</v>
      </c>
      <c r="N53" s="153"/>
      <c r="O53" s="152"/>
      <c r="P53" s="60"/>
      <c r="Q53" s="60"/>
      <c r="R53" s="60"/>
    </row>
    <row r="54" spans="1:20" ht="45" customHeight="1" x14ac:dyDescent="0.2">
      <c r="A54" s="99" t="s">
        <v>64</v>
      </c>
      <c r="B54" s="56" t="s">
        <v>131</v>
      </c>
      <c r="C54" s="66" t="s">
        <v>127</v>
      </c>
      <c r="D54" s="72">
        <f>E54+F54+G54+H54</f>
        <v>0</v>
      </c>
      <c r="E54" s="62">
        <v>0</v>
      </c>
      <c r="F54" s="62">
        <v>0</v>
      </c>
      <c r="G54" s="62">
        <v>0</v>
      </c>
      <c r="H54" s="62">
        <v>0</v>
      </c>
      <c r="I54" s="34">
        <f t="shared" si="2"/>
        <v>0</v>
      </c>
      <c r="J54" s="35">
        <v>0</v>
      </c>
      <c r="K54" s="35">
        <v>0</v>
      </c>
      <c r="L54" s="35">
        <v>0</v>
      </c>
      <c r="M54" s="35">
        <v>0</v>
      </c>
      <c r="N54" s="57"/>
      <c r="O54" s="60"/>
      <c r="P54" s="60" t="s">
        <v>46</v>
      </c>
      <c r="Q54" s="60" t="s">
        <v>46</v>
      </c>
      <c r="R54" s="60" t="s">
        <v>46</v>
      </c>
    </row>
    <row r="55" spans="1:20" ht="45" customHeight="1" x14ac:dyDescent="0.2">
      <c r="A55" s="99"/>
      <c r="B55" s="56"/>
      <c r="C55" s="66"/>
      <c r="D55" s="72"/>
      <c r="E55" s="62"/>
      <c r="F55" s="62"/>
      <c r="G55" s="62"/>
      <c r="H55" s="62"/>
      <c r="I55" s="34">
        <f t="shared" si="2"/>
        <v>0</v>
      </c>
      <c r="J55" s="35">
        <v>0</v>
      </c>
      <c r="K55" s="35">
        <v>0</v>
      </c>
      <c r="L55" s="35">
        <v>0</v>
      </c>
      <c r="M55" s="35">
        <v>0</v>
      </c>
      <c r="N55" s="57"/>
      <c r="O55" s="60"/>
      <c r="P55" s="60"/>
      <c r="Q55" s="60"/>
      <c r="R55" s="60"/>
    </row>
    <row r="56" spans="1:20" ht="45" customHeight="1" x14ac:dyDescent="0.2">
      <c r="A56" s="99" t="s">
        <v>65</v>
      </c>
      <c r="B56" s="56" t="s">
        <v>38</v>
      </c>
      <c r="C56" s="66" t="s">
        <v>127</v>
      </c>
      <c r="D56" s="72">
        <f>E56+F56+G56+H56</f>
        <v>951</v>
      </c>
      <c r="E56" s="62">
        <v>951</v>
      </c>
      <c r="F56" s="62">
        <v>0</v>
      </c>
      <c r="G56" s="62">
        <v>0</v>
      </c>
      <c r="H56" s="62">
        <v>0</v>
      </c>
      <c r="I56" s="34">
        <f t="shared" si="2"/>
        <v>945</v>
      </c>
      <c r="J56" s="35">
        <v>945</v>
      </c>
      <c r="K56" s="35">
        <v>0</v>
      </c>
      <c r="L56" s="35">
        <v>0</v>
      </c>
      <c r="M56" s="35">
        <v>0</v>
      </c>
      <c r="N56" s="57">
        <f>I56/D56*100</f>
        <v>99.369085173501588</v>
      </c>
      <c r="O56" s="60">
        <f>J56/E56*100</f>
        <v>99.369085173501588</v>
      </c>
      <c r="P56" s="60" t="s">
        <v>46</v>
      </c>
      <c r="Q56" s="60" t="s">
        <v>46</v>
      </c>
      <c r="R56" s="60" t="s">
        <v>46</v>
      </c>
    </row>
    <row r="57" spans="1:20" ht="45" customHeight="1" x14ac:dyDescent="0.2">
      <c r="A57" s="99"/>
      <c r="B57" s="56"/>
      <c r="C57" s="66"/>
      <c r="D57" s="72"/>
      <c r="E57" s="62"/>
      <c r="F57" s="62"/>
      <c r="G57" s="62"/>
      <c r="H57" s="62"/>
      <c r="I57" s="34">
        <f t="shared" si="2"/>
        <v>945</v>
      </c>
      <c r="J57" s="35">
        <v>945</v>
      </c>
      <c r="K57" s="35">
        <v>0</v>
      </c>
      <c r="L57" s="35">
        <v>0</v>
      </c>
      <c r="M57" s="35">
        <v>0</v>
      </c>
      <c r="N57" s="57"/>
      <c r="O57" s="60"/>
      <c r="P57" s="60"/>
      <c r="Q57" s="60"/>
      <c r="R57" s="60"/>
    </row>
    <row r="58" spans="1:20" ht="37.15" customHeight="1" x14ac:dyDescent="0.2">
      <c r="A58" s="99" t="s">
        <v>66</v>
      </c>
      <c r="B58" s="56" t="s">
        <v>122</v>
      </c>
      <c r="C58" s="66" t="s">
        <v>23</v>
      </c>
      <c r="D58" s="72">
        <f>E58+F58+G58+H58</f>
        <v>32663</v>
      </c>
      <c r="E58" s="62">
        <v>32663</v>
      </c>
      <c r="F58" s="62">
        <v>0</v>
      </c>
      <c r="G58" s="62">
        <v>0</v>
      </c>
      <c r="H58" s="62">
        <v>0</v>
      </c>
      <c r="I58" s="34">
        <f t="shared" si="2"/>
        <v>30044</v>
      </c>
      <c r="J58" s="35">
        <v>30044</v>
      </c>
      <c r="K58" s="35">
        <v>0</v>
      </c>
      <c r="L58" s="35">
        <v>0</v>
      </c>
      <c r="M58" s="35">
        <v>0</v>
      </c>
      <c r="N58" s="57">
        <f>I58/D58*100</f>
        <v>91.981753053914218</v>
      </c>
      <c r="O58" s="60">
        <f>J58/E58*100</f>
        <v>91.981753053914218</v>
      </c>
      <c r="P58" s="60" t="s">
        <v>46</v>
      </c>
      <c r="Q58" s="60" t="s">
        <v>46</v>
      </c>
      <c r="R58" s="60" t="s">
        <v>46</v>
      </c>
    </row>
    <row r="59" spans="1:20" ht="50.25" customHeight="1" x14ac:dyDescent="0.2">
      <c r="A59" s="99"/>
      <c r="B59" s="56"/>
      <c r="C59" s="66"/>
      <c r="D59" s="72"/>
      <c r="E59" s="62"/>
      <c r="F59" s="62"/>
      <c r="G59" s="62"/>
      <c r="H59" s="62"/>
      <c r="I59" s="34">
        <f t="shared" si="2"/>
        <v>30044</v>
      </c>
      <c r="J59" s="35">
        <v>30044</v>
      </c>
      <c r="K59" s="35">
        <v>0</v>
      </c>
      <c r="L59" s="35">
        <v>0</v>
      </c>
      <c r="M59" s="35">
        <v>0</v>
      </c>
      <c r="N59" s="57"/>
      <c r="O59" s="60"/>
      <c r="P59" s="60"/>
      <c r="Q59" s="60"/>
      <c r="R59" s="60"/>
    </row>
    <row r="60" spans="1:20" ht="45" customHeight="1" x14ac:dyDescent="0.2">
      <c r="A60" s="99" t="s">
        <v>67</v>
      </c>
      <c r="B60" s="56" t="s">
        <v>132</v>
      </c>
      <c r="C60" s="66" t="s">
        <v>127</v>
      </c>
      <c r="D60" s="72">
        <f>E60+F60+G60+H60</f>
        <v>0</v>
      </c>
      <c r="E60" s="62">
        <v>0</v>
      </c>
      <c r="F60" s="62">
        <v>0</v>
      </c>
      <c r="G60" s="62">
        <v>0</v>
      </c>
      <c r="H60" s="62">
        <v>0</v>
      </c>
      <c r="I60" s="34">
        <f t="shared" si="2"/>
        <v>0</v>
      </c>
      <c r="J60" s="35">
        <v>0</v>
      </c>
      <c r="K60" s="35">
        <v>0</v>
      </c>
      <c r="L60" s="35">
        <v>0</v>
      </c>
      <c r="M60" s="35">
        <v>0</v>
      </c>
      <c r="N60" s="57"/>
      <c r="O60" s="60"/>
      <c r="P60" s="60" t="s">
        <v>46</v>
      </c>
      <c r="Q60" s="60" t="s">
        <v>46</v>
      </c>
      <c r="R60" s="60" t="s">
        <v>46</v>
      </c>
    </row>
    <row r="61" spans="1:20" ht="45" customHeight="1" x14ac:dyDescent="0.2">
      <c r="A61" s="99"/>
      <c r="B61" s="56"/>
      <c r="C61" s="66"/>
      <c r="D61" s="72"/>
      <c r="E61" s="62"/>
      <c r="F61" s="62"/>
      <c r="G61" s="62"/>
      <c r="H61" s="62"/>
      <c r="I61" s="34">
        <f t="shared" si="2"/>
        <v>0</v>
      </c>
      <c r="J61" s="35">
        <v>0</v>
      </c>
      <c r="K61" s="35">
        <v>0</v>
      </c>
      <c r="L61" s="35">
        <v>0</v>
      </c>
      <c r="M61" s="35">
        <v>0</v>
      </c>
      <c r="N61" s="57"/>
      <c r="O61" s="60"/>
      <c r="P61" s="60"/>
      <c r="Q61" s="60"/>
      <c r="R61" s="60"/>
    </row>
    <row r="62" spans="1:20" ht="45" customHeight="1" x14ac:dyDescent="0.2">
      <c r="A62" s="99" t="s">
        <v>68</v>
      </c>
      <c r="B62" s="56" t="s">
        <v>70</v>
      </c>
      <c r="C62" s="66" t="s">
        <v>23</v>
      </c>
      <c r="D62" s="72">
        <f>E62+F62+G62+H62</f>
        <v>0</v>
      </c>
      <c r="E62" s="62">
        <v>0</v>
      </c>
      <c r="F62" s="62">
        <v>0</v>
      </c>
      <c r="G62" s="62">
        <v>0</v>
      </c>
      <c r="H62" s="62">
        <v>0</v>
      </c>
      <c r="I62" s="34">
        <f t="shared" si="2"/>
        <v>0</v>
      </c>
      <c r="J62" s="35">
        <v>0</v>
      </c>
      <c r="K62" s="35">
        <v>0</v>
      </c>
      <c r="L62" s="35">
        <v>0</v>
      </c>
      <c r="M62" s="35">
        <v>0</v>
      </c>
      <c r="N62" s="57"/>
      <c r="O62" s="60"/>
      <c r="P62" s="60" t="s">
        <v>46</v>
      </c>
      <c r="Q62" s="60" t="s">
        <v>46</v>
      </c>
      <c r="R62" s="60" t="s">
        <v>46</v>
      </c>
    </row>
    <row r="63" spans="1:20" ht="45" customHeight="1" x14ac:dyDescent="0.2">
      <c r="A63" s="99"/>
      <c r="B63" s="56"/>
      <c r="C63" s="66"/>
      <c r="D63" s="72"/>
      <c r="E63" s="62"/>
      <c r="F63" s="62"/>
      <c r="G63" s="62"/>
      <c r="H63" s="62"/>
      <c r="I63" s="34">
        <f t="shared" si="2"/>
        <v>0</v>
      </c>
      <c r="J63" s="35">
        <v>0</v>
      </c>
      <c r="K63" s="35">
        <v>0</v>
      </c>
      <c r="L63" s="35">
        <v>0</v>
      </c>
      <c r="M63" s="35">
        <v>0</v>
      </c>
      <c r="N63" s="57"/>
      <c r="O63" s="60"/>
      <c r="P63" s="60"/>
      <c r="Q63" s="60"/>
      <c r="R63" s="60"/>
    </row>
    <row r="64" spans="1:20" ht="41.25" customHeight="1" x14ac:dyDescent="0.2">
      <c r="A64" s="99" t="s">
        <v>69</v>
      </c>
      <c r="B64" s="56" t="s">
        <v>71</v>
      </c>
      <c r="C64" s="66" t="s">
        <v>23</v>
      </c>
      <c r="D64" s="72">
        <f>E64+F64+G64+H64</f>
        <v>1778</v>
      </c>
      <c r="E64" s="62">
        <v>1778</v>
      </c>
      <c r="F64" s="62">
        <v>0</v>
      </c>
      <c r="G64" s="62">
        <v>0</v>
      </c>
      <c r="H64" s="62">
        <v>0</v>
      </c>
      <c r="I64" s="34">
        <f t="shared" si="2"/>
        <v>1751</v>
      </c>
      <c r="J64" s="35">
        <v>1751</v>
      </c>
      <c r="K64" s="35">
        <v>0</v>
      </c>
      <c r="L64" s="35">
        <v>0</v>
      </c>
      <c r="M64" s="35">
        <v>0</v>
      </c>
      <c r="N64" s="57">
        <f>I64/D64*100</f>
        <v>98.481439820022501</v>
      </c>
      <c r="O64" s="60">
        <f>J64/E64*100</f>
        <v>98.481439820022501</v>
      </c>
      <c r="P64" s="60" t="s">
        <v>46</v>
      </c>
      <c r="Q64" s="60" t="s">
        <v>46</v>
      </c>
      <c r="R64" s="60" t="s">
        <v>46</v>
      </c>
    </row>
    <row r="65" spans="1:18" ht="37.15" customHeight="1" x14ac:dyDescent="0.2">
      <c r="A65" s="99"/>
      <c r="B65" s="56"/>
      <c r="C65" s="66"/>
      <c r="D65" s="72"/>
      <c r="E65" s="62"/>
      <c r="F65" s="62"/>
      <c r="G65" s="62"/>
      <c r="H65" s="62"/>
      <c r="I65" s="34">
        <f t="shared" si="2"/>
        <v>1751</v>
      </c>
      <c r="J65" s="35">
        <v>1751</v>
      </c>
      <c r="K65" s="35">
        <v>0</v>
      </c>
      <c r="L65" s="35">
        <v>0</v>
      </c>
      <c r="M65" s="35">
        <v>0</v>
      </c>
      <c r="N65" s="57"/>
      <c r="O65" s="60"/>
      <c r="P65" s="60"/>
      <c r="Q65" s="60"/>
      <c r="R65" s="60"/>
    </row>
    <row r="66" spans="1:18" ht="37.15" customHeight="1" x14ac:dyDescent="0.2">
      <c r="A66" s="65" t="s">
        <v>111</v>
      </c>
      <c r="B66" s="65"/>
      <c r="C66" s="65"/>
      <c r="D66" s="72">
        <f>D42+D44+D46+D52+D54+D56+D58+D60+D62+D64</f>
        <v>94690</v>
      </c>
      <c r="E66" s="72">
        <f>E42+E44+E46+E52+E54+E56+E58+E60+E62+E64</f>
        <v>94690</v>
      </c>
      <c r="F66" s="72">
        <f>F42+F44+F46+F52+F54+F56+F58+F60+F62+F64</f>
        <v>0</v>
      </c>
      <c r="G66" s="72">
        <f>G42+G44+G46+G52+G54+G56+G58+G60+G62+G64</f>
        <v>0</v>
      </c>
      <c r="H66" s="72">
        <f>H42+H44+H46+H52+H54+H56+H58+H60+H62+H64</f>
        <v>0</v>
      </c>
      <c r="I66" s="34">
        <f t="shared" si="2"/>
        <v>89338</v>
      </c>
      <c r="J66" s="34">
        <f>J42+J44+J46+J48+J50+J52+J54+J56+J58+J60+J62+J64</f>
        <v>89338</v>
      </c>
      <c r="K66" s="34">
        <f>K42+K44+K46+K48+K50+K52+K54+K56+K58+K60+K62+K64</f>
        <v>0</v>
      </c>
      <c r="L66" s="34">
        <f>L42+L44+L46+L48+L50+L52+L54+L56+L58+L60+L62+L64</f>
        <v>0</v>
      </c>
      <c r="M66" s="34">
        <f>M42+M44+M46+M48+M50+M52+M54+M56+M58+M60+M62+M64</f>
        <v>0</v>
      </c>
      <c r="N66" s="57">
        <f>I66/D66*100</f>
        <v>94.34787200337945</v>
      </c>
      <c r="O66" s="57">
        <f>J66/E66*100</f>
        <v>94.34787200337945</v>
      </c>
      <c r="P66" s="57" t="s">
        <v>46</v>
      </c>
      <c r="Q66" s="57" t="s">
        <v>46</v>
      </c>
      <c r="R66" s="57" t="s">
        <v>46</v>
      </c>
    </row>
    <row r="67" spans="1:18" ht="37.15" customHeight="1" x14ac:dyDescent="0.2">
      <c r="A67" s="65"/>
      <c r="B67" s="65"/>
      <c r="C67" s="65"/>
      <c r="D67" s="72"/>
      <c r="E67" s="72"/>
      <c r="F67" s="72"/>
      <c r="G67" s="72"/>
      <c r="H67" s="72"/>
      <c r="I67" s="34">
        <f t="shared" si="2"/>
        <v>89338</v>
      </c>
      <c r="J67" s="34">
        <f>J43+J45+J47+J49+J51+J53+J55+J57+J59+J61+J63+J65</f>
        <v>89338</v>
      </c>
      <c r="K67" s="34">
        <v>0</v>
      </c>
      <c r="L67" s="34">
        <v>0</v>
      </c>
      <c r="M67" s="34">
        <v>0</v>
      </c>
      <c r="N67" s="57"/>
      <c r="O67" s="57"/>
      <c r="P67" s="57"/>
      <c r="Q67" s="57"/>
      <c r="R67" s="57"/>
    </row>
    <row r="68" spans="1:18" ht="30.2" customHeight="1" x14ac:dyDescent="0.2">
      <c r="A68" s="37" t="s">
        <v>95</v>
      </c>
      <c r="B68" s="104" t="s">
        <v>162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6"/>
    </row>
    <row r="69" spans="1:18" ht="44.45" customHeight="1" x14ac:dyDescent="0.2">
      <c r="A69" s="99" t="s">
        <v>72</v>
      </c>
      <c r="B69" s="56" t="s">
        <v>3</v>
      </c>
      <c r="C69" s="66" t="s">
        <v>127</v>
      </c>
      <c r="D69" s="72">
        <f>E69+F69+G69+H69</f>
        <v>71479</v>
      </c>
      <c r="E69" s="62">
        <v>71479</v>
      </c>
      <c r="F69" s="62">
        <v>0</v>
      </c>
      <c r="G69" s="62">
        <v>0</v>
      </c>
      <c r="H69" s="62">
        <v>0</v>
      </c>
      <c r="I69" s="34">
        <f>J69+K69+L69+M69</f>
        <v>71281</v>
      </c>
      <c r="J69" s="35">
        <f>71282-1</f>
        <v>71281</v>
      </c>
      <c r="K69" s="35">
        <v>0</v>
      </c>
      <c r="L69" s="35">
        <v>0</v>
      </c>
      <c r="M69" s="35">
        <v>0</v>
      </c>
      <c r="N69" s="57">
        <f>I69/D69*100</f>
        <v>99.722995565131029</v>
      </c>
      <c r="O69" s="60">
        <f>J69/E69*100</f>
        <v>99.722995565131029</v>
      </c>
      <c r="P69" s="60" t="s">
        <v>46</v>
      </c>
      <c r="Q69" s="60" t="s">
        <v>46</v>
      </c>
      <c r="R69" s="60" t="s">
        <v>46</v>
      </c>
    </row>
    <row r="70" spans="1:18" ht="51.75" customHeight="1" x14ac:dyDescent="0.2">
      <c r="A70" s="99"/>
      <c r="B70" s="56"/>
      <c r="C70" s="66"/>
      <c r="D70" s="72"/>
      <c r="E70" s="62"/>
      <c r="F70" s="62"/>
      <c r="G70" s="62"/>
      <c r="H70" s="62"/>
      <c r="I70" s="34">
        <f>J70+K70+L70+M70</f>
        <v>71281</v>
      </c>
      <c r="J70" s="35">
        <f>71282-1</f>
        <v>71281</v>
      </c>
      <c r="K70" s="35">
        <v>0</v>
      </c>
      <c r="L70" s="35">
        <v>0</v>
      </c>
      <c r="M70" s="35">
        <v>0</v>
      </c>
      <c r="N70" s="57"/>
      <c r="O70" s="60"/>
      <c r="P70" s="60"/>
      <c r="Q70" s="60"/>
      <c r="R70" s="60"/>
    </row>
    <row r="71" spans="1:18" ht="47.25" customHeight="1" x14ac:dyDescent="0.2">
      <c r="A71" s="120" t="s">
        <v>112</v>
      </c>
      <c r="B71" s="121"/>
      <c r="C71" s="122"/>
      <c r="D71" s="73">
        <f>E71+F71+G71+H71</f>
        <v>71479</v>
      </c>
      <c r="E71" s="73">
        <f>E69</f>
        <v>71479</v>
      </c>
      <c r="F71" s="73">
        <f>F69</f>
        <v>0</v>
      </c>
      <c r="G71" s="73">
        <f>G69</f>
        <v>0</v>
      </c>
      <c r="H71" s="73">
        <f>H69</f>
        <v>0</v>
      </c>
      <c r="I71" s="24">
        <f>J71+K71+L71+M71</f>
        <v>71281</v>
      </c>
      <c r="J71" s="24">
        <f>J69</f>
        <v>71281</v>
      </c>
      <c r="K71" s="24">
        <f>K69</f>
        <v>0</v>
      </c>
      <c r="L71" s="24">
        <f>L69</f>
        <v>0</v>
      </c>
      <c r="M71" s="24">
        <f>M69</f>
        <v>0</v>
      </c>
      <c r="N71" s="75">
        <f>I71/D71*100</f>
        <v>99.722995565131029</v>
      </c>
      <c r="O71" s="75">
        <f>J71/E71*100</f>
        <v>99.722995565131029</v>
      </c>
      <c r="P71" s="107" t="s">
        <v>46</v>
      </c>
      <c r="Q71" s="107" t="s">
        <v>46</v>
      </c>
      <c r="R71" s="107" t="s">
        <v>46</v>
      </c>
    </row>
    <row r="72" spans="1:18" ht="46.5" customHeight="1" x14ac:dyDescent="0.2">
      <c r="A72" s="123"/>
      <c r="B72" s="124"/>
      <c r="C72" s="125"/>
      <c r="D72" s="74"/>
      <c r="E72" s="74"/>
      <c r="F72" s="74"/>
      <c r="G72" s="74"/>
      <c r="H72" s="74"/>
      <c r="I72" s="24">
        <f>J72+K72+L72+M72</f>
        <v>71281</v>
      </c>
      <c r="J72" s="24">
        <f>J70</f>
        <v>71281</v>
      </c>
      <c r="K72" s="24">
        <v>0</v>
      </c>
      <c r="L72" s="24">
        <v>0</v>
      </c>
      <c r="M72" s="24">
        <v>0</v>
      </c>
      <c r="N72" s="76"/>
      <c r="O72" s="76"/>
      <c r="P72" s="108"/>
      <c r="Q72" s="108"/>
      <c r="R72" s="108"/>
    </row>
    <row r="73" spans="1:18" ht="33" customHeight="1" x14ac:dyDescent="0.2">
      <c r="A73" s="22" t="s">
        <v>134</v>
      </c>
      <c r="B73" s="77" t="s">
        <v>135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</row>
    <row r="74" spans="1:18" ht="51.75" customHeight="1" x14ac:dyDescent="0.2">
      <c r="A74" s="88" t="s">
        <v>136</v>
      </c>
      <c r="B74" s="56" t="s">
        <v>144</v>
      </c>
      <c r="C74" s="66" t="s">
        <v>145</v>
      </c>
      <c r="D74" s="72">
        <f>E74+F74+G74+H74</f>
        <v>0</v>
      </c>
      <c r="E74" s="62">
        <v>0</v>
      </c>
      <c r="F74" s="62">
        <v>0</v>
      </c>
      <c r="G74" s="62">
        <v>0</v>
      </c>
      <c r="H74" s="62">
        <v>0</v>
      </c>
      <c r="I74" s="34">
        <f>J74+K74+L74+M74</f>
        <v>0</v>
      </c>
      <c r="J74" s="35">
        <v>0</v>
      </c>
      <c r="K74" s="35">
        <v>0</v>
      </c>
      <c r="L74" s="35">
        <v>0</v>
      </c>
      <c r="M74" s="35">
        <v>0</v>
      </c>
      <c r="N74" s="57" t="s">
        <v>46</v>
      </c>
      <c r="O74" s="60" t="s">
        <v>46</v>
      </c>
      <c r="P74" s="60" t="s">
        <v>46</v>
      </c>
      <c r="Q74" s="60" t="s">
        <v>46</v>
      </c>
      <c r="R74" s="60" t="s">
        <v>46</v>
      </c>
    </row>
    <row r="75" spans="1:18" ht="51.75" customHeight="1" x14ac:dyDescent="0.2">
      <c r="A75" s="89"/>
      <c r="B75" s="56"/>
      <c r="C75" s="66"/>
      <c r="D75" s="72"/>
      <c r="E75" s="62"/>
      <c r="F75" s="62"/>
      <c r="G75" s="62"/>
      <c r="H75" s="62"/>
      <c r="I75" s="34">
        <f>J75+K75+L75+M75</f>
        <v>0</v>
      </c>
      <c r="J75" s="35">
        <v>0</v>
      </c>
      <c r="K75" s="35">
        <v>0</v>
      </c>
      <c r="L75" s="35">
        <v>0</v>
      </c>
      <c r="M75" s="35">
        <v>0</v>
      </c>
      <c r="N75" s="57"/>
      <c r="O75" s="60"/>
      <c r="P75" s="60"/>
      <c r="Q75" s="60"/>
      <c r="R75" s="60"/>
    </row>
    <row r="76" spans="1:18" ht="85.7" customHeight="1" x14ac:dyDescent="0.2">
      <c r="A76" s="88" t="s">
        <v>137</v>
      </c>
      <c r="B76" s="70" t="s">
        <v>146</v>
      </c>
      <c r="C76" s="66" t="s">
        <v>145</v>
      </c>
      <c r="D76" s="72">
        <v>0</v>
      </c>
      <c r="E76" s="62">
        <v>0</v>
      </c>
      <c r="F76" s="62">
        <v>0</v>
      </c>
      <c r="G76" s="62">
        <v>0</v>
      </c>
      <c r="H76" s="62">
        <v>0</v>
      </c>
      <c r="I76" s="34">
        <v>0</v>
      </c>
      <c r="J76" s="35">
        <v>0</v>
      </c>
      <c r="K76" s="35">
        <v>0</v>
      </c>
      <c r="L76" s="35">
        <v>0</v>
      </c>
      <c r="M76" s="35">
        <v>0</v>
      </c>
      <c r="N76" s="57" t="s">
        <v>46</v>
      </c>
      <c r="O76" s="60" t="s">
        <v>46</v>
      </c>
      <c r="P76" s="60" t="s">
        <v>46</v>
      </c>
      <c r="Q76" s="60" t="s">
        <v>46</v>
      </c>
      <c r="R76" s="60" t="s">
        <v>46</v>
      </c>
    </row>
    <row r="77" spans="1:18" ht="89.45" customHeight="1" x14ac:dyDescent="0.2">
      <c r="A77" s="89"/>
      <c r="B77" s="71"/>
      <c r="C77" s="66"/>
      <c r="D77" s="72"/>
      <c r="E77" s="62"/>
      <c r="F77" s="62"/>
      <c r="G77" s="62"/>
      <c r="H77" s="62"/>
      <c r="I77" s="34">
        <v>0</v>
      </c>
      <c r="J77" s="35">
        <v>0</v>
      </c>
      <c r="K77" s="35">
        <v>0</v>
      </c>
      <c r="L77" s="35">
        <v>0</v>
      </c>
      <c r="M77" s="35">
        <v>0</v>
      </c>
      <c r="N77" s="57"/>
      <c r="O77" s="60"/>
      <c r="P77" s="60"/>
      <c r="Q77" s="60"/>
      <c r="R77" s="60"/>
    </row>
    <row r="78" spans="1:18" ht="51.75" customHeight="1" x14ac:dyDescent="0.2">
      <c r="A78" s="88" t="s">
        <v>138</v>
      </c>
      <c r="B78" s="70" t="s">
        <v>147</v>
      </c>
      <c r="C78" s="66" t="s">
        <v>145</v>
      </c>
      <c r="D78" s="72">
        <v>0</v>
      </c>
      <c r="E78" s="62">
        <v>0</v>
      </c>
      <c r="F78" s="62">
        <v>0</v>
      </c>
      <c r="G78" s="62">
        <v>0</v>
      </c>
      <c r="H78" s="62">
        <v>0</v>
      </c>
      <c r="I78" s="34">
        <v>0</v>
      </c>
      <c r="J78" s="35">
        <v>0</v>
      </c>
      <c r="K78" s="35">
        <v>0</v>
      </c>
      <c r="L78" s="35">
        <v>0</v>
      </c>
      <c r="M78" s="35">
        <v>0</v>
      </c>
      <c r="N78" s="57" t="s">
        <v>46</v>
      </c>
      <c r="O78" s="60" t="s">
        <v>46</v>
      </c>
      <c r="P78" s="60" t="s">
        <v>46</v>
      </c>
      <c r="Q78" s="60" t="s">
        <v>46</v>
      </c>
      <c r="R78" s="60" t="s">
        <v>46</v>
      </c>
    </row>
    <row r="79" spans="1:18" ht="51.75" customHeight="1" x14ac:dyDescent="0.2">
      <c r="A79" s="89"/>
      <c r="B79" s="71"/>
      <c r="C79" s="66"/>
      <c r="D79" s="72"/>
      <c r="E79" s="62"/>
      <c r="F79" s="62"/>
      <c r="G79" s="62"/>
      <c r="H79" s="62"/>
      <c r="I79" s="34">
        <v>0</v>
      </c>
      <c r="J79" s="35">
        <v>0</v>
      </c>
      <c r="K79" s="35">
        <v>0</v>
      </c>
      <c r="L79" s="35">
        <v>0</v>
      </c>
      <c r="M79" s="35">
        <v>0</v>
      </c>
      <c r="N79" s="57"/>
      <c r="O79" s="60"/>
      <c r="P79" s="60"/>
      <c r="Q79" s="60"/>
      <c r="R79" s="60"/>
    </row>
    <row r="80" spans="1:18" ht="47.25" customHeight="1" x14ac:dyDescent="0.2">
      <c r="A80" s="88" t="s">
        <v>139</v>
      </c>
      <c r="B80" s="70" t="s">
        <v>148</v>
      </c>
      <c r="C80" s="66" t="s">
        <v>145</v>
      </c>
      <c r="D80" s="72">
        <v>0</v>
      </c>
      <c r="E80" s="62">
        <v>0</v>
      </c>
      <c r="F80" s="62">
        <v>0</v>
      </c>
      <c r="G80" s="62">
        <v>0</v>
      </c>
      <c r="H80" s="62">
        <v>0</v>
      </c>
      <c r="I80" s="34">
        <v>0</v>
      </c>
      <c r="J80" s="35">
        <v>0</v>
      </c>
      <c r="K80" s="35">
        <v>0</v>
      </c>
      <c r="L80" s="35">
        <v>0</v>
      </c>
      <c r="M80" s="35">
        <v>0</v>
      </c>
      <c r="N80" s="57" t="s">
        <v>46</v>
      </c>
      <c r="O80" s="60" t="s">
        <v>46</v>
      </c>
      <c r="P80" s="60" t="s">
        <v>46</v>
      </c>
      <c r="Q80" s="60" t="s">
        <v>46</v>
      </c>
      <c r="R80" s="60" t="s">
        <v>46</v>
      </c>
    </row>
    <row r="81" spans="1:19" ht="46.5" customHeight="1" x14ac:dyDescent="0.2">
      <c r="A81" s="89"/>
      <c r="B81" s="71"/>
      <c r="C81" s="66"/>
      <c r="D81" s="72"/>
      <c r="E81" s="62"/>
      <c r="F81" s="62"/>
      <c r="G81" s="62"/>
      <c r="H81" s="62"/>
      <c r="I81" s="34">
        <v>0</v>
      </c>
      <c r="J81" s="35">
        <v>0</v>
      </c>
      <c r="K81" s="35">
        <v>0</v>
      </c>
      <c r="L81" s="35">
        <v>0</v>
      </c>
      <c r="M81" s="35">
        <v>0</v>
      </c>
      <c r="N81" s="57"/>
      <c r="O81" s="60"/>
      <c r="P81" s="60"/>
      <c r="Q81" s="60"/>
      <c r="R81" s="60"/>
    </row>
    <row r="82" spans="1:19" ht="51.75" customHeight="1" x14ac:dyDescent="0.2">
      <c r="A82" s="88" t="s">
        <v>140</v>
      </c>
      <c r="B82" s="56" t="s">
        <v>150</v>
      </c>
      <c r="C82" s="66" t="s">
        <v>145</v>
      </c>
      <c r="D82" s="72">
        <v>0</v>
      </c>
      <c r="E82" s="62">
        <v>0</v>
      </c>
      <c r="F82" s="62">
        <v>0</v>
      </c>
      <c r="G82" s="62">
        <v>0</v>
      </c>
      <c r="H82" s="62">
        <v>0</v>
      </c>
      <c r="I82" s="34">
        <v>0</v>
      </c>
      <c r="J82" s="35">
        <v>0</v>
      </c>
      <c r="K82" s="35">
        <v>0</v>
      </c>
      <c r="L82" s="35">
        <v>0</v>
      </c>
      <c r="M82" s="35">
        <v>0</v>
      </c>
      <c r="N82" s="57" t="s">
        <v>46</v>
      </c>
      <c r="O82" s="60" t="s">
        <v>46</v>
      </c>
      <c r="P82" s="60" t="s">
        <v>46</v>
      </c>
      <c r="Q82" s="60" t="s">
        <v>46</v>
      </c>
      <c r="R82" s="60" t="s">
        <v>46</v>
      </c>
    </row>
    <row r="83" spans="1:19" ht="51.75" customHeight="1" x14ac:dyDescent="0.2">
      <c r="A83" s="89"/>
      <c r="B83" s="56"/>
      <c r="C83" s="66"/>
      <c r="D83" s="72"/>
      <c r="E83" s="62"/>
      <c r="F83" s="62"/>
      <c r="G83" s="62"/>
      <c r="H83" s="62"/>
      <c r="I83" s="34">
        <v>0</v>
      </c>
      <c r="J83" s="35">
        <v>0</v>
      </c>
      <c r="K83" s="35">
        <v>0</v>
      </c>
      <c r="L83" s="35">
        <v>0</v>
      </c>
      <c r="M83" s="35">
        <v>0</v>
      </c>
      <c r="N83" s="57"/>
      <c r="O83" s="60"/>
      <c r="P83" s="60"/>
      <c r="Q83" s="60"/>
      <c r="R83" s="60"/>
    </row>
    <row r="84" spans="1:19" ht="51.75" customHeight="1" x14ac:dyDescent="0.2">
      <c r="A84" s="88" t="s">
        <v>141</v>
      </c>
      <c r="B84" s="56" t="s">
        <v>149</v>
      </c>
      <c r="C84" s="66" t="s">
        <v>145</v>
      </c>
      <c r="D84" s="72">
        <v>0</v>
      </c>
      <c r="E84" s="62">
        <v>0</v>
      </c>
      <c r="F84" s="62">
        <v>0</v>
      </c>
      <c r="G84" s="62">
        <v>0</v>
      </c>
      <c r="H84" s="62">
        <v>0</v>
      </c>
      <c r="I84" s="34">
        <v>0</v>
      </c>
      <c r="J84" s="35">
        <v>0</v>
      </c>
      <c r="K84" s="35">
        <v>0</v>
      </c>
      <c r="L84" s="35">
        <v>0</v>
      </c>
      <c r="M84" s="35">
        <v>0</v>
      </c>
      <c r="N84" s="57" t="s">
        <v>46</v>
      </c>
      <c r="O84" s="60" t="s">
        <v>46</v>
      </c>
      <c r="P84" s="60" t="s">
        <v>46</v>
      </c>
      <c r="Q84" s="60" t="s">
        <v>46</v>
      </c>
      <c r="R84" s="60" t="s">
        <v>46</v>
      </c>
    </row>
    <row r="85" spans="1:19" ht="51.75" customHeight="1" x14ac:dyDescent="0.2">
      <c r="A85" s="89"/>
      <c r="B85" s="56"/>
      <c r="C85" s="66"/>
      <c r="D85" s="72"/>
      <c r="E85" s="62"/>
      <c r="F85" s="62"/>
      <c r="G85" s="62"/>
      <c r="H85" s="62"/>
      <c r="I85" s="34">
        <v>0</v>
      </c>
      <c r="J85" s="35">
        <v>0</v>
      </c>
      <c r="K85" s="35">
        <v>0</v>
      </c>
      <c r="L85" s="35">
        <v>0</v>
      </c>
      <c r="M85" s="35">
        <v>0</v>
      </c>
      <c r="N85" s="57"/>
      <c r="O85" s="60"/>
      <c r="P85" s="60"/>
      <c r="Q85" s="60"/>
      <c r="R85" s="60"/>
    </row>
    <row r="86" spans="1:19" ht="69.75" customHeight="1" x14ac:dyDescent="0.2">
      <c r="A86" s="88" t="s">
        <v>142</v>
      </c>
      <c r="B86" s="56" t="s">
        <v>151</v>
      </c>
      <c r="C86" s="66" t="s">
        <v>154</v>
      </c>
      <c r="D86" s="72">
        <v>0</v>
      </c>
      <c r="E86" s="62">
        <v>0</v>
      </c>
      <c r="F86" s="62">
        <v>0</v>
      </c>
      <c r="G86" s="62">
        <v>0</v>
      </c>
      <c r="H86" s="62">
        <v>0</v>
      </c>
      <c r="I86" s="34">
        <v>0</v>
      </c>
      <c r="J86" s="35">
        <v>0</v>
      </c>
      <c r="K86" s="35">
        <v>0</v>
      </c>
      <c r="L86" s="35">
        <v>0</v>
      </c>
      <c r="M86" s="35">
        <v>0</v>
      </c>
      <c r="N86" s="57" t="s">
        <v>46</v>
      </c>
      <c r="O86" s="60" t="s">
        <v>46</v>
      </c>
      <c r="P86" s="60" t="s">
        <v>46</v>
      </c>
      <c r="Q86" s="60" t="s">
        <v>46</v>
      </c>
      <c r="R86" s="60" t="s">
        <v>46</v>
      </c>
    </row>
    <row r="87" spans="1:19" ht="63.75" customHeight="1" x14ac:dyDescent="0.2">
      <c r="A87" s="89"/>
      <c r="B87" s="56"/>
      <c r="C87" s="66"/>
      <c r="D87" s="72"/>
      <c r="E87" s="62"/>
      <c r="F87" s="62"/>
      <c r="G87" s="62"/>
      <c r="H87" s="62"/>
      <c r="I87" s="34">
        <v>0</v>
      </c>
      <c r="J87" s="35">
        <v>0</v>
      </c>
      <c r="K87" s="35">
        <v>0</v>
      </c>
      <c r="L87" s="35">
        <v>0</v>
      </c>
      <c r="M87" s="35">
        <v>0</v>
      </c>
      <c r="N87" s="57"/>
      <c r="O87" s="60"/>
      <c r="P87" s="60"/>
      <c r="Q87" s="60"/>
      <c r="R87" s="60"/>
    </row>
    <row r="88" spans="1:19" ht="51.75" customHeight="1" x14ac:dyDescent="0.2">
      <c r="A88" s="88" t="s">
        <v>143</v>
      </c>
      <c r="B88" s="70" t="s">
        <v>152</v>
      </c>
      <c r="C88" s="80" t="s">
        <v>153</v>
      </c>
      <c r="D88" s="72">
        <v>0</v>
      </c>
      <c r="E88" s="62">
        <v>0</v>
      </c>
      <c r="F88" s="62">
        <v>0</v>
      </c>
      <c r="G88" s="62">
        <v>0</v>
      </c>
      <c r="H88" s="62">
        <v>0</v>
      </c>
      <c r="I88" s="34">
        <v>0</v>
      </c>
      <c r="J88" s="35">
        <v>0</v>
      </c>
      <c r="K88" s="35">
        <v>0</v>
      </c>
      <c r="L88" s="35">
        <v>0</v>
      </c>
      <c r="M88" s="35">
        <v>0</v>
      </c>
      <c r="N88" s="57" t="s">
        <v>46</v>
      </c>
      <c r="O88" s="60" t="s">
        <v>46</v>
      </c>
      <c r="P88" s="60" t="s">
        <v>46</v>
      </c>
      <c r="Q88" s="60" t="s">
        <v>46</v>
      </c>
      <c r="R88" s="60" t="s">
        <v>46</v>
      </c>
    </row>
    <row r="89" spans="1:19" ht="51.75" customHeight="1" x14ac:dyDescent="0.2">
      <c r="A89" s="89"/>
      <c r="B89" s="71"/>
      <c r="C89" s="81"/>
      <c r="D89" s="72"/>
      <c r="E89" s="62"/>
      <c r="F89" s="62"/>
      <c r="G89" s="62"/>
      <c r="H89" s="62"/>
      <c r="I89" s="34">
        <v>0</v>
      </c>
      <c r="J89" s="35">
        <v>0</v>
      </c>
      <c r="K89" s="35">
        <v>0</v>
      </c>
      <c r="L89" s="35">
        <v>0</v>
      </c>
      <c r="M89" s="35">
        <v>0</v>
      </c>
      <c r="N89" s="57"/>
      <c r="O89" s="60"/>
      <c r="P89" s="60"/>
      <c r="Q89" s="60"/>
      <c r="R89" s="60"/>
    </row>
    <row r="90" spans="1:19" ht="27" customHeight="1" x14ac:dyDescent="0.2">
      <c r="A90" s="120" t="s">
        <v>121</v>
      </c>
      <c r="B90" s="121"/>
      <c r="C90" s="122"/>
      <c r="D90" s="73">
        <f>E90+F90+G90+H90</f>
        <v>0</v>
      </c>
      <c r="E90" s="73">
        <f>E88</f>
        <v>0</v>
      </c>
      <c r="F90" s="73">
        <f>F88</f>
        <v>0</v>
      </c>
      <c r="G90" s="73">
        <f>G88</f>
        <v>0</v>
      </c>
      <c r="H90" s="73">
        <f>H88</f>
        <v>0</v>
      </c>
      <c r="I90" s="24">
        <f>J90+K90+L90+M90</f>
        <v>0</v>
      </c>
      <c r="J90" s="24">
        <f>J88</f>
        <v>0</v>
      </c>
      <c r="K90" s="24">
        <f>K88</f>
        <v>0</v>
      </c>
      <c r="L90" s="24">
        <f>L88</f>
        <v>0</v>
      </c>
      <c r="M90" s="24">
        <f>M88</f>
        <v>0</v>
      </c>
      <c r="N90" s="75" t="s">
        <v>46</v>
      </c>
      <c r="O90" s="75" t="s">
        <v>46</v>
      </c>
      <c r="P90" s="107" t="s">
        <v>46</v>
      </c>
      <c r="Q90" s="107" t="s">
        <v>46</v>
      </c>
      <c r="R90" s="107" t="s">
        <v>46</v>
      </c>
    </row>
    <row r="91" spans="1:19" ht="27" customHeight="1" x14ac:dyDescent="0.2">
      <c r="A91" s="123"/>
      <c r="B91" s="124"/>
      <c r="C91" s="125"/>
      <c r="D91" s="74"/>
      <c r="E91" s="74"/>
      <c r="F91" s="74"/>
      <c r="G91" s="74"/>
      <c r="H91" s="74"/>
      <c r="I91" s="24">
        <f>J91+K91+L91+M91</f>
        <v>0</v>
      </c>
      <c r="J91" s="24">
        <f>J89</f>
        <v>0</v>
      </c>
      <c r="K91" s="24">
        <v>0</v>
      </c>
      <c r="L91" s="24">
        <v>0</v>
      </c>
      <c r="M91" s="24">
        <v>0</v>
      </c>
      <c r="N91" s="76"/>
      <c r="O91" s="76"/>
      <c r="P91" s="108"/>
      <c r="Q91" s="108"/>
      <c r="R91" s="108"/>
    </row>
    <row r="92" spans="1:19" ht="32.25" customHeight="1" x14ac:dyDescent="0.2">
      <c r="A92" s="127" t="s">
        <v>133</v>
      </c>
      <c r="B92" s="128"/>
      <c r="C92" s="129"/>
      <c r="D92" s="73">
        <f>E92+F92+G92+H92</f>
        <v>289373</v>
      </c>
      <c r="E92" s="73">
        <f>E39+E66+E71</f>
        <v>289373</v>
      </c>
      <c r="F92" s="73">
        <v>0</v>
      </c>
      <c r="G92" s="73">
        <v>0</v>
      </c>
      <c r="H92" s="73">
        <v>0</v>
      </c>
      <c r="I92" s="24">
        <f t="shared" ref="I92:M93" si="3">I39+I66+I71</f>
        <v>278000</v>
      </c>
      <c r="J92" s="24">
        <f t="shared" si="3"/>
        <v>278000</v>
      </c>
      <c r="K92" s="24">
        <f t="shared" si="3"/>
        <v>0</v>
      </c>
      <c r="L92" s="24">
        <f t="shared" si="3"/>
        <v>0</v>
      </c>
      <c r="M92" s="24">
        <f t="shared" si="3"/>
        <v>0</v>
      </c>
      <c r="N92" s="75">
        <f>I92/D92*100</f>
        <v>96.069778452032494</v>
      </c>
      <c r="O92" s="75">
        <f>J92/E92*100</f>
        <v>96.069778452032494</v>
      </c>
      <c r="P92" s="107" t="s">
        <v>46</v>
      </c>
      <c r="Q92" s="107" t="s">
        <v>46</v>
      </c>
      <c r="R92" s="107" t="s">
        <v>46</v>
      </c>
    </row>
    <row r="93" spans="1:19" ht="27.75" customHeight="1" x14ac:dyDescent="0.2">
      <c r="A93" s="171"/>
      <c r="B93" s="172"/>
      <c r="C93" s="173"/>
      <c r="D93" s="74"/>
      <c r="E93" s="74"/>
      <c r="F93" s="74"/>
      <c r="G93" s="74"/>
      <c r="H93" s="74"/>
      <c r="I93" s="24">
        <f t="shared" si="3"/>
        <v>278000</v>
      </c>
      <c r="J93" s="24">
        <f t="shared" si="3"/>
        <v>278000</v>
      </c>
      <c r="K93" s="24">
        <f t="shared" si="3"/>
        <v>0</v>
      </c>
      <c r="L93" s="24">
        <f t="shared" si="3"/>
        <v>0</v>
      </c>
      <c r="M93" s="24">
        <f t="shared" si="3"/>
        <v>0</v>
      </c>
      <c r="N93" s="76"/>
      <c r="O93" s="76"/>
      <c r="P93" s="108"/>
      <c r="Q93" s="108"/>
      <c r="R93" s="108"/>
      <c r="S93" s="31">
        <f>J93-J92</f>
        <v>0</v>
      </c>
    </row>
    <row r="94" spans="1:19" s="16" customFormat="1" ht="75.75" customHeight="1" x14ac:dyDescent="0.25">
      <c r="A94" s="37" t="s">
        <v>96</v>
      </c>
      <c r="B94" s="104" t="s">
        <v>163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6"/>
    </row>
    <row r="95" spans="1:19" s="17" customFormat="1" ht="55.5" customHeight="1" x14ac:dyDescent="0.25">
      <c r="A95" s="65" t="s">
        <v>50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1:19" s="17" customFormat="1" ht="70.5" customHeight="1" x14ac:dyDescent="0.25">
      <c r="A96" s="77" t="s">
        <v>164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</row>
    <row r="97" spans="1:18" s="17" customFormat="1" ht="59.25" customHeight="1" x14ac:dyDescent="0.25">
      <c r="A97" s="37" t="s">
        <v>97</v>
      </c>
      <c r="B97" s="104" t="s">
        <v>165</v>
      </c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6"/>
    </row>
    <row r="98" spans="1:18" s="18" customFormat="1" ht="97.5" customHeight="1" x14ac:dyDescent="0.2">
      <c r="A98" s="99" t="s">
        <v>73</v>
      </c>
      <c r="B98" s="56" t="s">
        <v>155</v>
      </c>
      <c r="C98" s="66" t="s">
        <v>180</v>
      </c>
      <c r="D98" s="72">
        <f>E98+F98+G98+H98</f>
        <v>0</v>
      </c>
      <c r="E98" s="69">
        <v>0</v>
      </c>
      <c r="F98" s="62">
        <v>0</v>
      </c>
      <c r="G98" s="62">
        <v>0</v>
      </c>
      <c r="H98" s="62">
        <v>0</v>
      </c>
      <c r="I98" s="24">
        <f t="shared" ref="I98:I119" si="4">J98+K98+L98+M98</f>
        <v>0</v>
      </c>
      <c r="J98" s="38"/>
      <c r="K98" s="35"/>
      <c r="L98" s="35">
        <v>0</v>
      </c>
      <c r="M98" s="35">
        <v>0</v>
      </c>
      <c r="N98" s="57"/>
      <c r="O98" s="60"/>
      <c r="P98" s="60"/>
      <c r="Q98" s="60" t="s">
        <v>46</v>
      </c>
      <c r="R98" s="60" t="s">
        <v>46</v>
      </c>
    </row>
    <row r="99" spans="1:18" s="18" customFormat="1" ht="102.2" customHeight="1" x14ac:dyDescent="0.2">
      <c r="A99" s="99"/>
      <c r="B99" s="56"/>
      <c r="C99" s="66"/>
      <c r="D99" s="72"/>
      <c r="E99" s="69"/>
      <c r="F99" s="62"/>
      <c r="G99" s="62"/>
      <c r="H99" s="62"/>
      <c r="I99" s="24">
        <f t="shared" si="4"/>
        <v>0</v>
      </c>
      <c r="J99" s="38"/>
      <c r="K99" s="35"/>
      <c r="L99" s="35">
        <v>0</v>
      </c>
      <c r="M99" s="35">
        <v>0</v>
      </c>
      <c r="N99" s="57"/>
      <c r="O99" s="60"/>
      <c r="P99" s="60"/>
      <c r="Q99" s="60"/>
      <c r="R99" s="60"/>
    </row>
    <row r="100" spans="1:18" s="18" customFormat="1" ht="68.25" customHeight="1" x14ac:dyDescent="0.2">
      <c r="A100" s="78" t="s">
        <v>74</v>
      </c>
      <c r="B100" s="56" t="s">
        <v>156</v>
      </c>
      <c r="C100" s="80" t="s">
        <v>180</v>
      </c>
      <c r="D100" s="72">
        <f>E100+F100+G100+H100</f>
        <v>0</v>
      </c>
      <c r="E100" s="69">
        <v>0</v>
      </c>
      <c r="F100" s="62">
        <v>0</v>
      </c>
      <c r="G100" s="62">
        <v>0</v>
      </c>
      <c r="H100" s="62">
        <v>0</v>
      </c>
      <c r="I100" s="34">
        <f t="shared" si="4"/>
        <v>0</v>
      </c>
      <c r="J100" s="38">
        <v>0</v>
      </c>
      <c r="K100" s="35">
        <v>0</v>
      </c>
      <c r="L100" s="35">
        <v>0</v>
      </c>
      <c r="M100" s="35">
        <v>0</v>
      </c>
      <c r="N100" s="57"/>
      <c r="O100" s="60"/>
      <c r="P100" s="60" t="s">
        <v>46</v>
      </c>
      <c r="Q100" s="60" t="s">
        <v>46</v>
      </c>
      <c r="R100" s="60" t="s">
        <v>46</v>
      </c>
    </row>
    <row r="101" spans="1:18" s="18" customFormat="1" ht="76.7" customHeight="1" x14ac:dyDescent="0.2">
      <c r="A101" s="131"/>
      <c r="B101" s="56"/>
      <c r="C101" s="130"/>
      <c r="D101" s="72"/>
      <c r="E101" s="69"/>
      <c r="F101" s="62"/>
      <c r="G101" s="62"/>
      <c r="H101" s="62"/>
      <c r="I101" s="34">
        <f t="shared" si="4"/>
        <v>0</v>
      </c>
      <c r="J101" s="38">
        <v>0</v>
      </c>
      <c r="K101" s="35">
        <v>0</v>
      </c>
      <c r="L101" s="35">
        <v>0</v>
      </c>
      <c r="M101" s="35">
        <v>0</v>
      </c>
      <c r="N101" s="57"/>
      <c r="O101" s="60"/>
      <c r="P101" s="60"/>
      <c r="Q101" s="60"/>
      <c r="R101" s="60"/>
    </row>
    <row r="102" spans="1:18" s="18" customFormat="1" ht="38.25" customHeight="1" x14ac:dyDescent="0.2">
      <c r="A102" s="79"/>
      <c r="B102" s="45" t="s">
        <v>47</v>
      </c>
      <c r="C102" s="81"/>
      <c r="D102" s="34">
        <f>E102+F102+G102+H102</f>
        <v>23106</v>
      </c>
      <c r="E102" s="38">
        <v>23106</v>
      </c>
      <c r="F102" s="35">
        <v>0</v>
      </c>
      <c r="G102" s="35">
        <v>0</v>
      </c>
      <c r="H102" s="35">
        <v>0</v>
      </c>
      <c r="I102" s="34">
        <f t="shared" si="4"/>
        <v>23106</v>
      </c>
      <c r="J102" s="38">
        <v>23106</v>
      </c>
      <c r="K102" s="35">
        <v>0</v>
      </c>
      <c r="L102" s="35">
        <v>0</v>
      </c>
      <c r="M102" s="35">
        <v>0</v>
      </c>
      <c r="N102" s="36">
        <f>I102/D102*100</f>
        <v>100</v>
      </c>
      <c r="O102" s="44">
        <f>J102/E102*100</f>
        <v>100</v>
      </c>
      <c r="P102" s="44" t="s">
        <v>46</v>
      </c>
      <c r="Q102" s="44" t="s">
        <v>46</v>
      </c>
      <c r="R102" s="44" t="s">
        <v>46</v>
      </c>
    </row>
    <row r="103" spans="1:18" s="18" customFormat="1" ht="90.75" customHeight="1" x14ac:dyDescent="0.2">
      <c r="A103" s="99" t="s">
        <v>75</v>
      </c>
      <c r="B103" s="56" t="s">
        <v>114</v>
      </c>
      <c r="C103" s="66" t="s">
        <v>41</v>
      </c>
      <c r="D103" s="72">
        <f>E103+F103+G103+H103</f>
        <v>21265</v>
      </c>
      <c r="E103" s="62">
        <v>21265</v>
      </c>
      <c r="F103" s="62">
        <v>0</v>
      </c>
      <c r="G103" s="62">
        <v>0</v>
      </c>
      <c r="H103" s="62">
        <v>0</v>
      </c>
      <c r="I103" s="34">
        <f t="shared" si="4"/>
        <v>12367</v>
      </c>
      <c r="J103" s="38">
        <v>12367</v>
      </c>
      <c r="K103" s="35">
        <v>0</v>
      </c>
      <c r="L103" s="35">
        <v>0</v>
      </c>
      <c r="M103" s="35">
        <v>0</v>
      </c>
      <c r="N103" s="57">
        <f>I103/D103*100</f>
        <v>58.156595344462737</v>
      </c>
      <c r="O103" s="60">
        <f>J103/E103*100</f>
        <v>58.156595344462737</v>
      </c>
      <c r="P103" s="60" t="s">
        <v>46</v>
      </c>
      <c r="Q103" s="60" t="s">
        <v>46</v>
      </c>
      <c r="R103" s="60" t="s">
        <v>46</v>
      </c>
    </row>
    <row r="104" spans="1:18" s="18" customFormat="1" ht="95.25" customHeight="1" x14ac:dyDescent="0.2">
      <c r="A104" s="99"/>
      <c r="B104" s="56"/>
      <c r="C104" s="66"/>
      <c r="D104" s="72"/>
      <c r="E104" s="62"/>
      <c r="F104" s="62"/>
      <c r="G104" s="62"/>
      <c r="H104" s="62"/>
      <c r="I104" s="34">
        <f t="shared" si="4"/>
        <v>12367</v>
      </c>
      <c r="J104" s="38">
        <v>12367</v>
      </c>
      <c r="K104" s="35">
        <v>0</v>
      </c>
      <c r="L104" s="35">
        <v>0</v>
      </c>
      <c r="M104" s="35">
        <v>0</v>
      </c>
      <c r="N104" s="57"/>
      <c r="O104" s="60"/>
      <c r="P104" s="60"/>
      <c r="Q104" s="60"/>
      <c r="R104" s="60"/>
    </row>
    <row r="105" spans="1:18" s="18" customFormat="1" ht="96" customHeight="1" x14ac:dyDescent="0.2">
      <c r="A105" s="78" t="s">
        <v>76</v>
      </c>
      <c r="B105" s="70" t="s">
        <v>157</v>
      </c>
      <c r="C105" s="80" t="s">
        <v>21</v>
      </c>
      <c r="D105" s="72">
        <f>E105+F105+G105+H105</f>
        <v>0</v>
      </c>
      <c r="E105" s="69"/>
      <c r="F105" s="62"/>
      <c r="G105" s="62">
        <v>0</v>
      </c>
      <c r="H105" s="62">
        <v>0</v>
      </c>
      <c r="I105" s="34">
        <f t="shared" si="4"/>
        <v>0</v>
      </c>
      <c r="J105" s="38">
        <v>0</v>
      </c>
      <c r="K105" s="35">
        <v>0</v>
      </c>
      <c r="L105" s="35">
        <v>0</v>
      </c>
      <c r="M105" s="35">
        <v>0</v>
      </c>
      <c r="N105" s="57"/>
      <c r="O105" s="60"/>
      <c r="P105" s="60"/>
      <c r="Q105" s="57" t="s">
        <v>46</v>
      </c>
      <c r="R105" s="57" t="s">
        <v>46</v>
      </c>
    </row>
    <row r="106" spans="1:18" s="18" customFormat="1" ht="86.25" customHeight="1" x14ac:dyDescent="0.2">
      <c r="A106" s="131"/>
      <c r="B106" s="71"/>
      <c r="C106" s="130"/>
      <c r="D106" s="72"/>
      <c r="E106" s="69"/>
      <c r="F106" s="62"/>
      <c r="G106" s="62"/>
      <c r="H106" s="62"/>
      <c r="I106" s="34">
        <f t="shared" si="4"/>
        <v>0</v>
      </c>
      <c r="J106" s="38">
        <v>0</v>
      </c>
      <c r="K106" s="35">
        <v>0</v>
      </c>
      <c r="L106" s="35">
        <v>0</v>
      </c>
      <c r="M106" s="35">
        <v>0</v>
      </c>
      <c r="N106" s="57"/>
      <c r="O106" s="60"/>
      <c r="P106" s="60"/>
      <c r="Q106" s="57"/>
      <c r="R106" s="57"/>
    </row>
    <row r="107" spans="1:18" s="18" customFormat="1" ht="57.75" hidden="1" customHeight="1" x14ac:dyDescent="0.2">
      <c r="A107" s="131"/>
      <c r="B107" s="56" t="s">
        <v>39</v>
      </c>
      <c r="C107" s="130"/>
      <c r="D107" s="72">
        <f>E107+F107+G107+H107</f>
        <v>0</v>
      </c>
      <c r="E107" s="69">
        <v>0</v>
      </c>
      <c r="F107" s="62">
        <v>0</v>
      </c>
      <c r="G107" s="62">
        <v>0</v>
      </c>
      <c r="H107" s="62">
        <v>0</v>
      </c>
      <c r="I107" s="34">
        <f t="shared" si="4"/>
        <v>0</v>
      </c>
      <c r="J107" s="38">
        <v>0</v>
      </c>
      <c r="K107" s="35">
        <v>0</v>
      </c>
      <c r="L107" s="35">
        <v>0</v>
      </c>
      <c r="M107" s="35">
        <v>0</v>
      </c>
      <c r="N107" s="57" t="s">
        <v>46</v>
      </c>
      <c r="O107" s="57" t="s">
        <v>46</v>
      </c>
      <c r="P107" s="57" t="s">
        <v>46</v>
      </c>
      <c r="Q107" s="57" t="s">
        <v>46</v>
      </c>
      <c r="R107" s="57" t="s">
        <v>46</v>
      </c>
    </row>
    <row r="108" spans="1:18" s="18" customFormat="1" ht="21.2" hidden="1" customHeight="1" x14ac:dyDescent="0.2">
      <c r="A108" s="131"/>
      <c r="B108" s="56"/>
      <c r="C108" s="130"/>
      <c r="D108" s="72"/>
      <c r="E108" s="69"/>
      <c r="F108" s="62"/>
      <c r="G108" s="62"/>
      <c r="H108" s="62"/>
      <c r="I108" s="34">
        <f t="shared" si="4"/>
        <v>0</v>
      </c>
      <c r="J108" s="38">
        <v>0</v>
      </c>
      <c r="K108" s="35">
        <v>0</v>
      </c>
      <c r="L108" s="35">
        <v>0</v>
      </c>
      <c r="M108" s="35">
        <v>0</v>
      </c>
      <c r="N108" s="57"/>
      <c r="O108" s="57"/>
      <c r="P108" s="57"/>
      <c r="Q108" s="57"/>
      <c r="R108" s="57"/>
    </row>
    <row r="109" spans="1:18" s="18" customFormat="1" ht="41.25" customHeight="1" x14ac:dyDescent="0.2">
      <c r="A109" s="79"/>
      <c r="B109" s="45" t="s">
        <v>47</v>
      </c>
      <c r="C109" s="81"/>
      <c r="D109" s="34">
        <f>E109+F109+G109+H109</f>
        <v>9976</v>
      </c>
      <c r="E109" s="38">
        <v>9976</v>
      </c>
      <c r="F109" s="35">
        <v>0</v>
      </c>
      <c r="G109" s="35">
        <v>0</v>
      </c>
      <c r="H109" s="35">
        <v>0</v>
      </c>
      <c r="I109" s="34">
        <f t="shared" si="4"/>
        <v>9976</v>
      </c>
      <c r="J109" s="38">
        <v>9976</v>
      </c>
      <c r="K109" s="35">
        <v>0</v>
      </c>
      <c r="L109" s="35">
        <v>0</v>
      </c>
      <c r="M109" s="35">
        <v>0</v>
      </c>
      <c r="N109" s="36">
        <f>I109/D109*100</f>
        <v>100</v>
      </c>
      <c r="O109" s="44">
        <f>J109/E109*100</f>
        <v>100</v>
      </c>
      <c r="P109" s="44" t="s">
        <v>46</v>
      </c>
      <c r="Q109" s="44" t="s">
        <v>46</v>
      </c>
      <c r="R109" s="44" t="s">
        <v>46</v>
      </c>
    </row>
    <row r="110" spans="1:18" s="18" customFormat="1" ht="85.7" customHeight="1" x14ac:dyDescent="0.2">
      <c r="A110" s="99" t="s">
        <v>77</v>
      </c>
      <c r="B110" s="56" t="s">
        <v>158</v>
      </c>
      <c r="C110" s="80" t="s">
        <v>21</v>
      </c>
      <c r="D110" s="72">
        <f>E110+F110+G110+H110</f>
        <v>1643297</v>
      </c>
      <c r="E110" s="69">
        <v>239228</v>
      </c>
      <c r="F110" s="62">
        <v>1404069</v>
      </c>
      <c r="G110" s="62">
        <v>0</v>
      </c>
      <c r="H110" s="62">
        <v>0</v>
      </c>
      <c r="I110" s="34">
        <f t="shared" si="4"/>
        <v>1578880</v>
      </c>
      <c r="J110" s="38">
        <f>231765+1</f>
        <v>231766</v>
      </c>
      <c r="K110" s="35">
        <v>1347114</v>
      </c>
      <c r="L110" s="35">
        <v>0</v>
      </c>
      <c r="M110" s="35">
        <v>0</v>
      </c>
      <c r="N110" s="57">
        <f>I110/D110*100</f>
        <v>96.080014750833229</v>
      </c>
      <c r="O110" s="60">
        <f>J110/E110*100</f>
        <v>96.880799906365482</v>
      </c>
      <c r="P110" s="60">
        <f>K110/F110*100</f>
        <v>95.943575422575393</v>
      </c>
      <c r="Q110" s="57" t="s">
        <v>46</v>
      </c>
      <c r="R110" s="57" t="s">
        <v>46</v>
      </c>
    </row>
    <row r="111" spans="1:18" s="18" customFormat="1" ht="64.5" customHeight="1" x14ac:dyDescent="0.2">
      <c r="A111" s="99"/>
      <c r="B111" s="56"/>
      <c r="C111" s="130"/>
      <c r="D111" s="72"/>
      <c r="E111" s="69"/>
      <c r="F111" s="62"/>
      <c r="G111" s="62"/>
      <c r="H111" s="62"/>
      <c r="I111" s="34">
        <f t="shared" si="4"/>
        <v>1578880</v>
      </c>
      <c r="J111" s="38">
        <f>231765+1</f>
        <v>231766</v>
      </c>
      <c r="K111" s="35">
        <v>1347114</v>
      </c>
      <c r="L111" s="35">
        <v>0</v>
      </c>
      <c r="M111" s="35">
        <v>0</v>
      </c>
      <c r="N111" s="57"/>
      <c r="O111" s="60"/>
      <c r="P111" s="60"/>
      <c r="Q111" s="57"/>
      <c r="R111" s="57"/>
    </row>
    <row r="112" spans="1:18" s="18" customFormat="1" ht="39.950000000000003" customHeight="1" x14ac:dyDescent="0.2">
      <c r="A112" s="99"/>
      <c r="B112" s="56" t="s">
        <v>39</v>
      </c>
      <c r="C112" s="130"/>
      <c r="D112" s="72">
        <f>E112+F112+G112+H112</f>
        <v>754311</v>
      </c>
      <c r="E112" s="69">
        <v>54311</v>
      </c>
      <c r="F112" s="62">
        <v>700000</v>
      </c>
      <c r="G112" s="62">
        <v>0</v>
      </c>
      <c r="H112" s="62">
        <v>0</v>
      </c>
      <c r="I112" s="34">
        <f t="shared" si="4"/>
        <v>717007</v>
      </c>
      <c r="J112" s="38">
        <v>51625</v>
      </c>
      <c r="K112" s="35">
        <v>665382</v>
      </c>
      <c r="L112" s="35">
        <v>0</v>
      </c>
      <c r="M112" s="35">
        <v>0</v>
      </c>
      <c r="N112" s="57">
        <f>I112/D112*100</f>
        <v>95.054559724039549</v>
      </c>
      <c r="O112" s="60">
        <f>J112/E112*100</f>
        <v>95.054408867448586</v>
      </c>
      <c r="P112" s="60">
        <f>K112/F112*100</f>
        <v>95.054571428571435</v>
      </c>
      <c r="Q112" s="57" t="s">
        <v>46</v>
      </c>
      <c r="R112" s="57" t="s">
        <v>46</v>
      </c>
    </row>
    <row r="113" spans="1:19" s="18" customFormat="1" ht="39.950000000000003" customHeight="1" x14ac:dyDescent="0.2">
      <c r="A113" s="99"/>
      <c r="B113" s="56"/>
      <c r="C113" s="81"/>
      <c r="D113" s="72"/>
      <c r="E113" s="69"/>
      <c r="F113" s="62"/>
      <c r="G113" s="62"/>
      <c r="H113" s="62"/>
      <c r="I113" s="34">
        <f t="shared" si="4"/>
        <v>717007</v>
      </c>
      <c r="J113" s="38">
        <v>51625</v>
      </c>
      <c r="K113" s="35">
        <v>665382</v>
      </c>
      <c r="L113" s="35">
        <v>0</v>
      </c>
      <c r="M113" s="35">
        <v>0</v>
      </c>
      <c r="N113" s="57"/>
      <c r="O113" s="60"/>
      <c r="P113" s="60"/>
      <c r="Q113" s="57"/>
      <c r="R113" s="57"/>
    </row>
    <row r="114" spans="1:19" s="18" customFormat="1" ht="50.1" customHeight="1" x14ac:dyDescent="0.2">
      <c r="A114" s="99" t="s">
        <v>78</v>
      </c>
      <c r="B114" s="56" t="s">
        <v>123</v>
      </c>
      <c r="C114" s="66" t="s">
        <v>21</v>
      </c>
      <c r="D114" s="72">
        <f>E114+F114+G114+H114</f>
        <v>0</v>
      </c>
      <c r="E114" s="69"/>
      <c r="F114" s="62">
        <v>0</v>
      </c>
      <c r="G114" s="62">
        <v>0</v>
      </c>
      <c r="H114" s="62">
        <v>0</v>
      </c>
      <c r="I114" s="34">
        <f t="shared" si="4"/>
        <v>0</v>
      </c>
      <c r="J114" s="38"/>
      <c r="K114" s="35">
        <v>0</v>
      </c>
      <c r="L114" s="35">
        <v>0</v>
      </c>
      <c r="M114" s="35">
        <v>0</v>
      </c>
      <c r="N114" s="57"/>
      <c r="O114" s="60"/>
      <c r="P114" s="60" t="s">
        <v>46</v>
      </c>
      <c r="Q114" s="57" t="s">
        <v>46</v>
      </c>
      <c r="R114" s="57" t="s">
        <v>46</v>
      </c>
    </row>
    <row r="115" spans="1:19" s="18" customFormat="1" ht="79.5" customHeight="1" x14ac:dyDescent="0.2">
      <c r="A115" s="99"/>
      <c r="B115" s="56"/>
      <c r="C115" s="66"/>
      <c r="D115" s="72"/>
      <c r="E115" s="69"/>
      <c r="F115" s="62"/>
      <c r="G115" s="62"/>
      <c r="H115" s="62"/>
      <c r="I115" s="34">
        <f t="shared" si="4"/>
        <v>0</v>
      </c>
      <c r="J115" s="38"/>
      <c r="K115" s="35">
        <v>0</v>
      </c>
      <c r="L115" s="35">
        <v>0</v>
      </c>
      <c r="M115" s="35">
        <v>0</v>
      </c>
      <c r="N115" s="57"/>
      <c r="O115" s="60"/>
      <c r="P115" s="60"/>
      <c r="Q115" s="57"/>
      <c r="R115" s="57"/>
    </row>
    <row r="116" spans="1:19" s="18" customFormat="1" ht="100.15" customHeight="1" x14ac:dyDescent="0.2">
      <c r="A116" s="99" t="s">
        <v>79</v>
      </c>
      <c r="B116" s="70" t="s">
        <v>40</v>
      </c>
      <c r="C116" s="66" t="s">
        <v>21</v>
      </c>
      <c r="D116" s="72">
        <f>E116+F116+G116+H116</f>
        <v>3520</v>
      </c>
      <c r="E116" s="69">
        <v>3520</v>
      </c>
      <c r="F116" s="62">
        <v>0</v>
      </c>
      <c r="G116" s="62">
        <v>0</v>
      </c>
      <c r="H116" s="62">
        <v>0</v>
      </c>
      <c r="I116" s="34">
        <f t="shared" si="4"/>
        <v>3520</v>
      </c>
      <c r="J116" s="38">
        <v>3520</v>
      </c>
      <c r="K116" s="35">
        <v>0</v>
      </c>
      <c r="L116" s="35">
        <v>0</v>
      </c>
      <c r="M116" s="35">
        <v>0</v>
      </c>
      <c r="N116" s="57">
        <f>I116/D116*100</f>
        <v>100</v>
      </c>
      <c r="O116" s="60">
        <f>J116/E116*100</f>
        <v>100</v>
      </c>
      <c r="P116" s="57" t="s">
        <v>46</v>
      </c>
      <c r="Q116" s="57" t="s">
        <v>46</v>
      </c>
      <c r="R116" s="57" t="s">
        <v>46</v>
      </c>
    </row>
    <row r="117" spans="1:19" s="18" customFormat="1" ht="110.25" customHeight="1" x14ac:dyDescent="0.2">
      <c r="A117" s="99"/>
      <c r="B117" s="71"/>
      <c r="C117" s="66"/>
      <c r="D117" s="72"/>
      <c r="E117" s="69"/>
      <c r="F117" s="62"/>
      <c r="G117" s="62"/>
      <c r="H117" s="62"/>
      <c r="I117" s="34">
        <f t="shared" si="4"/>
        <v>3520</v>
      </c>
      <c r="J117" s="38">
        <v>3520</v>
      </c>
      <c r="K117" s="35">
        <v>0</v>
      </c>
      <c r="L117" s="35">
        <v>0</v>
      </c>
      <c r="M117" s="35">
        <v>0</v>
      </c>
      <c r="N117" s="57"/>
      <c r="O117" s="60"/>
      <c r="P117" s="57"/>
      <c r="Q117" s="57"/>
      <c r="R117" s="57"/>
    </row>
    <row r="118" spans="1:19" s="18" customFormat="1" ht="37.15" customHeight="1" x14ac:dyDescent="0.2">
      <c r="A118" s="99" t="s">
        <v>80</v>
      </c>
      <c r="B118" s="56" t="s">
        <v>159</v>
      </c>
      <c r="C118" s="66" t="s">
        <v>21</v>
      </c>
      <c r="D118" s="72">
        <f>E118+F118+G118+H118</f>
        <v>0</v>
      </c>
      <c r="E118" s="69">
        <v>0</v>
      </c>
      <c r="F118" s="62">
        <v>0</v>
      </c>
      <c r="G118" s="62">
        <v>0</v>
      </c>
      <c r="H118" s="62">
        <v>0</v>
      </c>
      <c r="I118" s="34">
        <f t="shared" si="4"/>
        <v>0</v>
      </c>
      <c r="J118" s="38"/>
      <c r="K118" s="35"/>
      <c r="L118" s="35">
        <v>0</v>
      </c>
      <c r="M118" s="35">
        <v>0</v>
      </c>
      <c r="N118" s="57"/>
      <c r="O118" s="60"/>
      <c r="P118" s="60"/>
      <c r="Q118" s="57" t="s">
        <v>46</v>
      </c>
      <c r="R118" s="57" t="s">
        <v>46</v>
      </c>
    </row>
    <row r="119" spans="1:19" s="18" customFormat="1" ht="44.45" customHeight="1" x14ac:dyDescent="0.2">
      <c r="A119" s="99"/>
      <c r="B119" s="56"/>
      <c r="C119" s="66"/>
      <c r="D119" s="72"/>
      <c r="E119" s="69"/>
      <c r="F119" s="62"/>
      <c r="G119" s="62"/>
      <c r="H119" s="62"/>
      <c r="I119" s="34">
        <f t="shared" si="4"/>
        <v>0</v>
      </c>
      <c r="J119" s="38"/>
      <c r="K119" s="35"/>
      <c r="L119" s="35">
        <v>0</v>
      </c>
      <c r="M119" s="35">
        <v>0</v>
      </c>
      <c r="N119" s="57"/>
      <c r="O119" s="60"/>
      <c r="P119" s="60"/>
      <c r="Q119" s="57"/>
      <c r="R119" s="57"/>
    </row>
    <row r="120" spans="1:19" s="18" customFormat="1" ht="44.45" customHeight="1" x14ac:dyDescent="0.3">
      <c r="A120" s="179" t="s">
        <v>189</v>
      </c>
      <c r="B120" s="70" t="s">
        <v>190</v>
      </c>
      <c r="C120" s="66" t="s">
        <v>21</v>
      </c>
      <c r="D120" s="72">
        <f>E120+F120+G120+H120</f>
        <v>3728</v>
      </c>
      <c r="E120" s="69">
        <v>3728</v>
      </c>
      <c r="F120" s="62"/>
      <c r="G120" s="62">
        <v>0</v>
      </c>
      <c r="H120" s="62">
        <v>0</v>
      </c>
      <c r="I120" s="34">
        <f>J120</f>
        <v>3728</v>
      </c>
      <c r="J120" s="38">
        <f>3729-1</f>
        <v>3728</v>
      </c>
      <c r="K120" s="35"/>
      <c r="L120" s="35"/>
      <c r="M120" s="35"/>
      <c r="N120" s="57">
        <f>I120/D120*100</f>
        <v>100</v>
      </c>
      <c r="O120" s="60">
        <f>J120/E120*100</f>
        <v>100</v>
      </c>
      <c r="P120" s="57" t="s">
        <v>46</v>
      </c>
      <c r="Q120" s="57" t="s">
        <v>46</v>
      </c>
      <c r="R120" s="57" t="s">
        <v>46</v>
      </c>
      <c r="S120" s="181" t="s">
        <v>201</v>
      </c>
    </row>
    <row r="121" spans="1:19" s="18" customFormat="1" ht="44.45" customHeight="1" x14ac:dyDescent="0.2">
      <c r="A121" s="180"/>
      <c r="B121" s="71"/>
      <c r="C121" s="66"/>
      <c r="D121" s="72"/>
      <c r="E121" s="69"/>
      <c r="F121" s="62"/>
      <c r="G121" s="62"/>
      <c r="H121" s="62"/>
      <c r="I121" s="34">
        <f>J121</f>
        <v>3728</v>
      </c>
      <c r="J121" s="38">
        <f>3729-1</f>
        <v>3728</v>
      </c>
      <c r="K121" s="35"/>
      <c r="L121" s="35"/>
      <c r="M121" s="35"/>
      <c r="N121" s="57"/>
      <c r="O121" s="60"/>
      <c r="P121" s="57"/>
      <c r="Q121" s="57"/>
      <c r="R121" s="57"/>
    </row>
    <row r="122" spans="1:19" s="50" customFormat="1" ht="25.5" hidden="1" customHeight="1" x14ac:dyDescent="0.2">
      <c r="A122" s="174" t="s">
        <v>197</v>
      </c>
      <c r="B122" s="174"/>
      <c r="C122" s="174"/>
      <c r="D122" s="118">
        <f>E122+F122+G122+H122</f>
        <v>1704892</v>
      </c>
      <c r="E122" s="118">
        <f>SUM(E98:E119)-E112-E107+E120</f>
        <v>300823</v>
      </c>
      <c r="F122" s="118">
        <f>SUM(F98:F119)-F112-F107</f>
        <v>1404069</v>
      </c>
      <c r="G122" s="118">
        <f>SUM(G98:G119)-G112-G107</f>
        <v>0</v>
      </c>
      <c r="H122" s="118">
        <f>SUM(H98:H119)-H112-H107</f>
        <v>0</v>
      </c>
      <c r="I122" s="49">
        <f t="shared" ref="I122:I128" si="5">J122+K122+L122+M122</f>
        <v>1598495</v>
      </c>
      <c r="J122" s="49">
        <f>J98+J100+J103+J105+J110+J114+J116+J118+J120</f>
        <v>251381</v>
      </c>
      <c r="K122" s="49">
        <f t="shared" ref="K122:M123" si="6">K98+K100+K103+K105+K110+K114+K116+K118</f>
        <v>1347114</v>
      </c>
      <c r="L122" s="49">
        <f t="shared" si="6"/>
        <v>0</v>
      </c>
      <c r="M122" s="49">
        <f t="shared" si="6"/>
        <v>0</v>
      </c>
      <c r="N122" s="119">
        <f>I122/D122*100</f>
        <v>93.759311440255459</v>
      </c>
      <c r="O122" s="119">
        <f>J122/E122*100</f>
        <v>83.564421603401343</v>
      </c>
      <c r="P122" s="110">
        <f>K122/F122*100</f>
        <v>95.943575422575393</v>
      </c>
      <c r="Q122" s="119" t="s">
        <v>46</v>
      </c>
      <c r="R122" s="119" t="s">
        <v>46</v>
      </c>
    </row>
    <row r="123" spans="1:19" s="50" customFormat="1" ht="22.7" hidden="1" customHeight="1" x14ac:dyDescent="0.2">
      <c r="A123" s="174"/>
      <c r="B123" s="174"/>
      <c r="C123" s="174"/>
      <c r="D123" s="118"/>
      <c r="E123" s="118"/>
      <c r="F123" s="118"/>
      <c r="G123" s="118"/>
      <c r="H123" s="118"/>
      <c r="I123" s="49">
        <f t="shared" si="5"/>
        <v>1598495</v>
      </c>
      <c r="J123" s="49">
        <f>J99+J101+J104+J106+J111+J115+J117+J119+J121</f>
        <v>251381</v>
      </c>
      <c r="K123" s="49">
        <f t="shared" si="6"/>
        <v>1347114</v>
      </c>
      <c r="L123" s="49">
        <f t="shared" si="6"/>
        <v>0</v>
      </c>
      <c r="M123" s="49">
        <f t="shared" si="6"/>
        <v>0</v>
      </c>
      <c r="N123" s="119"/>
      <c r="O123" s="119"/>
      <c r="P123" s="111"/>
      <c r="Q123" s="119"/>
      <c r="R123" s="119"/>
    </row>
    <row r="124" spans="1:19" s="50" customFormat="1" ht="36.75" hidden="1" customHeight="1" x14ac:dyDescent="0.2">
      <c r="A124" s="175" t="s">
        <v>194</v>
      </c>
      <c r="B124" s="176"/>
      <c r="C124" s="177"/>
      <c r="D124" s="51">
        <f>E124+F124+G124+H124</f>
        <v>33082</v>
      </c>
      <c r="E124" s="51">
        <f>E102+E109</f>
        <v>33082</v>
      </c>
      <c r="F124" s="51">
        <v>0</v>
      </c>
      <c r="G124" s="51">
        <v>0</v>
      </c>
      <c r="H124" s="51">
        <v>0</v>
      </c>
      <c r="I124" s="49">
        <f t="shared" si="5"/>
        <v>33082</v>
      </c>
      <c r="J124" s="51">
        <f>J102+J109</f>
        <v>33082</v>
      </c>
      <c r="K124" s="49">
        <v>0</v>
      </c>
      <c r="L124" s="49">
        <v>0</v>
      </c>
      <c r="M124" s="49">
        <v>0</v>
      </c>
      <c r="N124" s="52" t="s">
        <v>195</v>
      </c>
      <c r="O124" s="52" t="s">
        <v>195</v>
      </c>
      <c r="P124" s="53" t="s">
        <v>195</v>
      </c>
      <c r="Q124" s="52" t="s">
        <v>195</v>
      </c>
      <c r="R124" s="52" t="s">
        <v>195</v>
      </c>
    </row>
    <row r="125" spans="1:19" s="19" customFormat="1" ht="37.15" customHeight="1" x14ac:dyDescent="0.3">
      <c r="A125" s="127" t="s">
        <v>196</v>
      </c>
      <c r="B125" s="128"/>
      <c r="C125" s="129"/>
      <c r="D125" s="91">
        <f>E125+F125+G125+H125</f>
        <v>1671810</v>
      </c>
      <c r="E125" s="91">
        <f>E98+E100+E103+E105+E110+E114+E116+E118+E120</f>
        <v>267741</v>
      </c>
      <c r="F125" s="91">
        <f>F98+F100+F103+F105+F110+F114+F116+F118</f>
        <v>1404069</v>
      </c>
      <c r="G125" s="91">
        <f>G98+G100+G103+G105+G110+G114+G116+G118</f>
        <v>0</v>
      </c>
      <c r="H125" s="91">
        <f>H98+H100+H103+H105+H110+H114+H116+H118</f>
        <v>0</v>
      </c>
      <c r="I125" s="39">
        <f t="shared" si="5"/>
        <v>1598495</v>
      </c>
      <c r="J125" s="39">
        <f t="shared" ref="J125:M127" si="7">J122</f>
        <v>251381</v>
      </c>
      <c r="K125" s="39">
        <f t="shared" si="7"/>
        <v>1347114</v>
      </c>
      <c r="L125" s="39">
        <f t="shared" si="7"/>
        <v>0</v>
      </c>
      <c r="M125" s="39">
        <f t="shared" si="7"/>
        <v>0</v>
      </c>
      <c r="N125" s="57">
        <f>I125/D125*100</f>
        <v>95.614633241815767</v>
      </c>
      <c r="O125" s="57">
        <f>J125/E125*100</f>
        <v>93.889617204686616</v>
      </c>
      <c r="P125" s="57">
        <f>K125/F125*100</f>
        <v>95.943575422575393</v>
      </c>
      <c r="Q125" s="57" t="s">
        <v>46</v>
      </c>
      <c r="R125" s="57" t="s">
        <v>46</v>
      </c>
    </row>
    <row r="126" spans="1:19" s="19" customFormat="1" ht="40.700000000000003" customHeight="1" x14ac:dyDescent="0.3">
      <c r="A126" s="171"/>
      <c r="B126" s="172"/>
      <c r="C126" s="173"/>
      <c r="D126" s="91"/>
      <c r="E126" s="91"/>
      <c r="F126" s="91"/>
      <c r="G126" s="91"/>
      <c r="H126" s="91"/>
      <c r="I126" s="39">
        <f t="shared" si="5"/>
        <v>1598495</v>
      </c>
      <c r="J126" s="39">
        <f t="shared" si="7"/>
        <v>251381</v>
      </c>
      <c r="K126" s="39">
        <f t="shared" si="7"/>
        <v>1347114</v>
      </c>
      <c r="L126" s="39">
        <f t="shared" si="7"/>
        <v>0</v>
      </c>
      <c r="M126" s="39">
        <f t="shared" si="7"/>
        <v>0</v>
      </c>
      <c r="N126" s="57"/>
      <c r="O126" s="57"/>
      <c r="P126" s="57"/>
      <c r="Q126" s="57"/>
      <c r="R126" s="57"/>
    </row>
    <row r="127" spans="1:19" s="19" customFormat="1" ht="33" customHeight="1" x14ac:dyDescent="0.3">
      <c r="A127" s="178" t="s">
        <v>47</v>
      </c>
      <c r="B127" s="178"/>
      <c r="C127" s="178"/>
      <c r="D127" s="39">
        <f>E127+F127+G127+H127</f>
        <v>33082</v>
      </c>
      <c r="E127" s="39">
        <f>E124</f>
        <v>33082</v>
      </c>
      <c r="F127" s="39">
        <v>0</v>
      </c>
      <c r="G127" s="39">
        <v>0</v>
      </c>
      <c r="H127" s="39">
        <v>0</v>
      </c>
      <c r="I127" s="39">
        <f t="shared" si="5"/>
        <v>33082</v>
      </c>
      <c r="J127" s="39">
        <f t="shared" si="7"/>
        <v>33082</v>
      </c>
      <c r="K127" s="39">
        <f t="shared" si="7"/>
        <v>0</v>
      </c>
      <c r="L127" s="39">
        <f t="shared" si="7"/>
        <v>0</v>
      </c>
      <c r="M127" s="39">
        <f t="shared" si="7"/>
        <v>0</v>
      </c>
      <c r="N127" s="36" t="s">
        <v>49</v>
      </c>
      <c r="O127" s="36" t="s">
        <v>49</v>
      </c>
      <c r="P127" s="36" t="s">
        <v>49</v>
      </c>
      <c r="Q127" s="36" t="s">
        <v>49</v>
      </c>
      <c r="R127" s="36" t="s">
        <v>49</v>
      </c>
    </row>
    <row r="128" spans="1:19" s="19" customFormat="1" ht="75.75" customHeight="1" x14ac:dyDescent="0.3">
      <c r="A128" s="127" t="s">
        <v>48</v>
      </c>
      <c r="B128" s="128"/>
      <c r="C128" s="129"/>
      <c r="D128" s="39">
        <f>E128+F128+G128+H128</f>
        <v>1704892</v>
      </c>
      <c r="E128" s="39">
        <f>E125+E127</f>
        <v>300823</v>
      </c>
      <c r="F128" s="39">
        <f>F125+F127</f>
        <v>1404069</v>
      </c>
      <c r="G128" s="39">
        <f>G125+G127</f>
        <v>0</v>
      </c>
      <c r="H128" s="39">
        <f>H125+H127</f>
        <v>0</v>
      </c>
      <c r="I128" s="39">
        <f t="shared" si="5"/>
        <v>1631577</v>
      </c>
      <c r="J128" s="39">
        <f>J125+J127</f>
        <v>284463</v>
      </c>
      <c r="K128" s="39">
        <f>K125+K127</f>
        <v>1347114</v>
      </c>
      <c r="L128" s="39">
        <f>L125+L127</f>
        <v>0</v>
      </c>
      <c r="M128" s="39">
        <f>M125+M127</f>
        <v>0</v>
      </c>
      <c r="N128" s="36" t="s">
        <v>49</v>
      </c>
      <c r="O128" s="36" t="s">
        <v>49</v>
      </c>
      <c r="P128" s="36" t="s">
        <v>49</v>
      </c>
      <c r="Q128" s="36" t="s">
        <v>49</v>
      </c>
      <c r="R128" s="36" t="s">
        <v>49</v>
      </c>
    </row>
    <row r="129" spans="1:19" s="55" customFormat="1" ht="37.15" hidden="1" customHeight="1" x14ac:dyDescent="0.3">
      <c r="A129" s="54" t="s">
        <v>98</v>
      </c>
      <c r="B129" s="112" t="s">
        <v>166</v>
      </c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4"/>
    </row>
    <row r="130" spans="1:19" s="29" customFormat="1" ht="37.15" customHeight="1" x14ac:dyDescent="0.2">
      <c r="A130" s="65" t="s">
        <v>106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1:19" s="25" customFormat="1" ht="37.15" customHeight="1" x14ac:dyDescent="0.2">
      <c r="A131" s="134" t="s">
        <v>167</v>
      </c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</row>
    <row r="132" spans="1:19" s="25" customFormat="1" ht="37.15" customHeight="1" x14ac:dyDescent="0.2">
      <c r="A132" s="14" t="s">
        <v>99</v>
      </c>
      <c r="B132" s="115" t="s">
        <v>168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7"/>
    </row>
    <row r="133" spans="1:19" s="25" customFormat="1" ht="72" customHeight="1" x14ac:dyDescent="0.2">
      <c r="A133" s="99" t="s">
        <v>81</v>
      </c>
      <c r="B133" s="56" t="s">
        <v>192</v>
      </c>
      <c r="C133" s="66" t="s">
        <v>24</v>
      </c>
      <c r="D133" s="58">
        <f>E133+F133+G133+H133</f>
        <v>546584</v>
      </c>
      <c r="E133" s="69">
        <v>546584</v>
      </c>
      <c r="F133" s="69">
        <v>0</v>
      </c>
      <c r="G133" s="69">
        <v>0</v>
      </c>
      <c r="H133" s="69">
        <v>0</v>
      </c>
      <c r="I133" s="24">
        <f t="shared" ref="I133:I138" si="8">J133+K133+L133+M133</f>
        <v>546392</v>
      </c>
      <c r="J133" s="38">
        <v>546392</v>
      </c>
      <c r="K133" s="38">
        <v>0</v>
      </c>
      <c r="L133" s="38">
        <v>0</v>
      </c>
      <c r="M133" s="38">
        <v>0</v>
      </c>
      <c r="N133" s="61">
        <f>I133/D133*100</f>
        <v>99.964872736852897</v>
      </c>
      <c r="O133" s="101">
        <f>J133/E133*100</f>
        <v>99.964872736852897</v>
      </c>
      <c r="P133" s="101" t="s">
        <v>46</v>
      </c>
      <c r="Q133" s="101" t="s">
        <v>46</v>
      </c>
      <c r="R133" s="101" t="s">
        <v>46</v>
      </c>
    </row>
    <row r="134" spans="1:19" s="25" customFormat="1" ht="70.5" customHeight="1" x14ac:dyDescent="0.2">
      <c r="A134" s="99"/>
      <c r="B134" s="56"/>
      <c r="C134" s="66"/>
      <c r="D134" s="58"/>
      <c r="E134" s="69"/>
      <c r="F134" s="69"/>
      <c r="G134" s="69"/>
      <c r="H134" s="69"/>
      <c r="I134" s="24">
        <f t="shared" si="8"/>
        <v>546392</v>
      </c>
      <c r="J134" s="38">
        <v>546392</v>
      </c>
      <c r="K134" s="38">
        <v>0</v>
      </c>
      <c r="L134" s="38">
        <v>0</v>
      </c>
      <c r="M134" s="38">
        <v>0</v>
      </c>
      <c r="N134" s="61"/>
      <c r="O134" s="101"/>
      <c r="P134" s="101"/>
      <c r="Q134" s="101"/>
      <c r="R134" s="101"/>
    </row>
    <row r="135" spans="1:19" s="25" customFormat="1" ht="41.25" customHeight="1" x14ac:dyDescent="0.2">
      <c r="A135" s="99" t="s">
        <v>82</v>
      </c>
      <c r="B135" s="56" t="s">
        <v>42</v>
      </c>
      <c r="C135" s="66" t="s">
        <v>24</v>
      </c>
      <c r="D135" s="169">
        <f>E135+F135+G135+H135</f>
        <v>2241</v>
      </c>
      <c r="E135" s="100">
        <v>2241</v>
      </c>
      <c r="F135" s="100">
        <v>0</v>
      </c>
      <c r="G135" s="100">
        <v>0</v>
      </c>
      <c r="H135" s="100">
        <v>0</v>
      </c>
      <c r="I135" s="24">
        <f t="shared" si="8"/>
        <v>1514</v>
      </c>
      <c r="J135" s="38">
        <v>1514</v>
      </c>
      <c r="K135" s="38">
        <v>0</v>
      </c>
      <c r="L135" s="38">
        <v>0</v>
      </c>
      <c r="M135" s="38">
        <v>0</v>
      </c>
      <c r="N135" s="61">
        <f>I135/D135*100</f>
        <v>67.559125390450689</v>
      </c>
      <c r="O135" s="101">
        <f>J135/E135*100</f>
        <v>67.559125390450689</v>
      </c>
      <c r="P135" s="101" t="s">
        <v>46</v>
      </c>
      <c r="Q135" s="101" t="s">
        <v>46</v>
      </c>
      <c r="R135" s="101" t="s">
        <v>46</v>
      </c>
    </row>
    <row r="136" spans="1:19" s="25" customFormat="1" ht="44.45" customHeight="1" x14ac:dyDescent="0.2">
      <c r="A136" s="99"/>
      <c r="B136" s="56"/>
      <c r="C136" s="66"/>
      <c r="D136" s="169"/>
      <c r="E136" s="100"/>
      <c r="F136" s="100"/>
      <c r="G136" s="100"/>
      <c r="H136" s="100"/>
      <c r="I136" s="24">
        <f t="shared" si="8"/>
        <v>1514</v>
      </c>
      <c r="J136" s="38">
        <v>1514</v>
      </c>
      <c r="K136" s="38">
        <v>0</v>
      </c>
      <c r="L136" s="38">
        <v>0</v>
      </c>
      <c r="M136" s="38">
        <v>0</v>
      </c>
      <c r="N136" s="61"/>
      <c r="O136" s="101"/>
      <c r="P136" s="101"/>
      <c r="Q136" s="101"/>
      <c r="R136" s="101"/>
    </row>
    <row r="137" spans="1:19" s="25" customFormat="1" ht="25.5" customHeight="1" x14ac:dyDescent="0.2">
      <c r="A137" s="65" t="s">
        <v>110</v>
      </c>
      <c r="B137" s="65"/>
      <c r="C137" s="65"/>
      <c r="D137" s="58">
        <f>E137+F137+G137+H137</f>
        <v>548825</v>
      </c>
      <c r="E137" s="58">
        <f>SUM(E133:E136)</f>
        <v>548825</v>
      </c>
      <c r="F137" s="58">
        <f>SUM(F133:F136)</f>
        <v>0</v>
      </c>
      <c r="G137" s="58">
        <f>SUM(G133:G136)</f>
        <v>0</v>
      </c>
      <c r="H137" s="58">
        <f>SUM(H133:H136)</f>
        <v>0</v>
      </c>
      <c r="I137" s="24">
        <f t="shared" si="8"/>
        <v>547906</v>
      </c>
      <c r="J137" s="24">
        <f t="shared" ref="J137:M138" si="9">J133+J135</f>
        <v>547906</v>
      </c>
      <c r="K137" s="24">
        <f t="shared" si="9"/>
        <v>0</v>
      </c>
      <c r="L137" s="24">
        <f t="shared" si="9"/>
        <v>0</v>
      </c>
      <c r="M137" s="24">
        <f t="shared" si="9"/>
        <v>0</v>
      </c>
      <c r="N137" s="61">
        <f>I137/D137*100</f>
        <v>99.832551359723041</v>
      </c>
      <c r="O137" s="61">
        <f>J137/E137*100</f>
        <v>99.832551359723041</v>
      </c>
      <c r="P137" s="61" t="s">
        <v>46</v>
      </c>
      <c r="Q137" s="61" t="s">
        <v>46</v>
      </c>
      <c r="R137" s="61" t="s">
        <v>46</v>
      </c>
    </row>
    <row r="138" spans="1:19" s="25" customFormat="1" ht="27.75" customHeight="1" x14ac:dyDescent="0.2">
      <c r="A138" s="65"/>
      <c r="B138" s="65"/>
      <c r="C138" s="65"/>
      <c r="D138" s="58"/>
      <c r="E138" s="58"/>
      <c r="F138" s="58"/>
      <c r="G138" s="58"/>
      <c r="H138" s="58"/>
      <c r="I138" s="24">
        <f t="shared" si="8"/>
        <v>547906</v>
      </c>
      <c r="J138" s="24">
        <f t="shared" si="9"/>
        <v>547906</v>
      </c>
      <c r="K138" s="24">
        <f t="shared" si="9"/>
        <v>0</v>
      </c>
      <c r="L138" s="24">
        <f t="shared" si="9"/>
        <v>0</v>
      </c>
      <c r="M138" s="24">
        <f t="shared" si="9"/>
        <v>0</v>
      </c>
      <c r="N138" s="61"/>
      <c r="O138" s="61"/>
      <c r="P138" s="61"/>
      <c r="Q138" s="61"/>
      <c r="R138" s="61"/>
    </row>
    <row r="139" spans="1:19" s="25" customFormat="1" ht="37.15" customHeight="1" x14ac:dyDescent="0.2">
      <c r="A139" s="14" t="s">
        <v>100</v>
      </c>
      <c r="B139" s="115" t="s">
        <v>169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7"/>
    </row>
    <row r="140" spans="1:19" ht="42.75" customHeight="1" x14ac:dyDescent="0.2">
      <c r="A140" s="99" t="s">
        <v>83</v>
      </c>
      <c r="B140" s="56" t="s">
        <v>20</v>
      </c>
      <c r="C140" s="66" t="s">
        <v>24</v>
      </c>
      <c r="D140" s="58">
        <f>E140+F140+G140+H140</f>
        <v>58921</v>
      </c>
      <c r="E140" s="69">
        <v>58921</v>
      </c>
      <c r="F140" s="69">
        <v>0</v>
      </c>
      <c r="G140" s="69">
        <v>0</v>
      </c>
      <c r="H140" s="69">
        <v>0</v>
      </c>
      <c r="I140" s="24">
        <f>J140</f>
        <v>58681</v>
      </c>
      <c r="J140" s="35">
        <v>58681</v>
      </c>
      <c r="K140" s="40">
        <v>0</v>
      </c>
      <c r="L140" s="40">
        <v>0</v>
      </c>
      <c r="M140" s="40">
        <v>0</v>
      </c>
      <c r="N140" s="109">
        <f>I140/D140*100</f>
        <v>99.592674937628345</v>
      </c>
      <c r="O140" s="126">
        <f>J140/E140*100</f>
        <v>99.592674937628345</v>
      </c>
      <c r="P140" s="101" t="s">
        <v>46</v>
      </c>
      <c r="Q140" s="101" t="s">
        <v>46</v>
      </c>
      <c r="R140" s="101" t="s">
        <v>46</v>
      </c>
    </row>
    <row r="141" spans="1:19" ht="37.15" customHeight="1" x14ac:dyDescent="0.2">
      <c r="A141" s="99"/>
      <c r="B141" s="56"/>
      <c r="C141" s="66"/>
      <c r="D141" s="58"/>
      <c r="E141" s="69"/>
      <c r="F141" s="69"/>
      <c r="G141" s="69"/>
      <c r="H141" s="69"/>
      <c r="I141" s="24">
        <f>J141+K141+L141+M141</f>
        <v>58681</v>
      </c>
      <c r="J141" s="35">
        <v>58681</v>
      </c>
      <c r="K141" s="40">
        <v>0</v>
      </c>
      <c r="L141" s="40">
        <v>0</v>
      </c>
      <c r="M141" s="40">
        <v>0</v>
      </c>
      <c r="N141" s="109"/>
      <c r="O141" s="126"/>
      <c r="P141" s="101"/>
      <c r="Q141" s="101"/>
      <c r="R141" s="101"/>
    </row>
    <row r="142" spans="1:19" s="25" customFormat="1" ht="47.25" customHeight="1" x14ac:dyDescent="0.2">
      <c r="A142" s="99" t="s">
        <v>84</v>
      </c>
      <c r="B142" s="56" t="s">
        <v>160</v>
      </c>
      <c r="C142" s="66" t="s">
        <v>24</v>
      </c>
      <c r="D142" s="58">
        <f>E142+F142+G142+H142</f>
        <v>1200</v>
      </c>
      <c r="E142" s="69">
        <v>1200</v>
      </c>
      <c r="F142" s="69">
        <v>0</v>
      </c>
      <c r="G142" s="69">
        <v>0</v>
      </c>
      <c r="H142" s="69">
        <v>0</v>
      </c>
      <c r="I142" s="24">
        <v>1200</v>
      </c>
      <c r="J142" s="35">
        <v>1200</v>
      </c>
      <c r="K142" s="40">
        <v>0</v>
      </c>
      <c r="L142" s="40">
        <v>0</v>
      </c>
      <c r="M142" s="40">
        <v>0</v>
      </c>
      <c r="N142" s="109">
        <f>I142/D142*100</f>
        <v>100</v>
      </c>
      <c r="O142" s="126">
        <f>J142/E142*100</f>
        <v>100</v>
      </c>
      <c r="P142" s="101" t="s">
        <v>46</v>
      </c>
      <c r="Q142" s="101" t="s">
        <v>46</v>
      </c>
      <c r="R142" s="101" t="s">
        <v>46</v>
      </c>
    </row>
    <row r="143" spans="1:19" s="25" customFormat="1" ht="51.75" customHeight="1" x14ac:dyDescent="0.2">
      <c r="A143" s="99"/>
      <c r="B143" s="56"/>
      <c r="C143" s="66"/>
      <c r="D143" s="58"/>
      <c r="E143" s="69"/>
      <c r="F143" s="69"/>
      <c r="G143" s="69"/>
      <c r="H143" s="69"/>
      <c r="I143" s="24">
        <v>1200</v>
      </c>
      <c r="J143" s="35">
        <v>1200</v>
      </c>
      <c r="K143" s="40">
        <v>0</v>
      </c>
      <c r="L143" s="40">
        <v>0</v>
      </c>
      <c r="M143" s="40">
        <v>0</v>
      </c>
      <c r="N143" s="109"/>
      <c r="O143" s="126"/>
      <c r="P143" s="101"/>
      <c r="Q143" s="101"/>
      <c r="R143" s="101"/>
    </row>
    <row r="144" spans="1:19" s="26" customFormat="1" ht="36" customHeight="1" x14ac:dyDescent="0.2">
      <c r="A144" s="65" t="s">
        <v>111</v>
      </c>
      <c r="B144" s="65"/>
      <c r="C144" s="65"/>
      <c r="D144" s="58">
        <f>E144+F144+G144+H144</f>
        <v>60121</v>
      </c>
      <c r="E144" s="58">
        <f>E140+E142</f>
        <v>60121</v>
      </c>
      <c r="F144" s="169">
        <f>F140+F142</f>
        <v>0</v>
      </c>
      <c r="G144" s="169">
        <f>G140+G142</f>
        <v>0</v>
      </c>
      <c r="H144" s="169">
        <f>H140+H142</f>
        <v>0</v>
      </c>
      <c r="I144" s="34">
        <f>J144+K144+L144+M144</f>
        <v>59881</v>
      </c>
      <c r="J144" s="34">
        <f>J140+J142</f>
        <v>59881</v>
      </c>
      <c r="K144" s="41">
        <f>K140</f>
        <v>0</v>
      </c>
      <c r="L144" s="41">
        <v>0</v>
      </c>
      <c r="M144" s="41">
        <v>0</v>
      </c>
      <c r="N144" s="109">
        <f>I144/D144*100</f>
        <v>99.60080504316295</v>
      </c>
      <c r="O144" s="109">
        <f>J144/E144*100</f>
        <v>99.60080504316295</v>
      </c>
      <c r="P144" s="61" t="s">
        <v>46</v>
      </c>
      <c r="Q144" s="61" t="s">
        <v>46</v>
      </c>
      <c r="R144" s="61" t="s">
        <v>46</v>
      </c>
      <c r="S144" s="7"/>
    </row>
    <row r="145" spans="1:18" s="26" customFormat="1" ht="35.450000000000003" customHeight="1" x14ac:dyDescent="0.2">
      <c r="A145" s="65"/>
      <c r="B145" s="65"/>
      <c r="C145" s="65"/>
      <c r="D145" s="58"/>
      <c r="E145" s="58"/>
      <c r="F145" s="169"/>
      <c r="G145" s="169"/>
      <c r="H145" s="169"/>
      <c r="I145" s="34">
        <f>J145+K145+L145+M145</f>
        <v>59881</v>
      </c>
      <c r="J145" s="34">
        <f>J141+J143</f>
        <v>59881</v>
      </c>
      <c r="K145" s="41">
        <f>K141+K143</f>
        <v>0</v>
      </c>
      <c r="L145" s="41">
        <f>L141+L143</f>
        <v>0</v>
      </c>
      <c r="M145" s="41">
        <f>M141+M143</f>
        <v>0</v>
      </c>
      <c r="N145" s="109"/>
      <c r="O145" s="109"/>
      <c r="P145" s="61"/>
      <c r="Q145" s="61"/>
      <c r="R145" s="61"/>
    </row>
    <row r="146" spans="1:18" s="27" customFormat="1" ht="37.15" customHeight="1" x14ac:dyDescent="0.25">
      <c r="A146" s="95" t="s">
        <v>4</v>
      </c>
      <c r="B146" s="95"/>
      <c r="C146" s="95"/>
      <c r="D146" s="58">
        <f>E146+F146+G146+H146</f>
        <v>608946</v>
      </c>
      <c r="E146" s="58">
        <f>E137+E144</f>
        <v>608946</v>
      </c>
      <c r="F146" s="72">
        <f>F137+F144</f>
        <v>0</v>
      </c>
      <c r="G146" s="72">
        <f>G137+G144</f>
        <v>0</v>
      </c>
      <c r="H146" s="72">
        <f>H137+H144</f>
        <v>0</v>
      </c>
      <c r="I146" s="34">
        <f>J146+K146+L146+M146</f>
        <v>607787</v>
      </c>
      <c r="J146" s="34">
        <f t="shared" ref="J146:M147" si="10">J137+J144</f>
        <v>607787</v>
      </c>
      <c r="K146" s="41">
        <f t="shared" si="10"/>
        <v>0</v>
      </c>
      <c r="L146" s="41">
        <f t="shared" si="10"/>
        <v>0</v>
      </c>
      <c r="M146" s="41">
        <f t="shared" si="10"/>
        <v>0</v>
      </c>
      <c r="N146" s="109">
        <f>I146/D146*100</f>
        <v>99.809671136685353</v>
      </c>
      <c r="O146" s="109">
        <f>J146/E146*100</f>
        <v>99.809671136685353</v>
      </c>
      <c r="P146" s="61" t="s">
        <v>46</v>
      </c>
      <c r="Q146" s="61" t="s">
        <v>46</v>
      </c>
      <c r="R146" s="61" t="s">
        <v>46</v>
      </c>
    </row>
    <row r="147" spans="1:18" s="28" customFormat="1" ht="37.15" customHeight="1" x14ac:dyDescent="0.35">
      <c r="A147" s="95"/>
      <c r="B147" s="95"/>
      <c r="C147" s="95"/>
      <c r="D147" s="58"/>
      <c r="E147" s="58"/>
      <c r="F147" s="72"/>
      <c r="G147" s="72"/>
      <c r="H147" s="72"/>
      <c r="I147" s="34">
        <f>J147+K147+L147+M147</f>
        <v>607787</v>
      </c>
      <c r="J147" s="34">
        <f t="shared" si="10"/>
        <v>607787</v>
      </c>
      <c r="K147" s="41">
        <f t="shared" si="10"/>
        <v>0</v>
      </c>
      <c r="L147" s="41">
        <f t="shared" si="10"/>
        <v>0</v>
      </c>
      <c r="M147" s="41">
        <f t="shared" si="10"/>
        <v>0</v>
      </c>
      <c r="N147" s="109"/>
      <c r="O147" s="109"/>
      <c r="P147" s="61"/>
      <c r="Q147" s="61"/>
      <c r="R147" s="61"/>
    </row>
    <row r="148" spans="1:18" s="19" customFormat="1" ht="37.15" customHeight="1" x14ac:dyDescent="0.3">
      <c r="A148" s="37" t="s">
        <v>101</v>
      </c>
      <c r="B148" s="104" t="s">
        <v>174</v>
      </c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6"/>
    </row>
    <row r="149" spans="1:18" s="20" customFormat="1" ht="37.15" customHeight="1" x14ac:dyDescent="0.25">
      <c r="A149" s="65" t="s">
        <v>43</v>
      </c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</row>
    <row r="150" spans="1:18" s="20" customFormat="1" ht="37.15" customHeight="1" x14ac:dyDescent="0.25">
      <c r="A150" s="77" t="s">
        <v>173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</row>
    <row r="151" spans="1:18" s="20" customFormat="1" ht="37.15" customHeight="1" x14ac:dyDescent="0.25">
      <c r="A151" s="37" t="s">
        <v>102</v>
      </c>
      <c r="B151" s="104" t="s">
        <v>172</v>
      </c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6"/>
    </row>
    <row r="152" spans="1:18" s="18" customFormat="1" ht="47.25" customHeight="1" x14ac:dyDescent="0.2">
      <c r="A152" s="99" t="s">
        <v>85</v>
      </c>
      <c r="B152" s="56" t="s">
        <v>44</v>
      </c>
      <c r="C152" s="66" t="s">
        <v>24</v>
      </c>
      <c r="D152" s="72">
        <f>E152+F152+G152+H152</f>
        <v>913</v>
      </c>
      <c r="E152" s="62">
        <v>913</v>
      </c>
      <c r="F152" s="62">
        <v>0</v>
      </c>
      <c r="G152" s="62">
        <v>0</v>
      </c>
      <c r="H152" s="62">
        <v>0</v>
      </c>
      <c r="I152" s="34">
        <f>J152+K152+L152+M152</f>
        <v>884</v>
      </c>
      <c r="J152" s="35">
        <v>884</v>
      </c>
      <c r="K152" s="35">
        <v>0</v>
      </c>
      <c r="L152" s="35">
        <v>0</v>
      </c>
      <c r="M152" s="35">
        <v>0</v>
      </c>
      <c r="N152" s="57">
        <f>I152/D152*100</f>
        <v>96.82365826944141</v>
      </c>
      <c r="O152" s="57">
        <f>J152/E152*100</f>
        <v>96.82365826944141</v>
      </c>
      <c r="P152" s="60" t="s">
        <v>46</v>
      </c>
      <c r="Q152" s="60" t="s">
        <v>46</v>
      </c>
      <c r="R152" s="60" t="s">
        <v>46</v>
      </c>
    </row>
    <row r="153" spans="1:18" s="18" customFormat="1" ht="41.25" customHeight="1" x14ac:dyDescent="0.2">
      <c r="A153" s="99"/>
      <c r="B153" s="56"/>
      <c r="C153" s="66"/>
      <c r="D153" s="72"/>
      <c r="E153" s="62"/>
      <c r="F153" s="62"/>
      <c r="G153" s="62"/>
      <c r="H153" s="62"/>
      <c r="I153" s="34">
        <f>J153+K153+L153+M153</f>
        <v>884</v>
      </c>
      <c r="J153" s="35">
        <v>884</v>
      </c>
      <c r="K153" s="35">
        <v>0</v>
      </c>
      <c r="L153" s="35">
        <v>0</v>
      </c>
      <c r="M153" s="35">
        <v>0</v>
      </c>
      <c r="N153" s="57"/>
      <c r="O153" s="57"/>
      <c r="P153" s="60"/>
      <c r="Q153" s="60"/>
      <c r="R153" s="60"/>
    </row>
    <row r="154" spans="1:18" ht="44.45" customHeight="1" x14ac:dyDescent="0.2">
      <c r="A154" s="65" t="s">
        <v>110</v>
      </c>
      <c r="B154" s="65"/>
      <c r="C154" s="65"/>
      <c r="D154" s="58">
        <f>E154+F154+G154+H154</f>
        <v>913</v>
      </c>
      <c r="E154" s="58">
        <f>E152</f>
        <v>913</v>
      </c>
      <c r="F154" s="58">
        <f>F152</f>
        <v>0</v>
      </c>
      <c r="G154" s="58">
        <f>G152</f>
        <v>0</v>
      </c>
      <c r="H154" s="58">
        <f>H152</f>
        <v>0</v>
      </c>
      <c r="I154" s="24">
        <f>J154+K154+L154+M154</f>
        <v>884</v>
      </c>
      <c r="J154" s="24">
        <f t="shared" ref="J154:M155" si="11">J152</f>
        <v>884</v>
      </c>
      <c r="K154" s="24">
        <f t="shared" si="11"/>
        <v>0</v>
      </c>
      <c r="L154" s="24">
        <f t="shared" si="11"/>
        <v>0</v>
      </c>
      <c r="M154" s="24">
        <f t="shared" si="11"/>
        <v>0</v>
      </c>
      <c r="N154" s="57">
        <f>I154/D154*100</f>
        <v>96.82365826944141</v>
      </c>
      <c r="O154" s="57">
        <f>J154/E154*100</f>
        <v>96.82365826944141</v>
      </c>
      <c r="P154" s="60" t="s">
        <v>46</v>
      </c>
      <c r="Q154" s="57" t="s">
        <v>46</v>
      </c>
      <c r="R154" s="57" t="s">
        <v>46</v>
      </c>
    </row>
    <row r="155" spans="1:18" ht="30.75" customHeight="1" x14ac:dyDescent="0.2">
      <c r="A155" s="65"/>
      <c r="B155" s="65"/>
      <c r="C155" s="65"/>
      <c r="D155" s="58"/>
      <c r="E155" s="58"/>
      <c r="F155" s="58"/>
      <c r="G155" s="58"/>
      <c r="H155" s="58"/>
      <c r="I155" s="24">
        <f>J155+K155+L155+M155</f>
        <v>884</v>
      </c>
      <c r="J155" s="24">
        <f t="shared" si="11"/>
        <v>884</v>
      </c>
      <c r="K155" s="24">
        <f t="shared" si="11"/>
        <v>0</v>
      </c>
      <c r="L155" s="24">
        <f t="shared" si="11"/>
        <v>0</v>
      </c>
      <c r="M155" s="24">
        <f t="shared" si="11"/>
        <v>0</v>
      </c>
      <c r="N155" s="57"/>
      <c r="O155" s="57"/>
      <c r="P155" s="60"/>
      <c r="Q155" s="57"/>
      <c r="R155" s="57"/>
    </row>
    <row r="156" spans="1:18" s="18" customFormat="1" ht="37.15" customHeight="1" x14ac:dyDescent="0.2">
      <c r="A156" s="37" t="s">
        <v>103</v>
      </c>
      <c r="B156" s="104" t="s">
        <v>170</v>
      </c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6"/>
    </row>
    <row r="157" spans="1:18" s="29" customFormat="1" ht="50.1" customHeight="1" x14ac:dyDescent="0.2">
      <c r="A157" s="99" t="s">
        <v>86</v>
      </c>
      <c r="B157" s="56" t="s">
        <v>105</v>
      </c>
      <c r="C157" s="66" t="s">
        <v>24</v>
      </c>
      <c r="D157" s="72">
        <f>E157+F157+G157+H157</f>
        <v>21886</v>
      </c>
      <c r="E157" s="62">
        <v>21886</v>
      </c>
      <c r="F157" s="62">
        <v>0</v>
      </c>
      <c r="G157" s="62">
        <v>0</v>
      </c>
      <c r="H157" s="62">
        <v>0</v>
      </c>
      <c r="I157" s="34">
        <f t="shared" ref="I157:I166" si="12">J157+K157+L157+M157</f>
        <v>17830</v>
      </c>
      <c r="J157" s="35">
        <v>17830</v>
      </c>
      <c r="K157" s="35">
        <v>0</v>
      </c>
      <c r="L157" s="35">
        <v>0</v>
      </c>
      <c r="M157" s="35">
        <v>0</v>
      </c>
      <c r="N157" s="57">
        <f>I157/D157*100</f>
        <v>81.46760486155533</v>
      </c>
      <c r="O157" s="60">
        <f>J157/E157*100</f>
        <v>81.46760486155533</v>
      </c>
      <c r="P157" s="60" t="s">
        <v>46</v>
      </c>
      <c r="Q157" s="60" t="s">
        <v>46</v>
      </c>
      <c r="R157" s="60" t="s">
        <v>46</v>
      </c>
    </row>
    <row r="158" spans="1:18" s="29" customFormat="1" ht="50.1" customHeight="1" x14ac:dyDescent="0.2">
      <c r="A158" s="99"/>
      <c r="B158" s="56"/>
      <c r="C158" s="66"/>
      <c r="D158" s="72"/>
      <c r="E158" s="62"/>
      <c r="F158" s="62"/>
      <c r="G158" s="62"/>
      <c r="H158" s="62"/>
      <c r="I158" s="34">
        <f t="shared" si="12"/>
        <v>17830</v>
      </c>
      <c r="J158" s="35">
        <v>17830</v>
      </c>
      <c r="K158" s="35">
        <v>0</v>
      </c>
      <c r="L158" s="35">
        <v>0</v>
      </c>
      <c r="M158" s="35">
        <v>0</v>
      </c>
      <c r="N158" s="57"/>
      <c r="O158" s="60"/>
      <c r="P158" s="60"/>
      <c r="Q158" s="60"/>
      <c r="R158" s="60"/>
    </row>
    <row r="159" spans="1:18" s="18" customFormat="1" ht="131.25" customHeight="1" x14ac:dyDescent="0.2">
      <c r="A159" s="99" t="s">
        <v>87</v>
      </c>
      <c r="B159" s="56" t="s">
        <v>124</v>
      </c>
      <c r="C159" s="66" t="s">
        <v>24</v>
      </c>
      <c r="D159" s="72">
        <f>E159+F159+G159+H159</f>
        <v>0</v>
      </c>
      <c r="E159" s="62">
        <v>0</v>
      </c>
      <c r="F159" s="62">
        <v>0</v>
      </c>
      <c r="G159" s="62">
        <v>0</v>
      </c>
      <c r="H159" s="62">
        <v>0</v>
      </c>
      <c r="I159" s="34">
        <f t="shared" si="12"/>
        <v>0</v>
      </c>
      <c r="J159" s="35">
        <v>0</v>
      </c>
      <c r="K159" s="35">
        <v>0</v>
      </c>
      <c r="L159" s="35">
        <v>0</v>
      </c>
      <c r="M159" s="35">
        <v>0</v>
      </c>
      <c r="N159" s="57" t="s">
        <v>46</v>
      </c>
      <c r="O159" s="60" t="s">
        <v>46</v>
      </c>
      <c r="P159" s="60" t="s">
        <v>46</v>
      </c>
      <c r="Q159" s="60" t="s">
        <v>46</v>
      </c>
      <c r="R159" s="60" t="s">
        <v>46</v>
      </c>
    </row>
    <row r="160" spans="1:18" s="18" customFormat="1" ht="123.75" customHeight="1" x14ac:dyDescent="0.2">
      <c r="A160" s="99"/>
      <c r="B160" s="56"/>
      <c r="C160" s="66"/>
      <c r="D160" s="72"/>
      <c r="E160" s="62"/>
      <c r="F160" s="62"/>
      <c r="G160" s="62"/>
      <c r="H160" s="62"/>
      <c r="I160" s="34">
        <f t="shared" si="12"/>
        <v>0</v>
      </c>
      <c r="J160" s="35">
        <v>0</v>
      </c>
      <c r="K160" s="35">
        <v>0</v>
      </c>
      <c r="L160" s="35">
        <v>0</v>
      </c>
      <c r="M160" s="35">
        <v>0</v>
      </c>
      <c r="N160" s="57"/>
      <c r="O160" s="60"/>
      <c r="P160" s="60"/>
      <c r="Q160" s="60"/>
      <c r="R160" s="60"/>
    </row>
    <row r="161" spans="1:19" s="18" customFormat="1" ht="48.2" customHeight="1" x14ac:dyDescent="0.2">
      <c r="A161" s="99" t="s">
        <v>88</v>
      </c>
      <c r="B161" s="56" t="s">
        <v>45</v>
      </c>
      <c r="C161" s="66" t="s">
        <v>24</v>
      </c>
      <c r="D161" s="72">
        <f>E161+F161+G161+H161</f>
        <v>0</v>
      </c>
      <c r="E161" s="62">
        <v>0</v>
      </c>
      <c r="F161" s="62">
        <v>0</v>
      </c>
      <c r="G161" s="62">
        <v>0</v>
      </c>
      <c r="H161" s="62">
        <v>0</v>
      </c>
      <c r="I161" s="34">
        <f t="shared" si="12"/>
        <v>0</v>
      </c>
      <c r="J161" s="35">
        <v>0</v>
      </c>
      <c r="K161" s="35">
        <v>0</v>
      </c>
      <c r="L161" s="35">
        <v>0</v>
      </c>
      <c r="M161" s="35">
        <v>0</v>
      </c>
      <c r="N161" s="57" t="s">
        <v>46</v>
      </c>
      <c r="O161" s="60" t="s">
        <v>46</v>
      </c>
      <c r="P161" s="60" t="s">
        <v>46</v>
      </c>
      <c r="Q161" s="60" t="s">
        <v>46</v>
      </c>
      <c r="R161" s="60" t="s">
        <v>46</v>
      </c>
    </row>
    <row r="162" spans="1:19" s="18" customFormat="1" ht="42.75" customHeight="1" x14ac:dyDescent="0.2">
      <c r="A162" s="99"/>
      <c r="B162" s="56"/>
      <c r="C162" s="66"/>
      <c r="D162" s="72"/>
      <c r="E162" s="62"/>
      <c r="F162" s="62"/>
      <c r="G162" s="62"/>
      <c r="H162" s="62"/>
      <c r="I162" s="34">
        <f t="shared" si="12"/>
        <v>0</v>
      </c>
      <c r="J162" s="35">
        <v>0</v>
      </c>
      <c r="K162" s="35">
        <v>0</v>
      </c>
      <c r="L162" s="35">
        <v>0</v>
      </c>
      <c r="M162" s="35">
        <v>0</v>
      </c>
      <c r="N162" s="57"/>
      <c r="O162" s="60"/>
      <c r="P162" s="60"/>
      <c r="Q162" s="60"/>
      <c r="R162" s="60"/>
    </row>
    <row r="163" spans="1:19" s="18" customFormat="1" ht="68.25" customHeight="1" x14ac:dyDescent="0.2">
      <c r="A163" s="99" t="s">
        <v>89</v>
      </c>
      <c r="B163" s="56" t="s">
        <v>161</v>
      </c>
      <c r="C163" s="66" t="s">
        <v>24</v>
      </c>
      <c r="D163" s="72">
        <f>E163+F163+G163+H163</f>
        <v>1666448</v>
      </c>
      <c r="E163" s="62">
        <v>138985</v>
      </c>
      <c r="F163" s="62">
        <f>1418260+109203</f>
        <v>1527463</v>
      </c>
      <c r="G163" s="62">
        <v>0</v>
      </c>
      <c r="H163" s="62">
        <v>0</v>
      </c>
      <c r="I163" s="34">
        <f t="shared" si="12"/>
        <v>1657026</v>
      </c>
      <c r="J163" s="35">
        <v>138004</v>
      </c>
      <c r="K163" s="35">
        <f>K164</f>
        <v>1519022</v>
      </c>
      <c r="L163" s="35">
        <v>0</v>
      </c>
      <c r="M163" s="35">
        <v>0</v>
      </c>
      <c r="N163" s="57">
        <f>I163/D163*100</f>
        <v>99.434605820283622</v>
      </c>
      <c r="O163" s="60">
        <f>J163/E163*100</f>
        <v>99.294168435442671</v>
      </c>
      <c r="P163" s="60">
        <f>K163/F163*100</f>
        <v>99.447384322893583</v>
      </c>
      <c r="Q163" s="60" t="s">
        <v>46</v>
      </c>
      <c r="R163" s="60" t="s">
        <v>46</v>
      </c>
    </row>
    <row r="164" spans="1:19" s="18" customFormat="1" ht="72" customHeight="1" x14ac:dyDescent="0.2">
      <c r="A164" s="99"/>
      <c r="B164" s="56"/>
      <c r="C164" s="66"/>
      <c r="D164" s="72"/>
      <c r="E164" s="62"/>
      <c r="F164" s="62"/>
      <c r="G164" s="62"/>
      <c r="H164" s="62"/>
      <c r="I164" s="34">
        <f t="shared" si="12"/>
        <v>1657026</v>
      </c>
      <c r="J164" s="35">
        <v>138004</v>
      </c>
      <c r="K164" s="35">
        <f>1409818+109204</f>
        <v>1519022</v>
      </c>
      <c r="L164" s="35">
        <v>0</v>
      </c>
      <c r="M164" s="35">
        <v>0</v>
      </c>
      <c r="N164" s="57"/>
      <c r="O164" s="60"/>
      <c r="P164" s="60"/>
      <c r="Q164" s="60"/>
      <c r="R164" s="60"/>
    </row>
    <row r="165" spans="1:19" ht="28.5" customHeight="1" x14ac:dyDescent="0.2">
      <c r="A165" s="95" t="s">
        <v>111</v>
      </c>
      <c r="B165" s="95"/>
      <c r="C165" s="95"/>
      <c r="D165" s="58">
        <f>E165+F165+G165+H165</f>
        <v>1688334</v>
      </c>
      <c r="E165" s="58">
        <f>E157+E159+E161+E163</f>
        <v>160871</v>
      </c>
      <c r="F165" s="58">
        <f>F157+F159+F161+F163</f>
        <v>1527463</v>
      </c>
      <c r="G165" s="58">
        <f>G157+G159+G161+G163</f>
        <v>0</v>
      </c>
      <c r="H165" s="58">
        <f>H157+H159+H161+H163</f>
        <v>0</v>
      </c>
      <c r="I165" s="24">
        <f t="shared" si="12"/>
        <v>1674856</v>
      </c>
      <c r="J165" s="24">
        <f t="shared" ref="J165:M166" si="13">J157+J159+J161+J163</f>
        <v>155834</v>
      </c>
      <c r="K165" s="24">
        <f t="shared" si="13"/>
        <v>1519022</v>
      </c>
      <c r="L165" s="24">
        <f t="shared" si="13"/>
        <v>0</v>
      </c>
      <c r="M165" s="24">
        <f t="shared" si="13"/>
        <v>0</v>
      </c>
      <c r="N165" s="57">
        <f>I165/D165*100</f>
        <v>99.201698242172469</v>
      </c>
      <c r="O165" s="57">
        <f>J165/E165*100</f>
        <v>96.868919817742167</v>
      </c>
      <c r="P165" s="154">
        <f>K165/F165*100</f>
        <v>99.447384322893583</v>
      </c>
      <c r="Q165" s="57" t="s">
        <v>46</v>
      </c>
      <c r="R165" s="57" t="s">
        <v>46</v>
      </c>
    </row>
    <row r="166" spans="1:19" ht="32.25" customHeight="1" x14ac:dyDescent="0.2">
      <c r="A166" s="95"/>
      <c r="B166" s="95"/>
      <c r="C166" s="95"/>
      <c r="D166" s="58"/>
      <c r="E166" s="58"/>
      <c r="F166" s="58"/>
      <c r="G166" s="58"/>
      <c r="H166" s="58"/>
      <c r="I166" s="24">
        <f t="shared" si="12"/>
        <v>1674856</v>
      </c>
      <c r="J166" s="24">
        <f t="shared" si="13"/>
        <v>155834</v>
      </c>
      <c r="K166" s="24">
        <f t="shared" si="13"/>
        <v>1519022</v>
      </c>
      <c r="L166" s="24">
        <f t="shared" si="13"/>
        <v>0</v>
      </c>
      <c r="M166" s="24">
        <f t="shared" si="13"/>
        <v>0</v>
      </c>
      <c r="N166" s="57"/>
      <c r="O166" s="57"/>
      <c r="P166" s="154"/>
      <c r="Q166" s="57"/>
      <c r="R166" s="57"/>
    </row>
    <row r="167" spans="1:19" s="18" customFormat="1" ht="37.15" customHeight="1" x14ac:dyDescent="0.2">
      <c r="A167" s="37" t="s">
        <v>104</v>
      </c>
      <c r="B167" s="104" t="s">
        <v>171</v>
      </c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6"/>
    </row>
    <row r="168" spans="1:19" s="29" customFormat="1" ht="100.15" customHeight="1" x14ac:dyDescent="0.2">
      <c r="A168" s="99" t="s">
        <v>90</v>
      </c>
      <c r="B168" s="94" t="s">
        <v>193</v>
      </c>
      <c r="C168" s="66" t="s">
        <v>24</v>
      </c>
      <c r="D168" s="72">
        <f>E168+F168+G168+H168</f>
        <v>62987</v>
      </c>
      <c r="E168" s="62">
        <v>690</v>
      </c>
      <c r="F168" s="62">
        <v>62297</v>
      </c>
      <c r="G168" s="62">
        <v>0</v>
      </c>
      <c r="H168" s="62">
        <v>0</v>
      </c>
      <c r="I168" s="34">
        <f t="shared" ref="I168:I175" si="14">J168+K168+L168+M168</f>
        <v>62927</v>
      </c>
      <c r="J168" s="35">
        <v>630</v>
      </c>
      <c r="K168" s="35">
        <v>62297</v>
      </c>
      <c r="L168" s="35">
        <v>0</v>
      </c>
      <c r="M168" s="35">
        <v>0</v>
      </c>
      <c r="N168" s="57">
        <f>I168/D168*100</f>
        <v>99.904742248400467</v>
      </c>
      <c r="O168" s="60">
        <f>J168/E168*100</f>
        <v>91.304347826086953</v>
      </c>
      <c r="P168" s="60">
        <f>K168/F168*100</f>
        <v>100</v>
      </c>
      <c r="Q168" s="60" t="s">
        <v>46</v>
      </c>
      <c r="R168" s="60" t="s">
        <v>46</v>
      </c>
    </row>
    <row r="169" spans="1:19" s="29" customFormat="1" ht="121.7" customHeight="1" x14ac:dyDescent="0.2">
      <c r="A169" s="99"/>
      <c r="B169" s="94"/>
      <c r="C169" s="66"/>
      <c r="D169" s="72"/>
      <c r="E169" s="62"/>
      <c r="F169" s="62"/>
      <c r="G169" s="62"/>
      <c r="H169" s="62"/>
      <c r="I169" s="34">
        <f t="shared" si="14"/>
        <v>62927</v>
      </c>
      <c r="J169" s="35">
        <v>630</v>
      </c>
      <c r="K169" s="35">
        <v>62297</v>
      </c>
      <c r="L169" s="35">
        <v>0</v>
      </c>
      <c r="M169" s="35">
        <v>0</v>
      </c>
      <c r="N169" s="57"/>
      <c r="O169" s="60"/>
      <c r="P169" s="60"/>
      <c r="Q169" s="60"/>
      <c r="R169" s="60"/>
    </row>
    <row r="170" spans="1:19" s="29" customFormat="1" ht="47.25" customHeight="1" x14ac:dyDescent="0.2">
      <c r="A170" s="99" t="s">
        <v>91</v>
      </c>
      <c r="B170" s="56" t="s">
        <v>125</v>
      </c>
      <c r="C170" s="66" t="s">
        <v>24</v>
      </c>
      <c r="D170" s="72">
        <f>E170+F170+G170+H170</f>
        <v>48682</v>
      </c>
      <c r="E170" s="62">
        <v>48682</v>
      </c>
      <c r="F170" s="62">
        <v>0</v>
      </c>
      <c r="G170" s="62">
        <v>0</v>
      </c>
      <c r="H170" s="62">
        <v>0</v>
      </c>
      <c r="I170" s="34">
        <f t="shared" si="14"/>
        <v>44785</v>
      </c>
      <c r="J170" s="35">
        <v>44785</v>
      </c>
      <c r="K170" s="35">
        <v>0</v>
      </c>
      <c r="L170" s="35">
        <v>0</v>
      </c>
      <c r="M170" s="35">
        <v>0</v>
      </c>
      <c r="N170" s="57">
        <f>I170/D170*100</f>
        <v>91.994987880530786</v>
      </c>
      <c r="O170" s="60">
        <f>J170/E170*100</f>
        <v>91.994987880530786</v>
      </c>
      <c r="P170" s="60" t="s">
        <v>46</v>
      </c>
      <c r="Q170" s="60" t="s">
        <v>46</v>
      </c>
      <c r="R170" s="60" t="s">
        <v>46</v>
      </c>
    </row>
    <row r="171" spans="1:19" s="29" customFormat="1" ht="46.5" customHeight="1" x14ac:dyDescent="0.2">
      <c r="A171" s="99"/>
      <c r="B171" s="56"/>
      <c r="C171" s="66"/>
      <c r="D171" s="72"/>
      <c r="E171" s="62"/>
      <c r="F171" s="62"/>
      <c r="G171" s="62"/>
      <c r="H171" s="62"/>
      <c r="I171" s="34">
        <f t="shared" si="14"/>
        <v>44785</v>
      </c>
      <c r="J171" s="35">
        <v>44785</v>
      </c>
      <c r="K171" s="35">
        <v>0</v>
      </c>
      <c r="L171" s="35">
        <v>0</v>
      </c>
      <c r="M171" s="35">
        <v>0</v>
      </c>
      <c r="N171" s="57"/>
      <c r="O171" s="60"/>
      <c r="P171" s="60"/>
      <c r="Q171" s="60"/>
      <c r="R171" s="60"/>
    </row>
    <row r="172" spans="1:19" s="29" customFormat="1" ht="78.75" customHeight="1" x14ac:dyDescent="0.2">
      <c r="A172" s="162" t="s">
        <v>115</v>
      </c>
      <c r="B172" s="164" t="s">
        <v>126</v>
      </c>
      <c r="C172" s="167" t="s">
        <v>116</v>
      </c>
      <c r="D172" s="83">
        <f>E172+F172+G172+H172</f>
        <v>0</v>
      </c>
      <c r="E172" s="63">
        <v>0</v>
      </c>
      <c r="F172" s="63">
        <v>0</v>
      </c>
      <c r="G172" s="63">
        <v>0</v>
      </c>
      <c r="H172" s="63">
        <v>0</v>
      </c>
      <c r="I172" s="34">
        <f t="shared" si="14"/>
        <v>0</v>
      </c>
      <c r="J172" s="35">
        <v>0</v>
      </c>
      <c r="K172" s="35">
        <v>0</v>
      </c>
      <c r="L172" s="35">
        <v>0</v>
      </c>
      <c r="M172" s="35">
        <v>0</v>
      </c>
      <c r="N172" s="154"/>
      <c r="O172" s="60"/>
      <c r="P172" s="155"/>
      <c r="Q172" s="60" t="s">
        <v>46</v>
      </c>
      <c r="R172" s="60" t="s">
        <v>46</v>
      </c>
    </row>
    <row r="173" spans="1:19" s="29" customFormat="1" ht="74.25" customHeight="1" x14ac:dyDescent="0.2">
      <c r="A173" s="163"/>
      <c r="B173" s="165"/>
      <c r="C173" s="168"/>
      <c r="D173" s="84"/>
      <c r="E173" s="64"/>
      <c r="F173" s="64"/>
      <c r="G173" s="64"/>
      <c r="H173" s="64"/>
      <c r="I173" s="34">
        <f t="shared" si="14"/>
        <v>0</v>
      </c>
      <c r="J173" s="35">
        <v>0</v>
      </c>
      <c r="K173" s="35">
        <v>0</v>
      </c>
      <c r="L173" s="35">
        <v>0</v>
      </c>
      <c r="M173" s="35">
        <v>0</v>
      </c>
      <c r="N173" s="154"/>
      <c r="O173" s="60"/>
      <c r="P173" s="155"/>
      <c r="Q173" s="60"/>
      <c r="R173" s="60"/>
    </row>
    <row r="174" spans="1:19" ht="27" customHeight="1" x14ac:dyDescent="0.2">
      <c r="A174" s="65" t="s">
        <v>112</v>
      </c>
      <c r="B174" s="65"/>
      <c r="C174" s="65"/>
      <c r="D174" s="58">
        <f>E174+F174+G174+H174</f>
        <v>111669</v>
      </c>
      <c r="E174" s="58">
        <f>E168+E170+E172</f>
        <v>49372</v>
      </c>
      <c r="F174" s="58">
        <f>F168+F170+F172</f>
        <v>62297</v>
      </c>
      <c r="G174" s="58">
        <f>G168+G170</f>
        <v>0</v>
      </c>
      <c r="H174" s="58">
        <f>H168+H170</f>
        <v>0</v>
      </c>
      <c r="I174" s="24">
        <f t="shared" si="14"/>
        <v>107712</v>
      </c>
      <c r="J174" s="24">
        <f>J168+J170+J172</f>
        <v>45415</v>
      </c>
      <c r="K174" s="24">
        <f>K168+K170+K172</f>
        <v>62297</v>
      </c>
      <c r="L174" s="24">
        <f>L168+L170</f>
        <v>0</v>
      </c>
      <c r="M174" s="24">
        <f>M168+M170</f>
        <v>0</v>
      </c>
      <c r="N174" s="57">
        <f>I174/D174*100</f>
        <v>96.456491953899473</v>
      </c>
      <c r="O174" s="57">
        <f>J174/E174*100</f>
        <v>91.985335817872482</v>
      </c>
      <c r="P174" s="57">
        <f>K174/F174*100</f>
        <v>100</v>
      </c>
      <c r="Q174" s="57" t="s">
        <v>46</v>
      </c>
      <c r="R174" s="59" t="s">
        <v>46</v>
      </c>
      <c r="S174" s="23"/>
    </row>
    <row r="175" spans="1:19" ht="28.5" customHeight="1" x14ac:dyDescent="0.2">
      <c r="A175" s="65"/>
      <c r="B175" s="65"/>
      <c r="C175" s="65"/>
      <c r="D175" s="58"/>
      <c r="E175" s="58"/>
      <c r="F175" s="58"/>
      <c r="G175" s="58"/>
      <c r="H175" s="58"/>
      <c r="I175" s="24">
        <f t="shared" si="14"/>
        <v>107712</v>
      </c>
      <c r="J175" s="24">
        <f>J169+J171+J173</f>
        <v>45415</v>
      </c>
      <c r="K175" s="24">
        <f>K169+K171+K173</f>
        <v>62297</v>
      </c>
      <c r="L175" s="24">
        <f>L169+L171</f>
        <v>0</v>
      </c>
      <c r="M175" s="24">
        <f>M169+M171</f>
        <v>0</v>
      </c>
      <c r="N175" s="57"/>
      <c r="O175" s="57"/>
      <c r="P175" s="57"/>
      <c r="Q175" s="57"/>
      <c r="R175" s="59"/>
      <c r="S175" s="23"/>
    </row>
    <row r="176" spans="1:19" ht="31.7" customHeight="1" x14ac:dyDescent="0.2">
      <c r="A176" s="42" t="s">
        <v>117</v>
      </c>
      <c r="B176" s="92" t="s">
        <v>118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</row>
    <row r="177" spans="1:19" s="25" customFormat="1" ht="120.75" customHeight="1" x14ac:dyDescent="0.2">
      <c r="A177" s="166" t="s">
        <v>119</v>
      </c>
      <c r="B177" s="94" t="s">
        <v>120</v>
      </c>
      <c r="C177" s="135" t="s">
        <v>116</v>
      </c>
      <c r="D177" s="73">
        <f>E177+F177+G177+H177</f>
        <v>3330</v>
      </c>
      <c r="E177" s="85">
        <v>3330</v>
      </c>
      <c r="F177" s="85">
        <v>0</v>
      </c>
      <c r="G177" s="85">
        <v>0</v>
      </c>
      <c r="H177" s="85">
        <v>0</v>
      </c>
      <c r="I177" s="24">
        <f>J177+K177+L177+M177</f>
        <v>3017</v>
      </c>
      <c r="J177" s="38">
        <v>3017</v>
      </c>
      <c r="K177" s="38">
        <v>0</v>
      </c>
      <c r="L177" s="38">
        <v>0</v>
      </c>
      <c r="M177" s="38">
        <v>0</v>
      </c>
      <c r="N177" s="57">
        <f>I177/D177*100</f>
        <v>90.6006006006006</v>
      </c>
      <c r="O177" s="60">
        <f>J177/E177*100</f>
        <v>90.6006006006006</v>
      </c>
      <c r="P177" s="57" t="s">
        <v>46</v>
      </c>
      <c r="Q177" s="57" t="s">
        <v>46</v>
      </c>
      <c r="R177" s="59" t="s">
        <v>46</v>
      </c>
      <c r="S177" s="30"/>
    </row>
    <row r="178" spans="1:19" s="25" customFormat="1" ht="119.25" customHeight="1" x14ac:dyDescent="0.2">
      <c r="A178" s="166"/>
      <c r="B178" s="94"/>
      <c r="C178" s="135"/>
      <c r="D178" s="74"/>
      <c r="E178" s="86"/>
      <c r="F178" s="86"/>
      <c r="G178" s="86"/>
      <c r="H178" s="86"/>
      <c r="I178" s="24">
        <f>J178+K178+L178+M178</f>
        <v>3017</v>
      </c>
      <c r="J178" s="38">
        <v>3017</v>
      </c>
      <c r="K178" s="38">
        <v>0</v>
      </c>
      <c r="L178" s="38">
        <v>0</v>
      </c>
      <c r="M178" s="38">
        <v>0</v>
      </c>
      <c r="N178" s="57"/>
      <c r="O178" s="60"/>
      <c r="P178" s="57"/>
      <c r="Q178" s="57"/>
      <c r="R178" s="57"/>
    </row>
    <row r="179" spans="1:19" s="25" customFormat="1" ht="30.2" customHeight="1" x14ac:dyDescent="0.2">
      <c r="A179" s="156" t="s">
        <v>121</v>
      </c>
      <c r="B179" s="157"/>
      <c r="C179" s="158"/>
      <c r="D179" s="73">
        <f>E179+F179+G179+H179</f>
        <v>3330</v>
      </c>
      <c r="E179" s="73">
        <f>E177</f>
        <v>3330</v>
      </c>
      <c r="F179" s="73">
        <v>0</v>
      </c>
      <c r="G179" s="73">
        <v>0</v>
      </c>
      <c r="H179" s="73">
        <v>0</v>
      </c>
      <c r="I179" s="24">
        <f>J179</f>
        <v>3017</v>
      </c>
      <c r="J179" s="24">
        <f>J177</f>
        <v>3017</v>
      </c>
      <c r="K179" s="24">
        <v>0</v>
      </c>
      <c r="L179" s="24">
        <v>0</v>
      </c>
      <c r="M179" s="24">
        <v>0</v>
      </c>
      <c r="N179" s="60">
        <f>I179/D179*100</f>
        <v>90.6006006006006</v>
      </c>
      <c r="O179" s="60">
        <f>J179/E179*100</f>
        <v>90.6006006006006</v>
      </c>
      <c r="P179" s="57" t="s">
        <v>46</v>
      </c>
      <c r="Q179" s="57" t="s">
        <v>46</v>
      </c>
      <c r="R179" s="57" t="s">
        <v>46</v>
      </c>
    </row>
    <row r="180" spans="1:19" s="25" customFormat="1" ht="30.2" customHeight="1" x14ac:dyDescent="0.2">
      <c r="A180" s="159"/>
      <c r="B180" s="160"/>
      <c r="C180" s="161"/>
      <c r="D180" s="74"/>
      <c r="E180" s="74"/>
      <c r="F180" s="74"/>
      <c r="G180" s="74"/>
      <c r="H180" s="74"/>
      <c r="I180" s="24">
        <f>J180</f>
        <v>3017</v>
      </c>
      <c r="J180" s="24">
        <f>J178</f>
        <v>3017</v>
      </c>
      <c r="K180" s="24">
        <v>0</v>
      </c>
      <c r="L180" s="24">
        <v>0</v>
      </c>
      <c r="M180" s="24">
        <v>0</v>
      </c>
      <c r="N180" s="60"/>
      <c r="O180" s="60"/>
      <c r="P180" s="57"/>
      <c r="Q180" s="57"/>
      <c r="R180" s="57"/>
    </row>
    <row r="181" spans="1:19" s="25" customFormat="1" ht="34.5" customHeight="1" x14ac:dyDescent="0.2">
      <c r="A181" s="43" t="s">
        <v>184</v>
      </c>
      <c r="B181" s="97" t="s">
        <v>185</v>
      </c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8"/>
    </row>
    <row r="182" spans="1:19" s="25" customFormat="1" ht="30.2" customHeight="1" x14ac:dyDescent="0.2">
      <c r="A182" s="67" t="s">
        <v>187</v>
      </c>
      <c r="B182" s="68" t="s">
        <v>186</v>
      </c>
      <c r="C182" s="68"/>
      <c r="D182" s="58">
        <f>E182</f>
        <v>5552</v>
      </c>
      <c r="E182" s="69">
        <v>5552</v>
      </c>
      <c r="F182" s="58"/>
      <c r="G182" s="58"/>
      <c r="H182" s="58"/>
      <c r="I182" s="24">
        <f>J182</f>
        <v>0</v>
      </c>
      <c r="J182" s="38">
        <v>0</v>
      </c>
      <c r="K182" s="38">
        <v>0</v>
      </c>
      <c r="L182" s="38">
        <v>0</v>
      </c>
      <c r="M182" s="38">
        <v>0</v>
      </c>
      <c r="N182" s="60">
        <f>I182/D182*100</f>
        <v>0</v>
      </c>
      <c r="O182" s="60">
        <f>J182/E182*100</f>
        <v>0</v>
      </c>
      <c r="P182" s="57" t="s">
        <v>46</v>
      </c>
      <c r="Q182" s="57" t="s">
        <v>46</v>
      </c>
      <c r="R182" s="57" t="s">
        <v>46</v>
      </c>
    </row>
    <row r="183" spans="1:19" s="25" customFormat="1" ht="30.2" customHeight="1" x14ac:dyDescent="0.2">
      <c r="A183" s="67"/>
      <c r="B183" s="68"/>
      <c r="C183" s="68"/>
      <c r="D183" s="58"/>
      <c r="E183" s="69"/>
      <c r="F183" s="58"/>
      <c r="G183" s="58"/>
      <c r="H183" s="58"/>
      <c r="I183" s="24">
        <f>J183</f>
        <v>0</v>
      </c>
      <c r="J183" s="38">
        <f>J181</f>
        <v>0</v>
      </c>
      <c r="K183" s="38">
        <v>0</v>
      </c>
      <c r="L183" s="38">
        <v>0</v>
      </c>
      <c r="M183" s="38">
        <v>0</v>
      </c>
      <c r="N183" s="60"/>
      <c r="O183" s="60"/>
      <c r="P183" s="57"/>
      <c r="Q183" s="57"/>
      <c r="R183" s="57"/>
    </row>
    <row r="184" spans="1:19" s="25" customFormat="1" ht="30.2" customHeight="1" x14ac:dyDescent="0.2">
      <c r="A184" s="68" t="s">
        <v>188</v>
      </c>
      <c r="B184" s="68"/>
      <c r="C184" s="68"/>
      <c r="D184" s="58">
        <f>E184+F184+G184+H184</f>
        <v>5552</v>
      </c>
      <c r="E184" s="58">
        <f>E182</f>
        <v>5552</v>
      </c>
      <c r="F184" s="58">
        <v>0</v>
      </c>
      <c r="G184" s="58">
        <v>0</v>
      </c>
      <c r="H184" s="58">
        <v>0</v>
      </c>
      <c r="I184" s="24">
        <f>J184</f>
        <v>0</v>
      </c>
      <c r="J184" s="24">
        <f>J182</f>
        <v>0</v>
      </c>
      <c r="K184" s="24">
        <v>0</v>
      </c>
      <c r="L184" s="24">
        <v>0</v>
      </c>
      <c r="M184" s="24">
        <v>0</v>
      </c>
      <c r="N184" s="60">
        <f>I184/D184*100</f>
        <v>0</v>
      </c>
      <c r="O184" s="60">
        <f>J184/E184*100</f>
        <v>0</v>
      </c>
      <c r="P184" s="57" t="s">
        <v>46</v>
      </c>
      <c r="Q184" s="57" t="s">
        <v>46</v>
      </c>
      <c r="R184" s="57" t="s">
        <v>46</v>
      </c>
    </row>
    <row r="185" spans="1:19" s="25" customFormat="1" ht="30.2" customHeight="1" x14ac:dyDescent="0.2">
      <c r="A185" s="68"/>
      <c r="B185" s="68"/>
      <c r="C185" s="68"/>
      <c r="D185" s="58"/>
      <c r="E185" s="58"/>
      <c r="F185" s="58"/>
      <c r="G185" s="58"/>
      <c r="H185" s="58"/>
      <c r="I185" s="24">
        <f>J185</f>
        <v>0</v>
      </c>
      <c r="J185" s="24">
        <f>J183</f>
        <v>0</v>
      </c>
      <c r="K185" s="24">
        <v>0</v>
      </c>
      <c r="L185" s="24">
        <v>0</v>
      </c>
      <c r="M185" s="24">
        <v>0</v>
      </c>
      <c r="N185" s="60"/>
      <c r="O185" s="60"/>
      <c r="P185" s="57"/>
      <c r="Q185" s="57"/>
      <c r="R185" s="57"/>
    </row>
    <row r="186" spans="1:19" s="19" customFormat="1" ht="30.2" customHeight="1" x14ac:dyDescent="0.3">
      <c r="A186" s="95" t="s">
        <v>200</v>
      </c>
      <c r="B186" s="95"/>
      <c r="C186" s="95"/>
      <c r="D186" s="91">
        <f>E186+F186+G186+H186</f>
        <v>1809798</v>
      </c>
      <c r="E186" s="91">
        <f>E154+E165+E174+E179+E184</f>
        <v>220038</v>
      </c>
      <c r="F186" s="91">
        <f>F154+F165+F174</f>
        <v>1589760</v>
      </c>
      <c r="G186" s="91">
        <f>G154+G165+G174</f>
        <v>0</v>
      </c>
      <c r="H186" s="91">
        <f>H154+H165+H174</f>
        <v>0</v>
      </c>
      <c r="I186" s="39">
        <f t="shared" ref="I186:I191" si="15">J186+K186+L186+M186</f>
        <v>1786469</v>
      </c>
      <c r="J186" s="39">
        <f>J154+J165+J174+J179</f>
        <v>205150</v>
      </c>
      <c r="K186" s="39">
        <f>K154+K165+K174+K179</f>
        <v>1581319</v>
      </c>
      <c r="L186" s="39">
        <f>L154+L165+L174</f>
        <v>0</v>
      </c>
      <c r="M186" s="39">
        <f>M154+M165+M174</f>
        <v>0</v>
      </c>
      <c r="N186" s="96">
        <f>I186/D186*100</f>
        <v>98.710961112787174</v>
      </c>
      <c r="O186" s="96">
        <f>J186/E186*100</f>
        <v>93.233895963424501</v>
      </c>
      <c r="P186" s="96">
        <f>K186/F186*100</f>
        <v>99.469039351851848</v>
      </c>
      <c r="Q186" s="96" t="s">
        <v>46</v>
      </c>
      <c r="R186" s="96" t="s">
        <v>46</v>
      </c>
    </row>
    <row r="187" spans="1:19" s="19" customFormat="1" ht="30.2" customHeight="1" x14ac:dyDescent="0.3">
      <c r="A187" s="95"/>
      <c r="B187" s="95"/>
      <c r="C187" s="95"/>
      <c r="D187" s="91"/>
      <c r="E187" s="91"/>
      <c r="F187" s="91"/>
      <c r="G187" s="91"/>
      <c r="H187" s="91"/>
      <c r="I187" s="39">
        <f t="shared" si="15"/>
        <v>1786469</v>
      </c>
      <c r="J187" s="39">
        <f>J155+J166+J175+J180</f>
        <v>205150</v>
      </c>
      <c r="K187" s="39">
        <f>K155+K166+K175+K180</f>
        <v>1581319</v>
      </c>
      <c r="L187" s="39">
        <f>L155+L166+L175</f>
        <v>0</v>
      </c>
      <c r="M187" s="39">
        <f>M155+M166+M175</f>
        <v>0</v>
      </c>
      <c r="N187" s="96"/>
      <c r="O187" s="96"/>
      <c r="P187" s="96"/>
      <c r="Q187" s="96"/>
      <c r="R187" s="96"/>
    </row>
    <row r="188" spans="1:19" s="21" customFormat="1" ht="39.950000000000003" customHeight="1" x14ac:dyDescent="0.3">
      <c r="A188" s="90" t="s">
        <v>198</v>
      </c>
      <c r="B188" s="90"/>
      <c r="C188" s="90"/>
      <c r="D188" s="91">
        <f>D92+D125+D146+D186</f>
        <v>4379927</v>
      </c>
      <c r="E188" s="91">
        <f>E92+E125+E146+E186</f>
        <v>1386098</v>
      </c>
      <c r="F188" s="91">
        <f>F92+F125+F146+F186</f>
        <v>2993829</v>
      </c>
      <c r="G188" s="91">
        <f>G92+G125+G146+G186</f>
        <v>0</v>
      </c>
      <c r="H188" s="91">
        <f>H92+H125+H146+H186</f>
        <v>0</v>
      </c>
      <c r="I188" s="39">
        <f t="shared" si="15"/>
        <v>4270751</v>
      </c>
      <c r="J188" s="39">
        <f t="shared" ref="J188:M189" si="16">J92+J125+J146+J186</f>
        <v>1342318</v>
      </c>
      <c r="K188" s="39">
        <f t="shared" si="16"/>
        <v>2928433</v>
      </c>
      <c r="L188" s="39">
        <f t="shared" si="16"/>
        <v>0</v>
      </c>
      <c r="M188" s="39">
        <f t="shared" si="16"/>
        <v>0</v>
      </c>
      <c r="N188" s="96">
        <f>I188/D188*100</f>
        <v>97.507355716202568</v>
      </c>
      <c r="O188" s="96">
        <f>J188/E188*100</f>
        <v>96.841493170035591</v>
      </c>
      <c r="P188" s="96">
        <f>K188/F188*100</f>
        <v>97.815640105029374</v>
      </c>
      <c r="Q188" s="96" t="s">
        <v>46</v>
      </c>
      <c r="R188" s="96" t="s">
        <v>46</v>
      </c>
    </row>
    <row r="189" spans="1:19" s="21" customFormat="1" ht="39.950000000000003" customHeight="1" x14ac:dyDescent="0.3">
      <c r="A189" s="90"/>
      <c r="B189" s="90"/>
      <c r="C189" s="90"/>
      <c r="D189" s="91"/>
      <c r="E189" s="91"/>
      <c r="F189" s="91"/>
      <c r="G189" s="91"/>
      <c r="H189" s="91"/>
      <c r="I189" s="39">
        <f t="shared" si="15"/>
        <v>4270751</v>
      </c>
      <c r="J189" s="39">
        <f t="shared" si="16"/>
        <v>1342318</v>
      </c>
      <c r="K189" s="39">
        <f t="shared" si="16"/>
        <v>2928433</v>
      </c>
      <c r="L189" s="39">
        <f t="shared" si="16"/>
        <v>0</v>
      </c>
      <c r="M189" s="39">
        <f t="shared" si="16"/>
        <v>0</v>
      </c>
      <c r="N189" s="96"/>
      <c r="O189" s="96"/>
      <c r="P189" s="96"/>
      <c r="Q189" s="96"/>
      <c r="R189" s="96"/>
    </row>
    <row r="190" spans="1:19" s="7" customFormat="1" ht="28.5" customHeight="1" x14ac:dyDescent="0.2">
      <c r="A190" s="104" t="s">
        <v>47</v>
      </c>
      <c r="B190" s="105"/>
      <c r="C190" s="106"/>
      <c r="D190" s="48">
        <f>E190+F190+G190+H190</f>
        <v>33082</v>
      </c>
      <c r="E190" s="48">
        <f>E124</f>
        <v>33082</v>
      </c>
      <c r="F190" s="46">
        <v>0</v>
      </c>
      <c r="G190" s="46">
        <v>0</v>
      </c>
      <c r="H190" s="46">
        <v>0</v>
      </c>
      <c r="I190" s="48">
        <f t="shared" si="15"/>
        <v>33082</v>
      </c>
      <c r="J190" s="48">
        <f>J124</f>
        <v>33082</v>
      </c>
      <c r="K190" s="46">
        <v>0</v>
      </c>
      <c r="L190" s="46">
        <v>0</v>
      </c>
      <c r="M190" s="46">
        <v>0</v>
      </c>
      <c r="N190" s="46" t="s">
        <v>195</v>
      </c>
      <c r="O190" s="46" t="s">
        <v>195</v>
      </c>
      <c r="P190" s="46" t="s">
        <v>195</v>
      </c>
      <c r="Q190" s="46" t="s">
        <v>195</v>
      </c>
      <c r="R190" s="46" t="s">
        <v>195</v>
      </c>
    </row>
    <row r="191" spans="1:19" s="21" customFormat="1" ht="75.75" customHeight="1" x14ac:dyDescent="0.3">
      <c r="A191" s="90" t="s">
        <v>199</v>
      </c>
      <c r="B191" s="90"/>
      <c r="C191" s="90"/>
      <c r="D191" s="39">
        <f>E191+F191</f>
        <v>4413009</v>
      </c>
      <c r="E191" s="39">
        <f>E188+E190</f>
        <v>1419180</v>
      </c>
      <c r="F191" s="39">
        <f>F188+F190</f>
        <v>2993829</v>
      </c>
      <c r="G191" s="39">
        <f>G188+G190</f>
        <v>0</v>
      </c>
      <c r="H191" s="39">
        <f>H188+H190</f>
        <v>0</v>
      </c>
      <c r="I191" s="39">
        <f t="shared" si="15"/>
        <v>4303833</v>
      </c>
      <c r="J191" s="39">
        <f>J189+J190</f>
        <v>1375400</v>
      </c>
      <c r="K191" s="39">
        <f>K189+K190</f>
        <v>2928433</v>
      </c>
      <c r="L191" s="39">
        <f>L189+L190</f>
        <v>0</v>
      </c>
      <c r="M191" s="39">
        <f>M189+M190</f>
        <v>0</v>
      </c>
      <c r="N191" s="47" t="s">
        <v>195</v>
      </c>
      <c r="O191" s="47" t="s">
        <v>195</v>
      </c>
      <c r="P191" s="47" t="s">
        <v>195</v>
      </c>
      <c r="Q191" s="47" t="s">
        <v>195</v>
      </c>
      <c r="R191" s="47" t="s">
        <v>195</v>
      </c>
    </row>
    <row r="192" spans="1:19" ht="30.2" customHeight="1" x14ac:dyDescent="0.2"/>
  </sheetData>
  <mergeCells count="967">
    <mergeCell ref="Q144:Q145"/>
    <mergeCell ref="A190:C190"/>
    <mergeCell ref="A191:C191"/>
    <mergeCell ref="R84:R85"/>
    <mergeCell ref="A86:A87"/>
    <mergeCell ref="B86:B87"/>
    <mergeCell ref="C86:C87"/>
    <mergeCell ref="D86:D87"/>
    <mergeCell ref="E86:E87"/>
    <mergeCell ref="F86:F87"/>
    <mergeCell ref="G86:G87"/>
    <mergeCell ref="H86:H87"/>
    <mergeCell ref="N86:N87"/>
    <mergeCell ref="O86:O87"/>
    <mergeCell ref="P86:P87"/>
    <mergeCell ref="Q86:Q87"/>
    <mergeCell ref="R86:R87"/>
    <mergeCell ref="A84:A85"/>
    <mergeCell ref="B84:B85"/>
    <mergeCell ref="C84:C85"/>
    <mergeCell ref="D84:D85"/>
    <mergeCell ref="F84:F85"/>
    <mergeCell ref="E84:E85"/>
    <mergeCell ref="N163:N164"/>
    <mergeCell ref="F71:F72"/>
    <mergeCell ref="R172:R173"/>
    <mergeCell ref="H144:H145"/>
    <mergeCell ref="R159:R160"/>
    <mergeCell ref="R154:R155"/>
    <mergeCell ref="O159:O160"/>
    <mergeCell ref="N159:N160"/>
    <mergeCell ref="P159:P160"/>
    <mergeCell ref="N157:N158"/>
    <mergeCell ref="Q165:Q166"/>
    <mergeCell ref="R165:R166"/>
    <mergeCell ref="P161:P162"/>
    <mergeCell ref="N161:N162"/>
    <mergeCell ref="Q163:Q164"/>
    <mergeCell ref="P163:P164"/>
    <mergeCell ref="N165:N166"/>
    <mergeCell ref="Q170:Q171"/>
    <mergeCell ref="R170:R171"/>
    <mergeCell ref="P168:P169"/>
    <mergeCell ref="O161:O162"/>
    <mergeCell ref="H146:H147"/>
    <mergeCell ref="R168:R169"/>
    <mergeCell ref="Q168:Q169"/>
    <mergeCell ref="Q157:Q158"/>
    <mergeCell ref="A64:A65"/>
    <mergeCell ref="D161:D162"/>
    <mergeCell ref="E161:E162"/>
    <mergeCell ref="D165:D166"/>
    <mergeCell ref="A161:A162"/>
    <mergeCell ref="C161:C162"/>
    <mergeCell ref="R69:R70"/>
    <mergeCell ref="R66:R67"/>
    <mergeCell ref="R60:R61"/>
    <mergeCell ref="P62:P63"/>
    <mergeCell ref="R62:R63"/>
    <mergeCell ref="Q71:Q72"/>
    <mergeCell ref="G69:G70"/>
    <mergeCell ref="D71:D72"/>
    <mergeCell ref="D64:D65"/>
    <mergeCell ref="Q64:Q65"/>
    <mergeCell ref="E62:E63"/>
    <mergeCell ref="P60:P61"/>
    <mergeCell ref="H60:H61"/>
    <mergeCell ref="O71:O72"/>
    <mergeCell ref="P71:P72"/>
    <mergeCell ref="R71:R72"/>
    <mergeCell ref="A71:C72"/>
    <mergeCell ref="E71:E72"/>
    <mergeCell ref="R74:R75"/>
    <mergeCell ref="A58:A59"/>
    <mergeCell ref="B58:B59"/>
    <mergeCell ref="B62:B63"/>
    <mergeCell ref="C62:C63"/>
    <mergeCell ref="Q60:Q61"/>
    <mergeCell ref="Q69:Q70"/>
    <mergeCell ref="B68:R68"/>
    <mergeCell ref="P69:P70"/>
    <mergeCell ref="O69:O70"/>
    <mergeCell ref="H69:H70"/>
    <mergeCell ref="N69:N70"/>
    <mergeCell ref="O60:O61"/>
    <mergeCell ref="E66:E67"/>
    <mergeCell ref="N66:N67"/>
    <mergeCell ref="R64:R65"/>
    <mergeCell ref="A66:C67"/>
    <mergeCell ref="H66:H67"/>
    <mergeCell ref="Q62:Q63"/>
    <mergeCell ref="C64:C65"/>
    <mergeCell ref="A60:A61"/>
    <mergeCell ref="N62:N63"/>
    <mergeCell ref="O62:O63"/>
    <mergeCell ref="D62:D63"/>
    <mergeCell ref="A74:A75"/>
    <mergeCell ref="B74:B75"/>
    <mergeCell ref="F76:F77"/>
    <mergeCell ref="G76:G77"/>
    <mergeCell ref="H76:H77"/>
    <mergeCell ref="C76:C77"/>
    <mergeCell ref="D76:D77"/>
    <mergeCell ref="E76:E77"/>
    <mergeCell ref="B76:B77"/>
    <mergeCell ref="D74:D75"/>
    <mergeCell ref="E74:E75"/>
    <mergeCell ref="F74:F75"/>
    <mergeCell ref="G74:G75"/>
    <mergeCell ref="H74:H75"/>
    <mergeCell ref="A140:A141"/>
    <mergeCell ref="C140:C141"/>
    <mergeCell ref="A142:A143"/>
    <mergeCell ref="D125:D126"/>
    <mergeCell ref="A163:A164"/>
    <mergeCell ref="D163:D164"/>
    <mergeCell ref="B152:B153"/>
    <mergeCell ref="C152:C153"/>
    <mergeCell ref="A157:A158"/>
    <mergeCell ref="D146:D147"/>
    <mergeCell ref="A159:A160"/>
    <mergeCell ref="D152:D153"/>
    <mergeCell ref="B157:B158"/>
    <mergeCell ref="C157:C158"/>
    <mergeCell ref="D157:D158"/>
    <mergeCell ref="A125:C126"/>
    <mergeCell ref="A133:A134"/>
    <mergeCell ref="D135:D136"/>
    <mergeCell ref="A127:C127"/>
    <mergeCell ref="D142:D143"/>
    <mergeCell ref="A130:R130"/>
    <mergeCell ref="A131:R131"/>
    <mergeCell ref="Q133:Q134"/>
    <mergeCell ref="A135:A136"/>
    <mergeCell ref="A165:C166"/>
    <mergeCell ref="O170:O171"/>
    <mergeCell ref="A168:A169"/>
    <mergeCell ref="G168:G169"/>
    <mergeCell ref="C168:C169"/>
    <mergeCell ref="B168:B169"/>
    <mergeCell ref="F168:F169"/>
    <mergeCell ref="D168:D169"/>
    <mergeCell ref="B170:B171"/>
    <mergeCell ref="C170:C171"/>
    <mergeCell ref="D170:D171"/>
    <mergeCell ref="E170:E171"/>
    <mergeCell ref="F170:F171"/>
    <mergeCell ref="G170:G171"/>
    <mergeCell ref="H170:H171"/>
    <mergeCell ref="N170:N171"/>
    <mergeCell ref="E165:E166"/>
    <mergeCell ref="O165:O166"/>
    <mergeCell ref="E168:E169"/>
    <mergeCell ref="H165:H166"/>
    <mergeCell ref="A170:A171"/>
    <mergeCell ref="A124:C124"/>
    <mergeCell ref="D100:D101"/>
    <mergeCell ref="G100:G101"/>
    <mergeCell ref="H100:H101"/>
    <mergeCell ref="H114:H115"/>
    <mergeCell ref="G116:G117"/>
    <mergeCell ref="H116:H117"/>
    <mergeCell ref="H112:H113"/>
    <mergeCell ref="G112:G113"/>
    <mergeCell ref="A110:A113"/>
    <mergeCell ref="D112:D113"/>
    <mergeCell ref="E112:E113"/>
    <mergeCell ref="C116:C117"/>
    <mergeCell ref="D116:D117"/>
    <mergeCell ref="B100:B101"/>
    <mergeCell ref="E116:E117"/>
    <mergeCell ref="F116:F117"/>
    <mergeCell ref="H110:H111"/>
    <mergeCell ref="A100:A102"/>
    <mergeCell ref="G114:G115"/>
    <mergeCell ref="B107:B108"/>
    <mergeCell ref="B112:B113"/>
    <mergeCell ref="B118:B119"/>
    <mergeCell ref="A118:A119"/>
    <mergeCell ref="R118:R119"/>
    <mergeCell ref="D122:D123"/>
    <mergeCell ref="A122:C123"/>
    <mergeCell ref="F118:F119"/>
    <mergeCell ref="G118:G119"/>
    <mergeCell ref="R120:R121"/>
    <mergeCell ref="A120:A121"/>
    <mergeCell ref="C120:C121"/>
    <mergeCell ref="B120:B121"/>
    <mergeCell ref="D120:D121"/>
    <mergeCell ref="E120:E121"/>
    <mergeCell ref="F120:F121"/>
    <mergeCell ref="G120:G121"/>
    <mergeCell ref="O118:O119"/>
    <mergeCell ref="H118:H119"/>
    <mergeCell ref="H120:H121"/>
    <mergeCell ref="N120:N121"/>
    <mergeCell ref="E122:E123"/>
    <mergeCell ref="Q122:Q123"/>
    <mergeCell ref="R122:R123"/>
    <mergeCell ref="N122:N123"/>
    <mergeCell ref="F122:F123"/>
    <mergeCell ref="G122:G123"/>
    <mergeCell ref="P118:P119"/>
    <mergeCell ref="R116:R117"/>
    <mergeCell ref="D103:D104"/>
    <mergeCell ref="Q92:Q93"/>
    <mergeCell ref="R110:R111"/>
    <mergeCell ref="Q103:Q104"/>
    <mergeCell ref="R107:R108"/>
    <mergeCell ref="P105:P106"/>
    <mergeCell ref="Q105:Q106"/>
    <mergeCell ref="O110:O111"/>
    <mergeCell ref="G92:G93"/>
    <mergeCell ref="D92:D93"/>
    <mergeCell ref="E92:E93"/>
    <mergeCell ref="O98:O99"/>
    <mergeCell ref="P112:P113"/>
    <mergeCell ref="Q112:Q113"/>
    <mergeCell ref="P100:P101"/>
    <mergeCell ref="G98:G99"/>
    <mergeCell ref="E100:E101"/>
    <mergeCell ref="G110:G111"/>
    <mergeCell ref="F100:F101"/>
    <mergeCell ref="B94:R94"/>
    <mergeCell ref="B97:R97"/>
    <mergeCell ref="C105:C109"/>
    <mergeCell ref="B105:B106"/>
    <mergeCell ref="A82:A83"/>
    <mergeCell ref="B82:B83"/>
    <mergeCell ref="F98:F99"/>
    <mergeCell ref="B98:B99"/>
    <mergeCell ref="R90:R91"/>
    <mergeCell ref="R114:R115"/>
    <mergeCell ref="N114:N115"/>
    <mergeCell ref="A92:C93"/>
    <mergeCell ref="A98:A99"/>
    <mergeCell ref="R103:R104"/>
    <mergeCell ref="Q100:Q101"/>
    <mergeCell ref="P90:P91"/>
    <mergeCell ref="N110:N111"/>
    <mergeCell ref="Q107:Q108"/>
    <mergeCell ref="R112:R113"/>
    <mergeCell ref="D90:D91"/>
    <mergeCell ref="B114:B115"/>
    <mergeCell ref="C114:C115"/>
    <mergeCell ref="C100:C102"/>
    <mergeCell ref="R92:R93"/>
    <mergeCell ref="A96:R96"/>
    <mergeCell ref="R105:R106"/>
    <mergeCell ref="C98:C99"/>
    <mergeCell ref="E114:E115"/>
    <mergeCell ref="F114:F115"/>
    <mergeCell ref="F112:F113"/>
    <mergeCell ref="N98:N99"/>
    <mergeCell ref="O103:O104"/>
    <mergeCell ref="P92:P93"/>
    <mergeCell ref="N107:N108"/>
    <mergeCell ref="C74:C75"/>
    <mergeCell ref="N74:N75"/>
    <mergeCell ref="O74:O75"/>
    <mergeCell ref="P74:P75"/>
    <mergeCell ref="P110:P111"/>
    <mergeCell ref="F92:F93"/>
    <mergeCell ref="R98:R99"/>
    <mergeCell ref="A5:R5"/>
    <mergeCell ref="D39:D40"/>
    <mergeCell ref="A69:A70"/>
    <mergeCell ref="C69:C70"/>
    <mergeCell ref="D69:D70"/>
    <mergeCell ref="E69:E70"/>
    <mergeCell ref="F69:F70"/>
    <mergeCell ref="B69:B70"/>
    <mergeCell ref="C78:C79"/>
    <mergeCell ref="D78:D79"/>
    <mergeCell ref="Q37:Q38"/>
    <mergeCell ref="R37:R38"/>
    <mergeCell ref="P39:P40"/>
    <mergeCell ref="Q39:Q40"/>
    <mergeCell ref="Q76:Q77"/>
    <mergeCell ref="R76:R77"/>
    <mergeCell ref="N39:N40"/>
    <mergeCell ref="O39:O40"/>
    <mergeCell ref="R54:R55"/>
    <mergeCell ref="O54:O55"/>
    <mergeCell ref="R56:R57"/>
    <mergeCell ref="R50:R51"/>
    <mergeCell ref="E152:E153"/>
    <mergeCell ref="F144:F145"/>
    <mergeCell ref="D137:D138"/>
    <mergeCell ref="B142:B143"/>
    <mergeCell ref="E107:E108"/>
    <mergeCell ref="D107:D108"/>
    <mergeCell ref="E110:E111"/>
    <mergeCell ref="E118:E119"/>
    <mergeCell ref="Q142:Q143"/>
    <mergeCell ref="A137:C138"/>
    <mergeCell ref="D133:D134"/>
    <mergeCell ref="C133:C134"/>
    <mergeCell ref="B133:B134"/>
    <mergeCell ref="F142:F143"/>
    <mergeCell ref="G142:G143"/>
    <mergeCell ref="O135:O136"/>
    <mergeCell ref="E125:E126"/>
    <mergeCell ref="F125:F126"/>
    <mergeCell ref="G125:G126"/>
    <mergeCell ref="H125:H126"/>
    <mergeCell ref="P137:P138"/>
    <mergeCell ref="Q135:Q136"/>
    <mergeCell ref="B139:R139"/>
    <mergeCell ref="G133:G134"/>
    <mergeCell ref="E146:E147"/>
    <mergeCell ref="F137:F138"/>
    <mergeCell ref="G144:G145"/>
    <mergeCell ref="E144:E145"/>
    <mergeCell ref="F135:F136"/>
    <mergeCell ref="E133:E134"/>
    <mergeCell ref="H135:H136"/>
    <mergeCell ref="E137:E138"/>
    <mergeCell ref="H133:H134"/>
    <mergeCell ref="F140:F141"/>
    <mergeCell ref="G140:G141"/>
    <mergeCell ref="H140:H141"/>
    <mergeCell ref="F146:F147"/>
    <mergeCell ref="E142:E143"/>
    <mergeCell ref="E140:E141"/>
    <mergeCell ref="H137:H138"/>
    <mergeCell ref="O163:O164"/>
    <mergeCell ref="N154:N155"/>
    <mergeCell ref="O154:O155"/>
    <mergeCell ref="D159:D160"/>
    <mergeCell ref="F163:F164"/>
    <mergeCell ref="H163:H164"/>
    <mergeCell ref="G163:G164"/>
    <mergeCell ref="B163:B164"/>
    <mergeCell ref="B156:R156"/>
    <mergeCell ref="G161:G162"/>
    <mergeCell ref="O157:O158"/>
    <mergeCell ref="C163:C164"/>
    <mergeCell ref="R163:R164"/>
    <mergeCell ref="Q161:Q162"/>
    <mergeCell ref="R161:R162"/>
    <mergeCell ref="B161:B162"/>
    <mergeCell ref="G159:G160"/>
    <mergeCell ref="H159:H160"/>
    <mergeCell ref="F154:F155"/>
    <mergeCell ref="F159:F160"/>
    <mergeCell ref="P186:P187"/>
    <mergeCell ref="Q186:Q187"/>
    <mergeCell ref="P172:P173"/>
    <mergeCell ref="P184:P185"/>
    <mergeCell ref="Q184:Q185"/>
    <mergeCell ref="A179:C180"/>
    <mergeCell ref="D179:D180"/>
    <mergeCell ref="E179:E180"/>
    <mergeCell ref="F179:F180"/>
    <mergeCell ref="G179:G180"/>
    <mergeCell ref="A172:A173"/>
    <mergeCell ref="B172:B173"/>
    <mergeCell ref="C177:C178"/>
    <mergeCell ref="D177:D178"/>
    <mergeCell ref="E177:E178"/>
    <mergeCell ref="F177:F178"/>
    <mergeCell ref="G177:G178"/>
    <mergeCell ref="G174:G175"/>
    <mergeCell ref="E174:E175"/>
    <mergeCell ref="A177:A178"/>
    <mergeCell ref="C172:C173"/>
    <mergeCell ref="D172:D173"/>
    <mergeCell ref="E172:E173"/>
    <mergeCell ref="H172:H173"/>
    <mergeCell ref="R186:R187"/>
    <mergeCell ref="H174:H175"/>
    <mergeCell ref="R174:R175"/>
    <mergeCell ref="P174:P175"/>
    <mergeCell ref="P165:P166"/>
    <mergeCell ref="Q174:Q175"/>
    <mergeCell ref="H186:H187"/>
    <mergeCell ref="O186:O187"/>
    <mergeCell ref="N179:N180"/>
    <mergeCell ref="O179:O180"/>
    <mergeCell ref="Q179:Q180"/>
    <mergeCell ref="R179:R180"/>
    <mergeCell ref="P179:P180"/>
    <mergeCell ref="N186:N187"/>
    <mergeCell ref="H168:H169"/>
    <mergeCell ref="O168:O169"/>
    <mergeCell ref="N168:N169"/>
    <mergeCell ref="O177:O178"/>
    <mergeCell ref="P177:P178"/>
    <mergeCell ref="N172:N173"/>
    <mergeCell ref="N177:N178"/>
    <mergeCell ref="P170:P171"/>
    <mergeCell ref="N174:N175"/>
    <mergeCell ref="B167:R167"/>
    <mergeCell ref="R52:R53"/>
    <mergeCell ref="Q54:Q55"/>
    <mergeCell ref="D56:D57"/>
    <mergeCell ref="E56:E57"/>
    <mergeCell ref="F56:F57"/>
    <mergeCell ref="G56:G57"/>
    <mergeCell ref="N54:N55"/>
    <mergeCell ref="P54:P55"/>
    <mergeCell ref="A54:A55"/>
    <mergeCell ref="B54:B55"/>
    <mergeCell ref="F52:F53"/>
    <mergeCell ref="G52:G53"/>
    <mergeCell ref="A52:A53"/>
    <mergeCell ref="D54:D55"/>
    <mergeCell ref="E54:E55"/>
    <mergeCell ref="F54:F55"/>
    <mergeCell ref="G54:G55"/>
    <mergeCell ref="H54:H55"/>
    <mergeCell ref="C54:C55"/>
    <mergeCell ref="N52:N53"/>
    <mergeCell ref="D48:D49"/>
    <mergeCell ref="E48:E49"/>
    <mergeCell ref="F48:F49"/>
    <mergeCell ref="G48:G49"/>
    <mergeCell ref="D52:D53"/>
    <mergeCell ref="E52:E53"/>
    <mergeCell ref="C56:C57"/>
    <mergeCell ref="B56:B57"/>
    <mergeCell ref="A56:A57"/>
    <mergeCell ref="B6:B12"/>
    <mergeCell ref="C29:C30"/>
    <mergeCell ref="A29:A30"/>
    <mergeCell ref="D29:D30"/>
    <mergeCell ref="D6:M6"/>
    <mergeCell ref="B50:B51"/>
    <mergeCell ref="D7:H7"/>
    <mergeCell ref="D19:D20"/>
    <mergeCell ref="C21:C22"/>
    <mergeCell ref="A21:A22"/>
    <mergeCell ref="B23:B24"/>
    <mergeCell ref="B25:B26"/>
    <mergeCell ref="C25:C26"/>
    <mergeCell ref="H23:H24"/>
    <mergeCell ref="H21:H22"/>
    <mergeCell ref="C27:C28"/>
    <mergeCell ref="F50:F51"/>
    <mergeCell ref="G50:G51"/>
    <mergeCell ref="C50:C51"/>
    <mergeCell ref="B48:B49"/>
    <mergeCell ref="C44:C45"/>
    <mergeCell ref="H48:H49"/>
    <mergeCell ref="B44:B45"/>
    <mergeCell ref="C48:C49"/>
    <mergeCell ref="A50:A51"/>
    <mergeCell ref="D50:D51"/>
    <mergeCell ref="E50:E51"/>
    <mergeCell ref="C52:C53"/>
    <mergeCell ref="H50:H51"/>
    <mergeCell ref="P50:P51"/>
    <mergeCell ref="P52:P53"/>
    <mergeCell ref="Q52:Q53"/>
    <mergeCell ref="B52:B53"/>
    <mergeCell ref="O50:O51"/>
    <mergeCell ref="O52:O53"/>
    <mergeCell ref="N50:N51"/>
    <mergeCell ref="H52:H53"/>
    <mergeCell ref="Q50:Q51"/>
    <mergeCell ref="R23:R24"/>
    <mergeCell ref="H42:H43"/>
    <mergeCell ref="B41:R41"/>
    <mergeCell ref="N42:N43"/>
    <mergeCell ref="B29:B30"/>
    <mergeCell ref="E29:E30"/>
    <mergeCell ref="D25:D26"/>
    <mergeCell ref="E25:E26"/>
    <mergeCell ref="O19:O20"/>
    <mergeCell ref="C19:C20"/>
    <mergeCell ref="H19:H20"/>
    <mergeCell ref="R42:R43"/>
    <mergeCell ref="P42:P43"/>
    <mergeCell ref="R33:R34"/>
    <mergeCell ref="Q35:Q36"/>
    <mergeCell ref="R35:R36"/>
    <mergeCell ref="R29:R30"/>
    <mergeCell ref="Q31:Q32"/>
    <mergeCell ref="H29:H30"/>
    <mergeCell ref="O31:O32"/>
    <mergeCell ref="Q33:Q34"/>
    <mergeCell ref="O48:O49"/>
    <mergeCell ref="N48:N49"/>
    <mergeCell ref="B37:B38"/>
    <mergeCell ref="C37:C38"/>
    <mergeCell ref="R27:R28"/>
    <mergeCell ref="G31:G32"/>
    <mergeCell ref="G29:G30"/>
    <mergeCell ref="N35:N36"/>
    <mergeCell ref="F35:F36"/>
    <mergeCell ref="N27:N28"/>
    <mergeCell ref="O42:O43"/>
    <mergeCell ref="G42:G43"/>
    <mergeCell ref="N29:N30"/>
    <mergeCell ref="A39:C40"/>
    <mergeCell ref="R39:R40"/>
    <mergeCell ref="A42:A43"/>
    <mergeCell ref="A31:A32"/>
    <mergeCell ref="F29:F30"/>
    <mergeCell ref="F31:F32"/>
    <mergeCell ref="A37:A38"/>
    <mergeCell ref="A48:A49"/>
    <mergeCell ref="H44:H45"/>
    <mergeCell ref="A46:A47"/>
    <mergeCell ref="Q23:Q24"/>
    <mergeCell ref="D9:D12"/>
    <mergeCell ref="A16:R16"/>
    <mergeCell ref="A17:R17"/>
    <mergeCell ref="L9:L10"/>
    <mergeCell ref="M9:M10"/>
    <mergeCell ref="F25:F26"/>
    <mergeCell ref="G25:G26"/>
    <mergeCell ref="R48:R49"/>
    <mergeCell ref="P48:P49"/>
    <mergeCell ref="Q48:Q49"/>
    <mergeCell ref="Q46:Q47"/>
    <mergeCell ref="R46:R47"/>
    <mergeCell ref="R31:R32"/>
    <mergeCell ref="P29:P30"/>
    <mergeCell ref="Q29:Q30"/>
    <mergeCell ref="Q25:Q26"/>
    <mergeCell ref="R25:R26"/>
    <mergeCell ref="P46:P47"/>
    <mergeCell ref="P44:P45"/>
    <mergeCell ref="R44:R45"/>
    <mergeCell ref="Q42:Q43"/>
    <mergeCell ref="Q44:Q45"/>
    <mergeCell ref="Q27:Q28"/>
    <mergeCell ref="A44:A45"/>
    <mergeCell ref="N21:N22"/>
    <mergeCell ref="O21:O22"/>
    <mergeCell ref="O35:O36"/>
    <mergeCell ref="P35:P36"/>
    <mergeCell ref="N33:N34"/>
    <mergeCell ref="O33:O34"/>
    <mergeCell ref="P37:P38"/>
    <mergeCell ref="B21:B22"/>
    <mergeCell ref="P33:P34"/>
    <mergeCell ref="E44:E45"/>
    <mergeCell ref="G44:G45"/>
    <mergeCell ref="G46:G47"/>
    <mergeCell ref="H37:H38"/>
    <mergeCell ref="H39:H40"/>
    <mergeCell ref="D37:D38"/>
    <mergeCell ref="B42:B43"/>
    <mergeCell ref="C42:C43"/>
    <mergeCell ref="F37:F38"/>
    <mergeCell ref="G39:G40"/>
    <mergeCell ref="G37:G38"/>
    <mergeCell ref="F44:F45"/>
    <mergeCell ref="H46:H47"/>
    <mergeCell ref="O44:O45"/>
    <mergeCell ref="N46:N47"/>
    <mergeCell ref="O46:O47"/>
    <mergeCell ref="E39:E40"/>
    <mergeCell ref="C31:C32"/>
    <mergeCell ref="D31:D32"/>
    <mergeCell ref="E31:E32"/>
    <mergeCell ref="H31:H32"/>
    <mergeCell ref="B31:B32"/>
    <mergeCell ref="N44:N45"/>
    <mergeCell ref="D44:D45"/>
    <mergeCell ref="F39:F40"/>
    <mergeCell ref="D42:D43"/>
    <mergeCell ref="E42:E43"/>
    <mergeCell ref="F42:F43"/>
    <mergeCell ref="N37:N38"/>
    <mergeCell ref="O37:O38"/>
    <mergeCell ref="N31:N32"/>
    <mergeCell ref="E37:E38"/>
    <mergeCell ref="B46:B47"/>
    <mergeCell ref="C46:C47"/>
    <mergeCell ref="D46:D47"/>
    <mergeCell ref="E46:E47"/>
    <mergeCell ref="F46:F47"/>
    <mergeCell ref="N23:N24"/>
    <mergeCell ref="O23:O24"/>
    <mergeCell ref="P23:P24"/>
    <mergeCell ref="N19:N20"/>
    <mergeCell ref="D27:D28"/>
    <mergeCell ref="O27:O28"/>
    <mergeCell ref="H27:H28"/>
    <mergeCell ref="G27:G28"/>
    <mergeCell ref="F19:F20"/>
    <mergeCell ref="E19:E20"/>
    <mergeCell ref="O29:O30"/>
    <mergeCell ref="P31:P32"/>
    <mergeCell ref="P27:P28"/>
    <mergeCell ref="F27:F28"/>
    <mergeCell ref="E27:E28"/>
    <mergeCell ref="N25:N26"/>
    <mergeCell ref="O25:O26"/>
    <mergeCell ref="P25:P26"/>
    <mergeCell ref="H25:H26"/>
    <mergeCell ref="A19:A20"/>
    <mergeCell ref="E21:E22"/>
    <mergeCell ref="R19:R20"/>
    <mergeCell ref="R9:R12"/>
    <mergeCell ref="A14:R14"/>
    <mergeCell ref="E9:E12"/>
    <mergeCell ref="F9:F12"/>
    <mergeCell ref="G9:G12"/>
    <mergeCell ref="C6:C12"/>
    <mergeCell ref="P19:P20"/>
    <mergeCell ref="I7:M7"/>
    <mergeCell ref="D8:H8"/>
    <mergeCell ref="I8:M8"/>
    <mergeCell ref="I9:I10"/>
    <mergeCell ref="K9:K10"/>
    <mergeCell ref="N6:R6"/>
    <mergeCell ref="N7:R8"/>
    <mergeCell ref="J9:J10"/>
    <mergeCell ref="N9:N12"/>
    <mergeCell ref="H9:H12"/>
    <mergeCell ref="Q9:Q12"/>
    <mergeCell ref="Q21:Q22"/>
    <mergeCell ref="R21:R22"/>
    <mergeCell ref="A6:A12"/>
    <mergeCell ref="R144:R145"/>
    <mergeCell ref="G58:G59"/>
    <mergeCell ref="H58:H59"/>
    <mergeCell ref="N58:N59"/>
    <mergeCell ref="O58:O59"/>
    <mergeCell ref="R140:R141"/>
    <mergeCell ref="Q140:Q141"/>
    <mergeCell ref="N142:N143"/>
    <mergeCell ref="O142:O143"/>
    <mergeCell ref="H64:H65"/>
    <mergeCell ref="N60:N61"/>
    <mergeCell ref="P66:P67"/>
    <mergeCell ref="Q66:Q67"/>
    <mergeCell ref="Q125:Q126"/>
    <mergeCell ref="P135:P136"/>
    <mergeCell ref="O137:O138"/>
    <mergeCell ref="R137:R138"/>
    <mergeCell ref="R133:R134"/>
    <mergeCell ref="R135:R136"/>
    <mergeCell ref="H90:H91"/>
    <mergeCell ref="N90:N91"/>
    <mergeCell ref="O90:O91"/>
    <mergeCell ref="Q74:Q75"/>
    <mergeCell ref="R100:R101"/>
    <mergeCell ref="N133:N134"/>
    <mergeCell ref="H80:H81"/>
    <mergeCell ref="C80:C81"/>
    <mergeCell ref="A25:A26"/>
    <mergeCell ref="B19:B20"/>
    <mergeCell ref="P9:P12"/>
    <mergeCell ref="B27:B28"/>
    <mergeCell ref="A27:A28"/>
    <mergeCell ref="R58:R59"/>
    <mergeCell ref="C23:C24"/>
    <mergeCell ref="A23:A24"/>
    <mergeCell ref="B15:R15"/>
    <mergeCell ref="B18:R18"/>
    <mergeCell ref="O9:O12"/>
    <mergeCell ref="D23:D24"/>
    <mergeCell ref="E23:E24"/>
    <mergeCell ref="F23:F24"/>
    <mergeCell ref="F21:F22"/>
    <mergeCell ref="D21:D22"/>
    <mergeCell ref="G19:G20"/>
    <mergeCell ref="G23:G24"/>
    <mergeCell ref="G21:G22"/>
    <mergeCell ref="Q19:Q20"/>
    <mergeCell ref="P21:P22"/>
    <mergeCell ref="A105:A109"/>
    <mergeCell ref="A103:A104"/>
    <mergeCell ref="N82:N83"/>
    <mergeCell ref="N118:N119"/>
    <mergeCell ref="H105:H106"/>
    <mergeCell ref="N105:N106"/>
    <mergeCell ref="E135:E136"/>
    <mergeCell ref="C142:C143"/>
    <mergeCell ref="H56:H57"/>
    <mergeCell ref="D110:D111"/>
    <mergeCell ref="F107:F108"/>
    <mergeCell ref="G107:G108"/>
    <mergeCell ref="H107:H108"/>
    <mergeCell ref="G62:G63"/>
    <mergeCell ref="H62:H63"/>
    <mergeCell ref="F66:F67"/>
    <mergeCell ref="G66:G67"/>
    <mergeCell ref="D66:D67"/>
    <mergeCell ref="G82:G83"/>
    <mergeCell ref="F110:F111"/>
    <mergeCell ref="D98:D99"/>
    <mergeCell ref="G90:G91"/>
    <mergeCell ref="E64:E65"/>
    <mergeCell ref="F64:F65"/>
    <mergeCell ref="P157:P158"/>
    <mergeCell ref="H122:H123"/>
    <mergeCell ref="O122:O123"/>
    <mergeCell ref="P142:P143"/>
    <mergeCell ref="N140:N141"/>
    <mergeCell ref="G64:G65"/>
    <mergeCell ref="H92:H93"/>
    <mergeCell ref="E98:E99"/>
    <mergeCell ref="A90:C91"/>
    <mergeCell ref="B103:B104"/>
    <mergeCell ref="C103:C104"/>
    <mergeCell ref="C82:C83"/>
    <mergeCell ref="D140:D141"/>
    <mergeCell ref="N125:N126"/>
    <mergeCell ref="O125:O126"/>
    <mergeCell ref="O140:O141"/>
    <mergeCell ref="A128:C128"/>
    <mergeCell ref="A116:A117"/>
    <mergeCell ref="B110:B111"/>
    <mergeCell ref="E90:E91"/>
    <mergeCell ref="F90:F91"/>
    <mergeCell ref="C110:C113"/>
    <mergeCell ref="E82:E83"/>
    <mergeCell ref="F82:F83"/>
    <mergeCell ref="E105:E106"/>
    <mergeCell ref="F103:F104"/>
    <mergeCell ref="G103:G104"/>
    <mergeCell ref="D114:D115"/>
    <mergeCell ref="P116:P117"/>
    <mergeCell ref="E157:E158"/>
    <mergeCell ref="F157:F158"/>
    <mergeCell ref="F152:F153"/>
    <mergeCell ref="G152:G153"/>
    <mergeCell ref="B129:R129"/>
    <mergeCell ref="B132:R132"/>
    <mergeCell ref="G157:G158"/>
    <mergeCell ref="G137:G138"/>
    <mergeCell ref="G146:G147"/>
    <mergeCell ref="A144:C145"/>
    <mergeCell ref="P140:P141"/>
    <mergeCell ref="P133:P134"/>
    <mergeCell ref="Q137:Q138"/>
    <mergeCell ref="H154:H155"/>
    <mergeCell ref="G154:G155"/>
    <mergeCell ref="P152:P153"/>
    <mergeCell ref="Q152:Q153"/>
    <mergeCell ref="O152:O153"/>
    <mergeCell ref="P154:P155"/>
    <mergeCell ref="O92:O93"/>
    <mergeCell ref="Q110:Q111"/>
    <mergeCell ref="O107:O108"/>
    <mergeCell ref="Q98:Q99"/>
    <mergeCell ref="A80:A81"/>
    <mergeCell ref="O133:O134"/>
    <mergeCell ref="N152:N153"/>
    <mergeCell ref="N144:N145"/>
    <mergeCell ref="P144:P145"/>
    <mergeCell ref="O144:O145"/>
    <mergeCell ref="N146:N147"/>
    <mergeCell ref="N135:N136"/>
    <mergeCell ref="P146:P147"/>
    <mergeCell ref="O146:O147"/>
    <mergeCell ref="N137:N138"/>
    <mergeCell ref="P122:P123"/>
    <mergeCell ref="P120:P121"/>
    <mergeCell ref="N80:N81"/>
    <mergeCell ref="D80:D81"/>
    <mergeCell ref="E80:E81"/>
    <mergeCell ref="F80:F81"/>
    <mergeCell ref="F105:F106"/>
    <mergeCell ref="G105:G106"/>
    <mergeCell ref="D105:D106"/>
    <mergeCell ref="Q120:Q121"/>
    <mergeCell ref="O120:O121"/>
    <mergeCell ref="H103:H104"/>
    <mergeCell ref="N103:N104"/>
    <mergeCell ref="E103:E104"/>
    <mergeCell ref="H82:H83"/>
    <mergeCell ref="P188:P189"/>
    <mergeCell ref="P103:P104"/>
    <mergeCell ref="P107:P108"/>
    <mergeCell ref="O105:O106"/>
    <mergeCell ref="N112:N113"/>
    <mergeCell ref="O188:O189"/>
    <mergeCell ref="F161:F162"/>
    <mergeCell ref="Q118:Q119"/>
    <mergeCell ref="Q116:Q117"/>
    <mergeCell ref="P114:P115"/>
    <mergeCell ref="O84:O85"/>
    <mergeCell ref="P84:P85"/>
    <mergeCell ref="Q84:Q85"/>
    <mergeCell ref="N116:N117"/>
    <mergeCell ref="Q90:Q91"/>
    <mergeCell ref="Q114:Q115"/>
    <mergeCell ref="O114:O115"/>
    <mergeCell ref="N92:N93"/>
    <mergeCell ref="P64:P65"/>
    <mergeCell ref="O64:O65"/>
    <mergeCell ref="P98:P99"/>
    <mergeCell ref="H161:H162"/>
    <mergeCell ref="N100:N101"/>
    <mergeCell ref="O100:O101"/>
    <mergeCell ref="H98:H99"/>
    <mergeCell ref="A149:R149"/>
    <mergeCell ref="A150:R150"/>
    <mergeCell ref="A146:C147"/>
    <mergeCell ref="H157:H158"/>
    <mergeCell ref="R146:R147"/>
    <mergeCell ref="B148:R148"/>
    <mergeCell ref="B151:R151"/>
    <mergeCell ref="R152:R153"/>
    <mergeCell ref="A154:C155"/>
    <mergeCell ref="Q159:Q160"/>
    <mergeCell ref="A152:A153"/>
    <mergeCell ref="R125:R126"/>
    <mergeCell ref="H142:H143"/>
    <mergeCell ref="A76:A77"/>
    <mergeCell ref="A78:A79"/>
    <mergeCell ref="P125:P126"/>
    <mergeCell ref="A95:R95"/>
    <mergeCell ref="R188:R189"/>
    <mergeCell ref="H179:H180"/>
    <mergeCell ref="Q188:Q189"/>
    <mergeCell ref="A62:A63"/>
    <mergeCell ref="O116:O117"/>
    <mergeCell ref="O112:O113"/>
    <mergeCell ref="A114:A115"/>
    <mergeCell ref="B116:B117"/>
    <mergeCell ref="B135:B136"/>
    <mergeCell ref="C135:C136"/>
    <mergeCell ref="G135:G136"/>
    <mergeCell ref="F133:F134"/>
    <mergeCell ref="E88:E89"/>
    <mergeCell ref="B64:B65"/>
    <mergeCell ref="N64:N65"/>
    <mergeCell ref="F62:F63"/>
    <mergeCell ref="O66:O67"/>
    <mergeCell ref="C118:C119"/>
    <mergeCell ref="D118:D119"/>
    <mergeCell ref="R142:R143"/>
    <mergeCell ref="D88:D89"/>
    <mergeCell ref="F188:F189"/>
    <mergeCell ref="G188:G189"/>
    <mergeCell ref="H188:H189"/>
    <mergeCell ref="A188:C189"/>
    <mergeCell ref="D188:D189"/>
    <mergeCell ref="E188:E189"/>
    <mergeCell ref="G186:G187"/>
    <mergeCell ref="D186:D187"/>
    <mergeCell ref="E186:E187"/>
    <mergeCell ref="F186:F187"/>
    <mergeCell ref="B176:R176"/>
    <mergeCell ref="B177:B178"/>
    <mergeCell ref="A186:C187"/>
    <mergeCell ref="N188:N189"/>
    <mergeCell ref="B181:R181"/>
    <mergeCell ref="H177:H178"/>
    <mergeCell ref="P182:P183"/>
    <mergeCell ref="Q182:Q183"/>
    <mergeCell ref="R182:R183"/>
    <mergeCell ref="A184:C185"/>
    <mergeCell ref="D184:D185"/>
    <mergeCell ref="E184:E185"/>
    <mergeCell ref="F184:F185"/>
    <mergeCell ref="G184:G185"/>
    <mergeCell ref="H184:H185"/>
    <mergeCell ref="N184:N185"/>
    <mergeCell ref="O184:O185"/>
    <mergeCell ref="M1:R1"/>
    <mergeCell ref="A88:A89"/>
    <mergeCell ref="N88:N89"/>
    <mergeCell ref="O88:O89"/>
    <mergeCell ref="P88:P89"/>
    <mergeCell ref="Q88:Q89"/>
    <mergeCell ref="R88:R89"/>
    <mergeCell ref="F88:F89"/>
    <mergeCell ref="G88:G89"/>
    <mergeCell ref="H88:H89"/>
    <mergeCell ref="B88:B89"/>
    <mergeCell ref="C88:C89"/>
    <mergeCell ref="D82:D83"/>
    <mergeCell ref="R82:R83"/>
    <mergeCell ref="Q82:Q83"/>
    <mergeCell ref="G84:G85"/>
    <mergeCell ref="H84:H85"/>
    <mergeCell ref="N84:N85"/>
    <mergeCell ref="O80:O81"/>
    <mergeCell ref="P80:P81"/>
    <mergeCell ref="O82:O83"/>
    <mergeCell ref="P82:P83"/>
    <mergeCell ref="G80:G81"/>
    <mergeCell ref="B78:B79"/>
    <mergeCell ref="A33:A34"/>
    <mergeCell ref="B33:B34"/>
    <mergeCell ref="C33:C34"/>
    <mergeCell ref="D33:D34"/>
    <mergeCell ref="E33:E34"/>
    <mergeCell ref="F33:F34"/>
    <mergeCell ref="G33:G34"/>
    <mergeCell ref="H33:H34"/>
    <mergeCell ref="A35:A36"/>
    <mergeCell ref="B35:B36"/>
    <mergeCell ref="C35:C36"/>
    <mergeCell ref="D35:D36"/>
    <mergeCell ref="E35:E36"/>
    <mergeCell ref="G35:G36"/>
    <mergeCell ref="H35:H36"/>
    <mergeCell ref="R78:R79"/>
    <mergeCell ref="O76:O77"/>
    <mergeCell ref="Q80:Q81"/>
    <mergeCell ref="R80:R81"/>
    <mergeCell ref="P78:P79"/>
    <mergeCell ref="G78:G79"/>
    <mergeCell ref="H78:H79"/>
    <mergeCell ref="N78:N79"/>
    <mergeCell ref="O78:O79"/>
    <mergeCell ref="Q78:Q79"/>
    <mergeCell ref="P76:P77"/>
    <mergeCell ref="P58:P59"/>
    <mergeCell ref="Q58:Q59"/>
    <mergeCell ref="O56:O57"/>
    <mergeCell ref="B80:B81"/>
    <mergeCell ref="N76:N77"/>
    <mergeCell ref="C58:C59"/>
    <mergeCell ref="E60:E61"/>
    <mergeCell ref="G60:G61"/>
    <mergeCell ref="F60:F61"/>
    <mergeCell ref="E78:E79"/>
    <mergeCell ref="F78:F79"/>
    <mergeCell ref="D58:D59"/>
    <mergeCell ref="E58:E59"/>
    <mergeCell ref="F58:F59"/>
    <mergeCell ref="B60:B61"/>
    <mergeCell ref="C60:C61"/>
    <mergeCell ref="D60:D61"/>
    <mergeCell ref="P56:P57"/>
    <mergeCell ref="Q56:Q57"/>
    <mergeCell ref="N56:N57"/>
    <mergeCell ref="G71:G72"/>
    <mergeCell ref="H71:H72"/>
    <mergeCell ref="N71:N72"/>
    <mergeCell ref="B73:R73"/>
    <mergeCell ref="R184:R185"/>
    <mergeCell ref="A182:A183"/>
    <mergeCell ref="B182:C183"/>
    <mergeCell ref="D182:D183"/>
    <mergeCell ref="E182:E183"/>
    <mergeCell ref="F182:F183"/>
    <mergeCell ref="G182:G183"/>
    <mergeCell ref="H182:H183"/>
    <mergeCell ref="N182:N183"/>
    <mergeCell ref="O182:O183"/>
    <mergeCell ref="B140:B141"/>
    <mergeCell ref="Q154:Q155"/>
    <mergeCell ref="D144:D145"/>
    <mergeCell ref="R177:R178"/>
    <mergeCell ref="G165:G166"/>
    <mergeCell ref="O174:O175"/>
    <mergeCell ref="Q177:Q178"/>
    <mergeCell ref="Q172:Q173"/>
    <mergeCell ref="Q146:Q147"/>
    <mergeCell ref="O172:O173"/>
    <mergeCell ref="E163:E164"/>
    <mergeCell ref="F165:F166"/>
    <mergeCell ref="R157:R158"/>
    <mergeCell ref="H152:H153"/>
    <mergeCell ref="F172:F173"/>
    <mergeCell ref="G172:G173"/>
    <mergeCell ref="A174:C175"/>
    <mergeCell ref="D174:D175"/>
    <mergeCell ref="F174:F175"/>
    <mergeCell ref="D154:D155"/>
    <mergeCell ref="E154:E155"/>
    <mergeCell ref="C159:C160"/>
    <mergeCell ref="B159:B160"/>
    <mergeCell ref="E159:E160"/>
  </mergeCells>
  <printOptions verticalCentered="1"/>
  <pageMargins left="0.70899999999999996" right="0.70899999999999996" top="0.59099999999999997" bottom="0.55100000000000005" header="0.315" footer="0.315"/>
  <pageSetup paperSize="8" scale="50" firstPageNumber="63" fitToHeight="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</vt:lpstr>
      <vt:lpstr>'Прил. 1'!Заголовки_для_печати</vt:lpstr>
      <vt:lpstr>'Прил. 1'!Область_печати</vt:lpstr>
    </vt:vector>
  </TitlesOfParts>
  <Company>Мэрия Тольятти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Тимофеев Георгий Аркадьевич</cp:lastModifiedBy>
  <cp:lastPrinted>2026-01-29T08:42:29Z</cp:lastPrinted>
  <dcterms:created xsi:type="dcterms:W3CDTF">2010-09-21T12:17:32Z</dcterms:created>
  <dcterms:modified xsi:type="dcterms:W3CDTF">2026-02-16T12:32:26Z</dcterms:modified>
</cp:coreProperties>
</file>