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 ЭКОНОМИСТЫ\ОТЧЕТЫ ЭКОНОМИСТЫ\Программа\Новая программа 2026-2030\Проекты постановлений\Программа\2026 год\4)Изм №___от__.__.26(РД938от08.07.26)Пост№_от_.04.26г(ГВ_._26)\"/>
    </mc:Choice>
  </mc:AlternateContent>
  <bookViews>
    <workbookView xWindow="0" yWindow="0" windowWidth="28800" windowHeight="11730" tabRatio="483"/>
  </bookViews>
  <sheets>
    <sheet name="2026" sheetId="12" r:id="rId1"/>
    <sheet name="2027" sheetId="13" r:id="rId2"/>
    <sheet name="2028" sheetId="14" r:id="rId3"/>
  </sheets>
  <definedNames>
    <definedName name="_xlnm.Print_Titles" localSheetId="0">'2026'!$7:$7</definedName>
    <definedName name="_xlnm.Print_Titles" localSheetId="1">'2027'!$5:$5</definedName>
    <definedName name="_xlnm.Print_Titles" localSheetId="2">'2028'!$4:$4</definedName>
    <definedName name="_xlnm.Print_Area" localSheetId="0">'2026'!$A$1:$E$59</definedName>
    <definedName name="_xlnm.Print_Area" localSheetId="1">'2027'!$A$1:$C$28</definedName>
    <definedName name="_xlnm.Print_Area" localSheetId="2">'2028'!$A$1:$C$24</definedName>
  </definedNames>
  <calcPr calcId="162913"/>
</workbook>
</file>

<file path=xl/calcChain.xml><?xml version="1.0" encoding="utf-8"?>
<calcChain xmlns="http://schemas.openxmlformats.org/spreadsheetml/2006/main">
  <c r="C54" i="12" l="1"/>
  <c r="C14" i="12" l="1"/>
  <c r="C19" i="12" l="1"/>
  <c r="C43" i="12"/>
  <c r="D19" i="13" l="1"/>
  <c r="C18" i="13"/>
  <c r="C10" i="13"/>
  <c r="C57" i="12" l="1"/>
  <c r="E43" i="12" l="1"/>
  <c r="C52" i="12"/>
  <c r="C39" i="12" l="1"/>
  <c r="F52" i="12" l="1"/>
  <c r="E52" i="12" l="1"/>
  <c r="D52" i="12"/>
  <c r="C58" i="12" l="1"/>
  <c r="D15" i="14"/>
  <c r="C13" i="14"/>
  <c r="C17" i="13"/>
  <c r="C19" i="13" s="1"/>
  <c r="C36" i="12"/>
  <c r="C55" i="12"/>
  <c r="C59" i="12" l="1"/>
  <c r="C15" i="13"/>
  <c r="C32" i="12"/>
  <c r="C11" i="12" l="1"/>
  <c r="C22" i="14" l="1"/>
  <c r="C15" i="14"/>
  <c r="C11" i="14"/>
  <c r="C29" i="12"/>
  <c r="C8" i="14"/>
  <c r="C12" i="13"/>
  <c r="C37" i="12" l="1"/>
  <c r="C40" i="12"/>
  <c r="C26" i="13" l="1"/>
</calcChain>
</file>

<file path=xl/sharedStrings.xml><?xml version="1.0" encoding="utf-8"?>
<sst xmlns="http://schemas.openxmlformats.org/spreadsheetml/2006/main" count="168" uniqueCount="124">
  <si>
    <t>№ п/п</t>
  </si>
  <si>
    <t>Адрес проведения работ</t>
  </si>
  <si>
    <t>Таблица № 1 (2026 год)</t>
  </si>
  <si>
    <t>Финансовые ресурсы, тыс. руб.</t>
  </si>
  <si>
    <t xml:space="preserve">Итого по мероприятию на 2026 год: </t>
  </si>
  <si>
    <t>Таблица № 2 (2027 год)</t>
  </si>
  <si>
    <t>Таблица № 3 (2028 год)</t>
  </si>
  <si>
    <t xml:space="preserve">Итого по мероприятию на 2027 год: </t>
  </si>
  <si>
    <t xml:space="preserve">Итого по мероприятию на 2028 год: </t>
  </si>
  <si>
    <t>Перечень                                                                                                                                                                                                                                                                                                     объектов, на которых запланированы мероприятия, направленные на ликвидацию и предупреждение причин возникновения дорожно-транспортных происшествий</t>
  </si>
  <si>
    <t>Ольховый и Янтарный проезды г.о. Тольятти</t>
  </si>
  <si>
    <t>Ремонт пешеходной инфраструктуры (подходы к светофорным объектам)</t>
  </si>
  <si>
    <t>Устройство пешеходных дорожек по Хрящевскому шоссе от Южного шоссе до Обводного шоссе</t>
  </si>
  <si>
    <t xml:space="preserve">Устройство велопешеходной дорожки вдоль ул. Родины по лесной зоне </t>
  </si>
  <si>
    <t>Устройство пешеходных дорожек по ул. Ботаническая</t>
  </si>
  <si>
    <t>Устройство пешеходных дорожек по ул. Северная на участке от ООТ "Волжский машиностроительный завод"</t>
  </si>
  <si>
    <t>Автомобильная дорога по Поволжскому шоссе (от нового городского кладбища до проходной ПАО "ТОАЗ")</t>
  </si>
  <si>
    <t>Устройство пешеходной и велосипедной дорожки от существующих пешеходной и велосипедной дорожки вдоль ул. Родины по лесной зоне до Автозаводского района в районе санатория-профилактория "Прилесье" (2 этап)</t>
  </si>
  <si>
    <t>Устройство тактильной плитки: подходы к домам по ул. Мира- ул. Жилина; ул. Мира ООТ "Светлана"; ул. Мира ООТ "27 квартал"; подходы к домам по ул. Мира- ул. Советская; ул. Громовой ООТ "Громовой"; ул. Громовой ООТ "Колхозный рынок"; ул. Голосова ООТ "Хлебокомбинат"; ул. Гидротехническая ООТ "Куйбышева"; перекресток ул. Гидротехническая и ул. Макарова; пр. Степана Разина ООТ "Детский мир"</t>
  </si>
  <si>
    <t>?????</t>
  </si>
  <si>
    <t>№1</t>
  </si>
  <si>
    <t>№2</t>
  </si>
  <si>
    <t>№3</t>
  </si>
  <si>
    <t>Технологическое присоединение к электрическим сетям линии наружного освещения объекта: "Автомобильная дорога по проезду западнее Центральной площади, рядом со зданием Думы", по адресу: г. Тольятти, пл. Центральная, от ул. Мира до ул. Ленинградской, юго-восточнее здания имеющего адрес: ул. Мира, 73</t>
  </si>
  <si>
    <t>Ул. Земляничная в районе д. № 3 по ул. 40 лет Победы</t>
  </si>
  <si>
    <t>Ул. Сиреневая и ул. Никонова</t>
  </si>
  <si>
    <t>Вдоль Южного шоссе от ул.Тополиной до ул. Автостроителей (нечетная сторона)</t>
  </si>
  <si>
    <t>По Хрящевскому шоссе от Южного шоссе до Обводного шоссе</t>
  </si>
  <si>
    <t>Бульвар Гая д. № 25 (жилой дом)</t>
  </si>
  <si>
    <t>Бульвар Туполева д. № 2 (жилой дом)</t>
  </si>
  <si>
    <t>Ул. Севастопольская в районе дома № 1 - школа</t>
  </si>
  <si>
    <t>Ул. Поплавского в районе дома № 13 по ул. Энергетиков - школа</t>
  </si>
  <si>
    <t xml:space="preserve">На внутриквартальном проезде в районе д/с "Земляничка", д/с "Волшебный башмачок" (ул. Дзержинского д.1 и д.11А) </t>
  </si>
  <si>
    <t>Ул. Мурысева в районе д. № 89 (школа 18)</t>
  </si>
  <si>
    <t>Улица Фрунзе (между кварталами № 11 и № 3б)</t>
  </si>
  <si>
    <t>Бульвар Курчатова (школа 94)</t>
  </si>
  <si>
    <t>Вдоль улицы Офицерской (четная и нечетная сторона)</t>
  </si>
  <si>
    <t>Устройство ООТ "Автозаводстрой" в районе здания с адресом ул. Вокзальная, 1А</t>
  </si>
  <si>
    <t>Устройство ООТ "Легкоатлетический манеж" напротив здания по адресу ул. Спортивная , 40</t>
  </si>
  <si>
    <t>Перенос ООТ "Административный центр" по ул. Фрунзе</t>
  </si>
  <si>
    <t>Устройство ООТ "Азотреммаш"</t>
  </si>
  <si>
    <t>Перенос и устройство ООТ "ХимЭнергоСтрой" в районе д. № 6 по ул. Новозаводская</t>
  </si>
  <si>
    <t>Ул. Северная от дома № 27 до дома № 75</t>
  </si>
  <si>
    <t>Перенос ООТ "МТЦ"</t>
  </si>
  <si>
    <t>Устройство ООТ в районе Лесопарковое шоссе д. 69, парк культуры "Морской"</t>
  </si>
  <si>
    <t>Устройство ООТ "Академика Скрябина", ул. Олимпийская, 50</t>
  </si>
  <si>
    <t>Реконструкция ООТ "Школа № 14" и перенос пешеходного перехода</t>
  </si>
  <si>
    <t xml:space="preserve">Бульвар Ленина, дом 22 (Тольяттинский художественный музей) </t>
  </si>
  <si>
    <t>Капитальный ремонт улица Ларина (устройство недостающих парковочных мест)</t>
  </si>
  <si>
    <t xml:space="preserve">Вдоль ул. Спортивной (нечетная сторона) от Физкультурного пр-да до пр-та Степана Разина </t>
  </si>
  <si>
    <t>Вдоль пешеходной дорожки ул. Родины по лесной зоне</t>
  </si>
  <si>
    <t>Ул. Базовая</t>
  </si>
  <si>
    <t>Ул. Фрунзе в районе д. № 26 и д. № 47 (перекресток ул.Фрунзе и Московского пр-та)</t>
  </si>
  <si>
    <t xml:space="preserve">Вдоль пр-та Степана Разина от дом. № 35 до дом. № 25 </t>
  </si>
  <si>
    <t>Б-р Орджоникидзе (на участке от дублера автомобильной дороги пр-та Ленинский до здания № 3 по б-ру Орджоникидзе)</t>
  </si>
  <si>
    <t>Пр-т Ст. Разина и прилегающей пешеходной дорожки от ул. Дзержинского до ул. Свердлова в 10 квартале</t>
  </si>
  <si>
    <t>Ул. Земляничная в Центральном районе г.о. Тольятти</t>
  </si>
  <si>
    <t>Ул. Вокзальная от ж/д вокзала до ООТ "Энергетическая" на ул. Борковская, а также парковочной стоянки у ж/д вокзала в Автозаводском районе г.о. Тольятти</t>
  </si>
  <si>
    <t>По Цветному бульвару от ул. Дзержинского до ул. 70 лет Октября</t>
  </si>
  <si>
    <t>Строительство пешеходных дорожек на участке автомобильной дороги от ул. Индустриальной, д. № 5 до ул. Ларина д. 155</t>
  </si>
  <si>
    <t>Ул. Офицерская (от дома № 8 до опоры № 33 по ул. Офицерская) в Автозаводском районе г.о. Тольятти</t>
  </si>
  <si>
    <t>Ул. Пескалинская (на участке от ул. Удалецкая до ул. Весенняя) Комсомольского района г.о. Тольятти</t>
  </si>
  <si>
    <t>Б-р Баумана (от жилого дома № 1 по бульвару Баумана до дублера автомобильной дороги ул. Свердлова) в 1 квартале Автозаводского района г.о. Тольятти</t>
  </si>
  <si>
    <t>На участке автомобильной дороги от ул. Индустриальная, д. № 5 до ул. Ларина д. 155</t>
  </si>
  <si>
    <t>На дороге (дублере) вдоль проспекта Степана разина от д. № 22 до д. № 18</t>
  </si>
  <si>
    <t>Технологическое присоединение к электрическим сетям линии наружного освещения объекта: "Участок автомобильной дороги ул. 40 лет Победы в 21 квартале"</t>
  </si>
  <si>
    <t>Технологическое присоединение к электрическим сетям линии наружного освещения объекта: "Участок автомобильной дороги ул. Свердлова (нечетная сторона) от дома № 5 по ул. Свердлова дома № 94 по ул. 40лет Победы"</t>
  </si>
  <si>
    <t>1.2.</t>
  </si>
  <si>
    <t>1.1.</t>
  </si>
  <si>
    <t>2. Устройство линий наружного электроосвещения (1.1.2)</t>
  </si>
  <si>
    <t>2.1.</t>
  </si>
  <si>
    <t>2.2.</t>
  </si>
  <si>
    <t>2.3.</t>
  </si>
  <si>
    <t>2.4.</t>
  </si>
  <si>
    <t>2.5.</t>
  </si>
  <si>
    <t>2.6.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</si>
  <si>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</si>
  <si>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</si>
  <si>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</si>
  <si>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</si>
  <si>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</si>
  <si>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</si>
  <si>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</si>
  <si>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</si>
  <si>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</si>
  <si>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</si>
  <si>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</si>
  <si>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</si>
  <si>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6.1.</t>
  </si>
  <si>
    <t>7.1.</t>
  </si>
  <si>
    <t>7.2.</t>
  </si>
  <si>
    <t>7.3.</t>
  </si>
  <si>
    <t>7.4.</t>
  </si>
  <si>
    <t>7.5.</t>
  </si>
  <si>
    <t>7.6.</t>
  </si>
  <si>
    <t>8.1.</t>
  </si>
  <si>
    <t>9.1.</t>
  </si>
  <si>
    <t>9.2.</t>
  </si>
  <si>
    <t>1.3.</t>
  </si>
  <si>
    <t>1.4.</t>
  </si>
  <si>
    <t>1.5.</t>
  </si>
  <si>
    <t>4.2.</t>
  </si>
  <si>
    <t>4.3.</t>
  </si>
  <si>
    <t>4.4.</t>
  </si>
  <si>
    <t>4.5.</t>
  </si>
  <si>
    <t xml:space="preserve">Приложение № 1
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городского округа Тольятти
от ______________ № _________  
</t>
  </si>
  <si>
    <t>Приложение № 3
к муниципальной программе                                                                                                                                                                                                                                                                                                                                                                                                                                                                                    "Развитие транспортной системы
и дорожного хозяйства
городского округа Тольятти
на 2026 - 2030 годы"</t>
  </si>
  <si>
    <t>1. Выполнение работ по обеспечению безопасности участников дорожного движения (1.1.1)</t>
  </si>
  <si>
    <t xml:space="preserve"> 3. Устройство искусственных дорожных неровностей (1.1.3)</t>
  </si>
  <si>
    <t>4. Устройство тактильной плитки (1.1.4)</t>
  </si>
  <si>
    <t>5.Устройство пешеходных дорожек, пешеходных и велосипедных дорожек, тротуаров, подходов к кнопкам вызова пешеходной фазы (1.1.5)</t>
  </si>
  <si>
    <t>6. Проектно-изыскательские работы по устройству линий наружного электроосвещения (1.1.7)</t>
  </si>
  <si>
    <t>7. Проектно-изыскательские работы по устройству и переносу остановок общественного транспорта (1.1.8)</t>
  </si>
  <si>
    <t xml:space="preserve">8. Устройство и перенос остановок общественного транспорта на территории городского округа Тольятти (1.1.9) </t>
  </si>
  <si>
    <t>9. Проектно-изыскательские работы по устройству (строительству) парковочных площадок (1.2.10)</t>
  </si>
  <si>
    <t>1. Устройство линий наружного электроосвещения (1.1.2)</t>
  </si>
  <si>
    <t>2. Устройство тактильной плитки (1.1.4)</t>
  </si>
  <si>
    <t>3. Устройство пешеходных дорожек, пешеходных и велосипедных дорожек, тротуаров, подходов к кнопкам вызова пешеходной фазы (1.1.5)</t>
  </si>
  <si>
    <t>4. Проектно-изыскательские работы по устройству линий наружного электроосвещения (1.1.7)</t>
  </si>
  <si>
    <t>2. Устройство пешеходных дорожек, пешеходных и велосипедных дорожек, тротуаров, подходов к кнопкам вызова пешеходной фазы (1.1.5)</t>
  </si>
  <si>
    <t>3. Проектно-изыскательские работы по устройству пешеходных дорожек (1.1.6)</t>
  </si>
  <si>
    <t>Технологическое присоединение к электрическим сетям линии наружного освещения объекта: "Участок автомобильной дороги ул.Спортивная. В районе пересечения с проспектом Степана Разина, со стороны 8 квартала"</t>
  </si>
  <si>
    <t>Устройство тротуара и устройство ООТ "Нагорный микрорайон", Майский проезд, 15А</t>
  </si>
  <si>
    <t>Устройство тротуара и устройство ООТ в районе дома по ул. Высоковольтной 17 (устройство тротуара от пр-д Иркутский до ул. Фадеева)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</si>
</sst>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;[Red]#,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0" borderId="5" xfId="2" applyNumberFormat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165" fontId="0" fillId="0" borderId="0" xfId="0" applyNumberFormat="1"/>
    <xf numFmtId="165" fontId="8" fillId="0" borderId="5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165" fontId="11" fillId="0" borderId="5" xfId="2" applyNumberFormat="1" applyFont="1" applyFill="1" applyBorder="1" applyAlignment="1">
      <alignment horizontal="center" vertical="center" wrapText="1"/>
    </xf>
    <xf numFmtId="165" fontId="11" fillId="0" borderId="3" xfId="2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0" fillId="0" borderId="0" xfId="0" applyNumberFormat="1" applyFill="1"/>
    <xf numFmtId="3" fontId="7" fillId="0" borderId="3" xfId="0" applyNumberFormat="1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3" xfId="0" applyFill="1" applyBorder="1"/>
    <xf numFmtId="0" fontId="9" fillId="0" borderId="3" xfId="0" applyFont="1" applyFill="1" applyBorder="1"/>
    <xf numFmtId="0" fontId="9" fillId="0" borderId="3" xfId="0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0" fillId="0" borderId="0" xfId="0" applyFill="1" applyAlignment="1">
      <alignment horizontal="center" vertical="center"/>
    </xf>
    <xf numFmtId="165" fontId="0" fillId="0" borderId="0" xfId="0" applyNumberFormat="1" applyFill="1"/>
    <xf numFmtId="0" fontId="4" fillId="0" borderId="1" xfId="0" applyFont="1" applyFill="1" applyBorder="1"/>
    <xf numFmtId="1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2" fillId="3" borderId="5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view="pageBreakPreview" zoomScale="90" zoomScaleNormal="50" zoomScaleSheetLayoutView="90" workbookViewId="0">
      <selection activeCell="B4" sqref="B4:C4"/>
    </sheetView>
  </sheetViews>
  <sheetFormatPr defaultRowHeight="15.75" x14ac:dyDescent="0.25"/>
  <cols>
    <col min="1" max="1" width="6.42578125" style="61" customWidth="1"/>
    <col min="2" max="2" width="129.28515625" style="52" customWidth="1"/>
    <col min="3" max="3" width="13" style="32" customWidth="1"/>
    <col min="4" max="4" width="0" style="32" hidden="1" customWidth="1"/>
    <col min="5" max="5" width="14.42578125" style="32" hidden="1" customWidth="1"/>
    <col min="6" max="6" width="0" style="32" hidden="1" customWidth="1"/>
    <col min="7" max="16384" width="9.140625" style="32"/>
  </cols>
  <sheetData>
    <row r="1" spans="1:4" ht="86.25" customHeight="1" x14ac:dyDescent="0.25">
      <c r="A1" s="71" t="s">
        <v>105</v>
      </c>
      <c r="B1" s="72"/>
      <c r="C1" s="72"/>
    </row>
    <row r="2" spans="1:4" s="33" customFormat="1" ht="103.5" customHeight="1" x14ac:dyDescent="0.25">
      <c r="A2" s="71" t="s">
        <v>106</v>
      </c>
      <c r="B2" s="71"/>
      <c r="C2" s="71"/>
    </row>
    <row r="3" spans="1:4" s="33" customFormat="1" ht="63.75" customHeight="1" x14ac:dyDescent="0.25">
      <c r="A3" s="73" t="s">
        <v>9</v>
      </c>
      <c r="B3" s="73"/>
      <c r="C3" s="73"/>
    </row>
    <row r="4" spans="1:4" s="33" customFormat="1" ht="27.75" customHeight="1" x14ac:dyDescent="0.25">
      <c r="A4" s="58"/>
      <c r="B4" s="74" t="s">
        <v>2</v>
      </c>
      <c r="C4" s="74"/>
    </row>
    <row r="6" spans="1:4" ht="51" customHeight="1" x14ac:dyDescent="0.25">
      <c r="A6" s="57" t="s">
        <v>0</v>
      </c>
      <c r="B6" s="27" t="s">
        <v>1</v>
      </c>
      <c r="C6" s="35" t="s">
        <v>3</v>
      </c>
    </row>
    <row r="7" spans="1:4" ht="14.25" customHeight="1" x14ac:dyDescent="0.25">
      <c r="A7" s="59">
        <v>1</v>
      </c>
      <c r="B7" s="36">
        <v>2</v>
      </c>
      <c r="C7" s="37">
        <v>3</v>
      </c>
    </row>
    <row r="8" spans="1:4" ht="47.25" customHeight="1" x14ac:dyDescent="0.25">
      <c r="A8" s="67" t="s">
        <v>107</v>
      </c>
      <c r="B8" s="68"/>
      <c r="C8" s="69"/>
    </row>
    <row r="9" spans="1:4" ht="29.25" customHeight="1" x14ac:dyDescent="0.25">
      <c r="A9" s="57" t="s">
        <v>68</v>
      </c>
      <c r="B9" s="22" t="s">
        <v>24</v>
      </c>
      <c r="C9" s="27">
        <v>103</v>
      </c>
    </row>
    <row r="10" spans="1:4" ht="29.25" customHeight="1" x14ac:dyDescent="0.25">
      <c r="A10" s="57" t="s">
        <v>67</v>
      </c>
      <c r="B10" s="22" t="s">
        <v>25</v>
      </c>
      <c r="C10" s="27">
        <v>178</v>
      </c>
    </row>
    <row r="11" spans="1:4" ht="29.25" customHeight="1" x14ac:dyDescent="0.25">
      <c r="A11" s="70" t="s">
        <v>4</v>
      </c>
      <c r="B11" s="70"/>
      <c r="C11" s="38">
        <f>SUM(C9:C10)</f>
        <v>281</v>
      </c>
      <c r="D11" s="32">
        <v>281</v>
      </c>
    </row>
    <row r="12" spans="1:4" ht="50.25" customHeight="1" x14ac:dyDescent="0.25">
      <c r="A12" s="67" t="s">
        <v>69</v>
      </c>
      <c r="B12" s="68"/>
      <c r="C12" s="69"/>
    </row>
    <row r="13" spans="1:4" ht="30.75" customHeight="1" x14ac:dyDescent="0.25">
      <c r="A13" s="57" t="s">
        <v>70</v>
      </c>
      <c r="B13" s="22" t="s">
        <v>26</v>
      </c>
      <c r="C13" s="28">
        <v>17120</v>
      </c>
    </row>
    <row r="14" spans="1:4" ht="30.75" customHeight="1" x14ac:dyDescent="0.25">
      <c r="A14" s="56" t="s">
        <v>71</v>
      </c>
      <c r="B14" s="22" t="s">
        <v>27</v>
      </c>
      <c r="C14" s="28">
        <f>12637-176</f>
        <v>12461</v>
      </c>
    </row>
    <row r="15" spans="1:4" ht="60.75" customHeight="1" x14ac:dyDescent="0.25">
      <c r="A15" s="57" t="s">
        <v>72</v>
      </c>
      <c r="B15" s="22" t="s">
        <v>23</v>
      </c>
      <c r="C15" s="30">
        <v>23</v>
      </c>
    </row>
    <row r="16" spans="1:4" ht="39.75" customHeight="1" x14ac:dyDescent="0.25">
      <c r="A16" s="57" t="s">
        <v>73</v>
      </c>
      <c r="B16" s="22" t="s">
        <v>66</v>
      </c>
      <c r="C16" s="28">
        <v>80</v>
      </c>
    </row>
    <row r="17" spans="1:6" ht="39.950000000000003" customHeight="1" x14ac:dyDescent="0.25">
      <c r="A17" s="57" t="s">
        <v>74</v>
      </c>
      <c r="B17" s="22" t="s">
        <v>65</v>
      </c>
      <c r="C17" s="28">
        <v>80</v>
      </c>
    </row>
    <row r="18" spans="1:6" ht="39.950000000000003" customHeight="1" x14ac:dyDescent="0.25">
      <c r="A18" s="57" t="s">
        <v>75</v>
      </c>
      <c r="B18" s="22" t="s">
        <v>121</v>
      </c>
      <c r="C18" s="28">
        <v>80</v>
      </c>
    </row>
    <row r="19" spans="1:6" ht="29.25" customHeight="1" x14ac:dyDescent="0.25">
      <c r="A19" s="75" t="s">
        <v>4</v>
      </c>
      <c r="B19" s="76"/>
      <c r="C19" s="39">
        <f>SUM(C13:F18)</f>
        <v>29844</v>
      </c>
      <c r="D19" s="32">
        <v>29757</v>
      </c>
    </row>
    <row r="20" spans="1:6" ht="51.75" customHeight="1" x14ac:dyDescent="0.25">
      <c r="A20" s="67" t="s">
        <v>108</v>
      </c>
      <c r="B20" s="68"/>
      <c r="C20" s="69"/>
    </row>
    <row r="21" spans="1:6" ht="29.25" customHeight="1" x14ac:dyDescent="0.25">
      <c r="A21" s="57" t="s">
        <v>76</v>
      </c>
      <c r="B21" s="22" t="s">
        <v>28</v>
      </c>
      <c r="C21" s="40">
        <v>990</v>
      </c>
    </row>
    <row r="22" spans="1:6" ht="31.5" customHeight="1" x14ac:dyDescent="0.25">
      <c r="A22" s="57" t="s">
        <v>77</v>
      </c>
      <c r="B22" s="22" t="s">
        <v>29</v>
      </c>
      <c r="C22" s="41">
        <v>793</v>
      </c>
    </row>
    <row r="23" spans="1:6" ht="34.5" customHeight="1" x14ac:dyDescent="0.25">
      <c r="A23" s="57" t="s">
        <v>78</v>
      </c>
      <c r="B23" s="22" t="s">
        <v>30</v>
      </c>
      <c r="C23" s="41">
        <v>305</v>
      </c>
    </row>
    <row r="24" spans="1:6" ht="29.25" customHeight="1" x14ac:dyDescent="0.25">
      <c r="A24" s="57" t="s">
        <v>79</v>
      </c>
      <c r="B24" s="22" t="s">
        <v>31</v>
      </c>
      <c r="C24" s="42">
        <v>236</v>
      </c>
    </row>
    <row r="25" spans="1:6" ht="29.25" customHeight="1" x14ac:dyDescent="0.25">
      <c r="A25" s="57" t="s">
        <v>80</v>
      </c>
      <c r="B25" s="22" t="s">
        <v>32</v>
      </c>
      <c r="C25" s="42">
        <v>328</v>
      </c>
    </row>
    <row r="26" spans="1:6" ht="29.25" customHeight="1" x14ac:dyDescent="0.25">
      <c r="A26" s="57" t="s">
        <v>81</v>
      </c>
      <c r="B26" s="22" t="s">
        <v>33</v>
      </c>
      <c r="C26" s="42">
        <v>371</v>
      </c>
      <c r="F26" s="43"/>
    </row>
    <row r="27" spans="1:6" ht="29.25" customHeight="1" x14ac:dyDescent="0.25">
      <c r="A27" s="57" t="s">
        <v>82</v>
      </c>
      <c r="B27" s="22" t="s">
        <v>34</v>
      </c>
      <c r="C27" s="42">
        <v>371</v>
      </c>
    </row>
    <row r="28" spans="1:6" ht="29.25" customHeight="1" x14ac:dyDescent="0.25">
      <c r="A28" s="57" t="s">
        <v>83</v>
      </c>
      <c r="B28" s="22" t="s">
        <v>35</v>
      </c>
      <c r="C28" s="42">
        <v>212</v>
      </c>
    </row>
    <row r="29" spans="1:6" ht="29.25" customHeight="1" x14ac:dyDescent="0.25">
      <c r="A29" s="70" t="s">
        <v>4</v>
      </c>
      <c r="B29" s="70"/>
      <c r="C29" s="44">
        <f>SUM(C21:C28)</f>
        <v>3606</v>
      </c>
      <c r="D29" s="32">
        <v>3606</v>
      </c>
    </row>
    <row r="30" spans="1:6" ht="39.75" customHeight="1" x14ac:dyDescent="0.25">
      <c r="A30" s="67" t="s">
        <v>109</v>
      </c>
      <c r="B30" s="68"/>
      <c r="C30" s="69"/>
    </row>
    <row r="31" spans="1:6" ht="45" customHeight="1" x14ac:dyDescent="0.25">
      <c r="A31" s="57" t="s">
        <v>84</v>
      </c>
      <c r="B31" s="22" t="s">
        <v>36</v>
      </c>
      <c r="C31" s="27">
        <v>124</v>
      </c>
    </row>
    <row r="32" spans="1:6" ht="32.25" customHeight="1" x14ac:dyDescent="0.25">
      <c r="A32" s="70" t="s">
        <v>4</v>
      </c>
      <c r="B32" s="70"/>
      <c r="C32" s="45">
        <f>C31</f>
        <v>124</v>
      </c>
      <c r="D32" s="32">
        <v>124</v>
      </c>
    </row>
    <row r="33" spans="1:6" ht="49.5" customHeight="1" x14ac:dyDescent="0.25">
      <c r="A33" s="67" t="s">
        <v>110</v>
      </c>
      <c r="B33" s="68"/>
      <c r="C33" s="69"/>
    </row>
    <row r="34" spans="1:6" ht="38.25" customHeight="1" x14ac:dyDescent="0.25">
      <c r="A34" s="57" t="s">
        <v>85</v>
      </c>
      <c r="B34" s="22" t="s">
        <v>12</v>
      </c>
      <c r="C34" s="16">
        <v>17702</v>
      </c>
    </row>
    <row r="35" spans="1:6" ht="38.25" customHeight="1" x14ac:dyDescent="0.25">
      <c r="A35" s="57" t="s">
        <v>86</v>
      </c>
      <c r="B35" s="22" t="s">
        <v>11</v>
      </c>
      <c r="C35" s="17">
        <v>5000</v>
      </c>
    </row>
    <row r="36" spans="1:6" ht="38.25" hidden="1" customHeight="1" x14ac:dyDescent="0.25">
      <c r="A36" s="62" t="s">
        <v>87</v>
      </c>
      <c r="B36" s="63" t="s">
        <v>13</v>
      </c>
      <c r="C36" s="65">
        <f>91202-91202</f>
        <v>0</v>
      </c>
    </row>
    <row r="37" spans="1:6" ht="36" customHeight="1" x14ac:dyDescent="0.25">
      <c r="A37" s="70" t="s">
        <v>4</v>
      </c>
      <c r="B37" s="70"/>
      <c r="C37" s="39">
        <f>SUM(C34:C36)</f>
        <v>22702</v>
      </c>
      <c r="D37" s="32">
        <v>22702</v>
      </c>
    </row>
    <row r="38" spans="1:6" ht="53.25" customHeight="1" x14ac:dyDescent="0.25">
      <c r="A38" s="67" t="s">
        <v>111</v>
      </c>
      <c r="B38" s="68"/>
      <c r="C38" s="69"/>
    </row>
    <row r="39" spans="1:6" ht="29.25" customHeight="1" x14ac:dyDescent="0.25">
      <c r="A39" s="57" t="s">
        <v>88</v>
      </c>
      <c r="B39" s="22" t="s">
        <v>42</v>
      </c>
      <c r="C39" s="46">
        <f>1807-1807</f>
        <v>0</v>
      </c>
    </row>
    <row r="40" spans="1:6" ht="29.25" customHeight="1" x14ac:dyDescent="0.25">
      <c r="A40" s="70" t="s">
        <v>4</v>
      </c>
      <c r="B40" s="70"/>
      <c r="C40" s="45">
        <f>SUM(C39:C39)</f>
        <v>0</v>
      </c>
      <c r="D40" s="32">
        <v>1807</v>
      </c>
    </row>
    <row r="41" spans="1:6" ht="29.25" customHeight="1" x14ac:dyDescent="0.25">
      <c r="A41" s="67" t="s">
        <v>112</v>
      </c>
      <c r="B41" s="68"/>
      <c r="C41" s="69"/>
      <c r="D41" s="47" t="s">
        <v>21</v>
      </c>
      <c r="E41" s="47" t="s">
        <v>22</v>
      </c>
      <c r="F41" s="47" t="s">
        <v>20</v>
      </c>
    </row>
    <row r="42" spans="1:6" ht="29.25" hidden="1" customHeight="1" x14ac:dyDescent="0.25">
      <c r="A42" s="62" t="s">
        <v>89</v>
      </c>
      <c r="B42" s="63" t="s">
        <v>37</v>
      </c>
      <c r="C42" s="66">
        <v>0</v>
      </c>
      <c r="D42" s="48">
        <v>163</v>
      </c>
      <c r="E42" s="48">
        <v>0</v>
      </c>
      <c r="F42" s="24">
        <v>163</v>
      </c>
    </row>
    <row r="43" spans="1:6" ht="29.25" customHeight="1" x14ac:dyDescent="0.25">
      <c r="A43" s="57" t="s">
        <v>89</v>
      </c>
      <c r="B43" s="22" t="s">
        <v>38</v>
      </c>
      <c r="C43" s="17">
        <f>705-300-23-64</f>
        <v>318</v>
      </c>
      <c r="D43" s="48">
        <v>168</v>
      </c>
      <c r="E43" s="49">
        <f>168+537</f>
        <v>705</v>
      </c>
      <c r="F43" s="23">
        <v>168</v>
      </c>
    </row>
    <row r="44" spans="1:6" ht="29.25" hidden="1" customHeight="1" x14ac:dyDescent="0.25">
      <c r="A44" s="62" t="s">
        <v>91</v>
      </c>
      <c r="B44" s="63" t="s">
        <v>39</v>
      </c>
      <c r="C44" s="65">
        <v>0</v>
      </c>
      <c r="D44" s="48">
        <v>263</v>
      </c>
      <c r="E44" s="48">
        <v>0</v>
      </c>
      <c r="F44" s="23">
        <v>263</v>
      </c>
    </row>
    <row r="45" spans="1:6" ht="29.25" hidden="1" customHeight="1" x14ac:dyDescent="0.25">
      <c r="A45" s="62" t="s">
        <v>92</v>
      </c>
      <c r="B45" s="63" t="s">
        <v>40</v>
      </c>
      <c r="C45" s="65">
        <v>0</v>
      </c>
      <c r="D45" s="48">
        <v>298</v>
      </c>
      <c r="E45" s="48">
        <v>0</v>
      </c>
      <c r="F45" s="23">
        <v>298</v>
      </c>
    </row>
    <row r="46" spans="1:6" ht="29.25" hidden="1" customHeight="1" x14ac:dyDescent="0.25">
      <c r="A46" s="62" t="s">
        <v>93</v>
      </c>
      <c r="B46" s="63" t="s">
        <v>41</v>
      </c>
      <c r="C46" s="65">
        <v>0</v>
      </c>
      <c r="D46" s="48">
        <v>250</v>
      </c>
      <c r="E46" s="48">
        <v>0</v>
      </c>
      <c r="F46" s="23">
        <v>250</v>
      </c>
    </row>
    <row r="47" spans="1:6" ht="29.25" hidden="1" customHeight="1" x14ac:dyDescent="0.25">
      <c r="A47" s="62" t="s">
        <v>94</v>
      </c>
      <c r="B47" s="63" t="s">
        <v>43</v>
      </c>
      <c r="C47" s="65">
        <v>0</v>
      </c>
      <c r="D47" s="48">
        <v>308</v>
      </c>
      <c r="E47" s="48">
        <v>0</v>
      </c>
      <c r="F47" s="23">
        <v>308</v>
      </c>
    </row>
    <row r="48" spans="1:6" ht="29.25" customHeight="1" x14ac:dyDescent="0.25">
      <c r="A48" s="57" t="s">
        <v>90</v>
      </c>
      <c r="B48" s="22" t="s">
        <v>122</v>
      </c>
      <c r="C48" s="17">
        <v>298</v>
      </c>
      <c r="D48" s="48"/>
      <c r="E48" s="48">
        <v>298</v>
      </c>
      <c r="F48" s="23">
        <v>0</v>
      </c>
    </row>
    <row r="49" spans="1:6" ht="29.25" customHeight="1" x14ac:dyDescent="0.25">
      <c r="A49" s="57" t="s">
        <v>91</v>
      </c>
      <c r="B49" s="22" t="s">
        <v>44</v>
      </c>
      <c r="C49" s="17">
        <v>634</v>
      </c>
      <c r="D49" s="48">
        <v>600</v>
      </c>
      <c r="E49" s="48">
        <v>634</v>
      </c>
      <c r="F49" s="23">
        <v>0</v>
      </c>
    </row>
    <row r="50" spans="1:6" ht="36" customHeight="1" x14ac:dyDescent="0.25">
      <c r="A50" s="57" t="s">
        <v>92</v>
      </c>
      <c r="B50" s="22" t="s">
        <v>123</v>
      </c>
      <c r="C50" s="17">
        <v>413</v>
      </c>
      <c r="D50" s="48"/>
      <c r="E50" s="48">
        <v>413</v>
      </c>
      <c r="F50" s="23">
        <v>0</v>
      </c>
    </row>
    <row r="51" spans="1:6" ht="36" customHeight="1" x14ac:dyDescent="0.25">
      <c r="A51" s="57" t="s">
        <v>93</v>
      </c>
      <c r="B51" s="22" t="s">
        <v>45</v>
      </c>
      <c r="C51" s="17">
        <v>300</v>
      </c>
      <c r="D51" s="48"/>
      <c r="E51" s="50" t="s">
        <v>19</v>
      </c>
      <c r="F51" s="23" t="s">
        <v>19</v>
      </c>
    </row>
    <row r="52" spans="1:6" ht="34.5" customHeight="1" x14ac:dyDescent="0.25">
      <c r="A52" s="70" t="s">
        <v>4</v>
      </c>
      <c r="B52" s="70"/>
      <c r="C52" s="39">
        <f>SUM(C42:C51)</f>
        <v>1963</v>
      </c>
      <c r="D52" s="51">
        <f>SUM(D42:D50)</f>
        <v>2050</v>
      </c>
      <c r="E52" s="51">
        <f>SUM(E42:E50)</f>
        <v>2050</v>
      </c>
      <c r="F52" s="51">
        <f>SUM(F42:F50)</f>
        <v>1450</v>
      </c>
    </row>
    <row r="53" spans="1:6" ht="34.5" customHeight="1" x14ac:dyDescent="0.25">
      <c r="A53" s="67" t="s">
        <v>113</v>
      </c>
      <c r="B53" s="68"/>
      <c r="C53" s="69"/>
    </row>
    <row r="54" spans="1:6" ht="34.5" customHeight="1" x14ac:dyDescent="0.25">
      <c r="A54" s="57" t="s">
        <v>95</v>
      </c>
      <c r="B54" s="22" t="s">
        <v>46</v>
      </c>
      <c r="C54" s="28">
        <f>3907-3907</f>
        <v>0</v>
      </c>
    </row>
    <row r="55" spans="1:6" ht="34.5" customHeight="1" x14ac:dyDescent="0.25">
      <c r="A55" s="70" t="s">
        <v>4</v>
      </c>
      <c r="B55" s="70"/>
      <c r="C55" s="29">
        <f>SUM(C54)</f>
        <v>0</v>
      </c>
      <c r="D55" s="32">
        <v>3907</v>
      </c>
    </row>
    <row r="56" spans="1:6" ht="34.5" customHeight="1" x14ac:dyDescent="0.25">
      <c r="A56" s="67" t="s">
        <v>114</v>
      </c>
      <c r="B56" s="68"/>
      <c r="C56" s="69"/>
    </row>
    <row r="57" spans="1:6" ht="34.5" customHeight="1" x14ac:dyDescent="0.25">
      <c r="A57" s="57" t="s">
        <v>96</v>
      </c>
      <c r="B57" s="22" t="s">
        <v>47</v>
      </c>
      <c r="C57" s="28">
        <f>980-14-148</f>
        <v>818</v>
      </c>
    </row>
    <row r="58" spans="1:6" ht="34.5" hidden="1" customHeight="1" x14ac:dyDescent="0.25">
      <c r="A58" s="62" t="s">
        <v>97</v>
      </c>
      <c r="B58" s="63" t="s">
        <v>48</v>
      </c>
      <c r="C58" s="64">
        <f>1921-1921</f>
        <v>0</v>
      </c>
    </row>
    <row r="59" spans="1:6" ht="34.5" customHeight="1" x14ac:dyDescent="0.25">
      <c r="A59" s="70" t="s">
        <v>4</v>
      </c>
      <c r="B59" s="70"/>
      <c r="C59" s="39">
        <f>SUM(C57:C58)</f>
        <v>818</v>
      </c>
      <c r="D59" s="32">
        <v>966</v>
      </c>
    </row>
    <row r="60" spans="1:6" x14ac:dyDescent="0.25">
      <c r="A60" s="60"/>
    </row>
    <row r="61" spans="1:6" x14ac:dyDescent="0.25">
      <c r="A61" s="60"/>
    </row>
    <row r="62" spans="1:6" x14ac:dyDescent="0.25">
      <c r="B62" s="25"/>
      <c r="C62" s="26"/>
    </row>
    <row r="63" spans="1:6" x14ac:dyDescent="0.25">
      <c r="B63" s="25"/>
      <c r="C63" s="26"/>
    </row>
  </sheetData>
  <mergeCells count="22">
    <mergeCell ref="A38:C38"/>
    <mergeCell ref="A32:B32"/>
    <mergeCell ref="A33:C33"/>
    <mergeCell ref="A37:B37"/>
    <mergeCell ref="A1:C1"/>
    <mergeCell ref="A2:C2"/>
    <mergeCell ref="A3:C3"/>
    <mergeCell ref="B4:C4"/>
    <mergeCell ref="A8:C8"/>
    <mergeCell ref="A20:C20"/>
    <mergeCell ref="A11:B11"/>
    <mergeCell ref="A12:C12"/>
    <mergeCell ref="A19:B19"/>
    <mergeCell ref="A29:B29"/>
    <mergeCell ref="A30:C30"/>
    <mergeCell ref="A56:C56"/>
    <mergeCell ref="A59:B59"/>
    <mergeCell ref="A41:C41"/>
    <mergeCell ref="A52:B52"/>
    <mergeCell ref="A40:B40"/>
    <mergeCell ref="A53:C53"/>
    <mergeCell ref="A55:B55"/>
  </mergeCells>
  <pageMargins left="0.70866141732283472" right="0.70866141732283472" top="0.74803149606299213" bottom="0.74803149606299213" header="0.31496062992125984" footer="0.31496062992125984"/>
  <pageSetup paperSize="9" scale="58" firstPageNumber="8" fitToHeight="0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7"/>
  <sheetViews>
    <sheetView view="pageBreakPreview" topLeftCell="A13" zoomScale="90" zoomScaleNormal="50" zoomScaleSheetLayoutView="90" workbookViewId="0">
      <selection activeCell="B4" sqref="B4"/>
    </sheetView>
  </sheetViews>
  <sheetFormatPr defaultRowHeight="15.75" x14ac:dyDescent="0.25"/>
  <cols>
    <col min="1" max="1" width="5.28515625" style="53" customWidth="1"/>
    <col min="2" max="2" width="129.28515625" style="52" customWidth="1"/>
    <col min="3" max="3" width="13" style="32" customWidth="1"/>
    <col min="4" max="4" width="9.140625" style="32"/>
    <col min="5" max="5" width="14.42578125" style="32" customWidth="1"/>
    <col min="6" max="16384" width="9.140625" style="32"/>
  </cols>
  <sheetData>
    <row r="2" spans="1:5" s="33" customFormat="1" ht="27.75" customHeight="1" x14ac:dyDescent="0.25">
      <c r="A2" s="34"/>
      <c r="B2" s="74" t="s">
        <v>5</v>
      </c>
      <c r="C2" s="74"/>
    </row>
    <row r="4" spans="1:5" ht="51" customHeight="1" x14ac:dyDescent="0.25">
      <c r="A4" s="27" t="s">
        <v>0</v>
      </c>
      <c r="B4" s="27" t="s">
        <v>1</v>
      </c>
      <c r="C4" s="35" t="s">
        <v>3</v>
      </c>
    </row>
    <row r="5" spans="1:5" ht="14.25" customHeight="1" x14ac:dyDescent="0.25">
      <c r="A5" s="36">
        <v>1</v>
      </c>
      <c r="B5" s="36">
        <v>2</v>
      </c>
      <c r="C5" s="37">
        <v>3</v>
      </c>
    </row>
    <row r="6" spans="1:5" ht="47.25" customHeight="1" x14ac:dyDescent="0.25">
      <c r="A6" s="67" t="s">
        <v>115</v>
      </c>
      <c r="B6" s="68"/>
      <c r="C6" s="69"/>
    </row>
    <row r="7" spans="1:5" ht="29.25" customHeight="1" x14ac:dyDescent="0.25">
      <c r="A7" s="27" t="s">
        <v>68</v>
      </c>
      <c r="B7" s="22" t="s">
        <v>52</v>
      </c>
      <c r="C7" s="28">
        <v>1700</v>
      </c>
    </row>
    <row r="8" spans="1:5" ht="29.25" customHeight="1" x14ac:dyDescent="0.25">
      <c r="A8" s="27" t="s">
        <v>67</v>
      </c>
      <c r="B8" s="22" t="s">
        <v>49</v>
      </c>
      <c r="C8" s="30">
        <v>17272</v>
      </c>
    </row>
    <row r="9" spans="1:5" ht="29.25" customHeight="1" x14ac:dyDescent="0.25">
      <c r="A9" s="27" t="s">
        <v>98</v>
      </c>
      <c r="B9" s="22" t="s">
        <v>53</v>
      </c>
      <c r="C9" s="30">
        <v>4247</v>
      </c>
    </row>
    <row r="10" spans="1:5" ht="29.25" customHeight="1" x14ac:dyDescent="0.25">
      <c r="A10" s="27" t="s">
        <v>99</v>
      </c>
      <c r="B10" s="22" t="s">
        <v>50</v>
      </c>
      <c r="C10" s="30">
        <f>15341-15341+15559</f>
        <v>15559</v>
      </c>
    </row>
    <row r="11" spans="1:5" ht="29.25" customHeight="1" x14ac:dyDescent="0.25">
      <c r="A11" s="27" t="s">
        <v>100</v>
      </c>
      <c r="B11" s="22" t="s">
        <v>51</v>
      </c>
      <c r="C11" s="30">
        <v>32989</v>
      </c>
    </row>
    <row r="12" spans="1:5" ht="29.25" customHeight="1" x14ac:dyDescent="0.25">
      <c r="A12" s="75" t="s">
        <v>7</v>
      </c>
      <c r="B12" s="76"/>
      <c r="C12" s="39">
        <f>SUM(C7:C11)</f>
        <v>71767</v>
      </c>
      <c r="D12" s="32">
        <v>71767</v>
      </c>
      <c r="E12" s="54"/>
    </row>
    <row r="13" spans="1:5" ht="45.75" customHeight="1" x14ac:dyDescent="0.25">
      <c r="A13" s="67" t="s">
        <v>116</v>
      </c>
      <c r="B13" s="68"/>
      <c r="C13" s="69"/>
    </row>
    <row r="14" spans="1:5" ht="70.5" customHeight="1" x14ac:dyDescent="0.25">
      <c r="A14" s="27" t="s">
        <v>70</v>
      </c>
      <c r="B14" s="22" t="s">
        <v>18</v>
      </c>
      <c r="C14" s="27">
        <v>129</v>
      </c>
    </row>
    <row r="15" spans="1:5" ht="32.25" customHeight="1" x14ac:dyDescent="0.25">
      <c r="A15" s="70" t="s">
        <v>7</v>
      </c>
      <c r="B15" s="70"/>
      <c r="C15" s="45">
        <f>C14</f>
        <v>129</v>
      </c>
      <c r="D15" s="32">
        <v>129</v>
      </c>
    </row>
    <row r="16" spans="1:5" ht="45.75" customHeight="1" x14ac:dyDescent="0.25">
      <c r="A16" s="67" t="s">
        <v>117</v>
      </c>
      <c r="B16" s="68"/>
      <c r="C16" s="69"/>
    </row>
    <row r="17" spans="1:4" ht="32.25" customHeight="1" x14ac:dyDescent="0.25">
      <c r="A17" s="27" t="s">
        <v>76</v>
      </c>
      <c r="B17" s="22" t="s">
        <v>14</v>
      </c>
      <c r="C17" s="16">
        <f>46811</f>
        <v>46811</v>
      </c>
    </row>
    <row r="18" spans="1:4" ht="32.25" customHeight="1" x14ac:dyDescent="0.25">
      <c r="A18" s="27" t="s">
        <v>77</v>
      </c>
      <c r="B18" s="22" t="s">
        <v>13</v>
      </c>
      <c r="C18" s="17">
        <f>91202-90752+90534</f>
        <v>90984</v>
      </c>
    </row>
    <row r="19" spans="1:4" ht="32.25" customHeight="1" x14ac:dyDescent="0.25">
      <c r="A19" s="70" t="s">
        <v>7</v>
      </c>
      <c r="B19" s="70"/>
      <c r="C19" s="39">
        <f>SUM(C17:C18)</f>
        <v>137795</v>
      </c>
      <c r="D19" s="32">
        <f>46811+91202-90752+90534</f>
        <v>137795</v>
      </c>
    </row>
    <row r="20" spans="1:4" ht="45.75" customHeight="1" x14ac:dyDescent="0.25">
      <c r="A20" s="67" t="s">
        <v>118</v>
      </c>
      <c r="B20" s="68"/>
      <c r="C20" s="69"/>
    </row>
    <row r="21" spans="1:4" ht="29.25" customHeight="1" x14ac:dyDescent="0.25">
      <c r="A21" s="27" t="s">
        <v>84</v>
      </c>
      <c r="B21" s="22" t="s">
        <v>54</v>
      </c>
      <c r="C21" s="46">
        <v>1332</v>
      </c>
    </row>
    <row r="22" spans="1:4" ht="29.25" customHeight="1" x14ac:dyDescent="0.25">
      <c r="A22" s="27" t="s">
        <v>101</v>
      </c>
      <c r="B22" s="22" t="s">
        <v>55</v>
      </c>
      <c r="C22" s="46">
        <v>593</v>
      </c>
    </row>
    <row r="23" spans="1:4" ht="29.25" customHeight="1" x14ac:dyDescent="0.25">
      <c r="A23" s="27" t="s">
        <v>102</v>
      </c>
      <c r="B23" s="22" t="s">
        <v>10</v>
      </c>
      <c r="C23" s="46">
        <v>938</v>
      </c>
    </row>
    <row r="24" spans="1:4" ht="29.25" customHeight="1" x14ac:dyDescent="0.25">
      <c r="A24" s="27" t="s">
        <v>103</v>
      </c>
      <c r="B24" s="22" t="s">
        <v>56</v>
      </c>
      <c r="C24" s="46">
        <v>844</v>
      </c>
    </row>
    <row r="25" spans="1:4" ht="41.25" customHeight="1" x14ac:dyDescent="0.25">
      <c r="A25" s="27" t="s">
        <v>104</v>
      </c>
      <c r="B25" s="22" t="s">
        <v>57</v>
      </c>
      <c r="C25" s="46">
        <v>1300</v>
      </c>
    </row>
    <row r="26" spans="1:4" ht="29.25" customHeight="1" x14ac:dyDescent="0.25">
      <c r="A26" s="70" t="s">
        <v>7</v>
      </c>
      <c r="B26" s="70"/>
      <c r="C26" s="45">
        <f>C21+C22+C23+C24+C25</f>
        <v>5007</v>
      </c>
      <c r="D26" s="32">
        <v>5007</v>
      </c>
    </row>
    <row r="27" spans="1:4" x14ac:dyDescent="0.25">
      <c r="B27" s="55"/>
    </row>
  </sheetData>
  <mergeCells count="9">
    <mergeCell ref="B2:C2"/>
    <mergeCell ref="A20:C20"/>
    <mergeCell ref="A26:B26"/>
    <mergeCell ref="A13:C13"/>
    <mergeCell ref="A15:B15"/>
    <mergeCell ref="A6:C6"/>
    <mergeCell ref="A12:B12"/>
    <mergeCell ref="A16:C16"/>
    <mergeCell ref="A19:B19"/>
  </mergeCells>
  <pageMargins left="0.70866141732283472" right="0.31496062992125984" top="1.1811023622047245" bottom="0.35433070866141736" header="0.31496062992125984" footer="0.31496062992125984"/>
  <pageSetup paperSize="9" scale="62" firstPageNumber="10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view="pageBreakPreview" topLeftCell="A13" zoomScale="90" zoomScaleNormal="50" zoomScaleSheetLayoutView="90" workbookViewId="0">
      <selection activeCell="B3" sqref="B3"/>
    </sheetView>
  </sheetViews>
  <sheetFormatPr defaultRowHeight="15.75" x14ac:dyDescent="0.25"/>
  <cols>
    <col min="1" max="1" width="5.28515625" style="2" customWidth="1"/>
    <col min="2" max="2" width="129.28515625" style="1" customWidth="1"/>
    <col min="3" max="3" width="13" customWidth="1"/>
    <col min="5" max="5" width="14.42578125" customWidth="1"/>
  </cols>
  <sheetData>
    <row r="1" spans="1:4" s="3" customFormat="1" ht="27.75" customHeight="1" x14ac:dyDescent="0.25">
      <c r="A1" s="11"/>
      <c r="B1" s="81" t="s">
        <v>6</v>
      </c>
      <c r="C1" s="81"/>
    </row>
    <row r="3" spans="1:4" ht="51" customHeight="1" x14ac:dyDescent="0.25">
      <c r="A3" s="5" t="s">
        <v>0</v>
      </c>
      <c r="B3" s="5" t="s">
        <v>1</v>
      </c>
      <c r="C3" s="6" t="s">
        <v>3</v>
      </c>
    </row>
    <row r="4" spans="1:4" ht="14.25" customHeight="1" x14ac:dyDescent="0.25">
      <c r="A4" s="7">
        <v>1</v>
      </c>
      <c r="B4" s="7">
        <v>2</v>
      </c>
      <c r="C4" s="8">
        <v>3</v>
      </c>
    </row>
    <row r="5" spans="1:4" ht="50.25" customHeight="1" x14ac:dyDescent="0.25">
      <c r="A5" s="82" t="s">
        <v>115</v>
      </c>
      <c r="B5" s="83"/>
      <c r="C5" s="84"/>
    </row>
    <row r="6" spans="1:4" ht="28.5" customHeight="1" x14ac:dyDescent="0.25">
      <c r="A6" s="5" t="s">
        <v>68</v>
      </c>
      <c r="B6" s="12" t="s">
        <v>58</v>
      </c>
      <c r="C6" s="13">
        <v>8689</v>
      </c>
    </row>
    <row r="7" spans="1:4" ht="45" customHeight="1" x14ac:dyDescent="0.25">
      <c r="A7" s="5" t="s">
        <v>67</v>
      </c>
      <c r="B7" s="12" t="s">
        <v>16</v>
      </c>
      <c r="C7" s="9">
        <v>5193</v>
      </c>
    </row>
    <row r="8" spans="1:4" ht="29.25" customHeight="1" x14ac:dyDescent="0.25">
      <c r="A8" s="85" t="s">
        <v>8</v>
      </c>
      <c r="B8" s="85"/>
      <c r="C8" s="20">
        <f>SUM(C6:C7)</f>
        <v>13882</v>
      </c>
      <c r="D8">
        <v>13882</v>
      </c>
    </row>
    <row r="9" spans="1:4" ht="49.5" customHeight="1" x14ac:dyDescent="0.25">
      <c r="A9" s="67" t="s">
        <v>119</v>
      </c>
      <c r="B9" s="68"/>
      <c r="C9" s="69"/>
    </row>
    <row r="10" spans="1:4" ht="34.5" customHeight="1" x14ac:dyDescent="0.25">
      <c r="A10" s="5" t="s">
        <v>70</v>
      </c>
      <c r="B10" s="15" t="s">
        <v>15</v>
      </c>
      <c r="C10" s="13">
        <v>59447</v>
      </c>
    </row>
    <row r="11" spans="1:4" ht="36" customHeight="1" x14ac:dyDescent="0.25">
      <c r="A11" s="80" t="s">
        <v>8</v>
      </c>
      <c r="B11" s="80"/>
      <c r="C11" s="20">
        <f>C10</f>
        <v>59447</v>
      </c>
      <c r="D11">
        <v>59447</v>
      </c>
    </row>
    <row r="12" spans="1:4" ht="57" customHeight="1" x14ac:dyDescent="0.25">
      <c r="A12" s="82" t="s">
        <v>120</v>
      </c>
      <c r="B12" s="83"/>
      <c r="C12" s="84"/>
    </row>
    <row r="13" spans="1:4" ht="41.25" customHeight="1" x14ac:dyDescent="0.25">
      <c r="A13" s="5" t="s">
        <v>76</v>
      </c>
      <c r="B13" s="12" t="s">
        <v>17</v>
      </c>
      <c r="C13" s="31">
        <f>7425-7425</f>
        <v>0</v>
      </c>
    </row>
    <row r="14" spans="1:4" ht="29.25" customHeight="1" x14ac:dyDescent="0.25">
      <c r="A14" s="5" t="s">
        <v>77</v>
      </c>
      <c r="B14" s="12" t="s">
        <v>59</v>
      </c>
      <c r="C14" s="10">
        <v>4729</v>
      </c>
    </row>
    <row r="15" spans="1:4" ht="29.25" customHeight="1" x14ac:dyDescent="0.25">
      <c r="A15" s="85" t="s">
        <v>8</v>
      </c>
      <c r="B15" s="85"/>
      <c r="C15" s="21">
        <f>C13+C14</f>
        <v>4729</v>
      </c>
      <c r="D15">
        <f>12154-7425</f>
        <v>4729</v>
      </c>
    </row>
    <row r="16" spans="1:4" ht="45" customHeight="1" x14ac:dyDescent="0.25">
      <c r="A16" s="77" t="s">
        <v>118</v>
      </c>
      <c r="B16" s="78"/>
      <c r="C16" s="79"/>
    </row>
    <row r="17" spans="1:5" ht="29.25" customHeight="1" x14ac:dyDescent="0.25">
      <c r="A17" s="14" t="s">
        <v>84</v>
      </c>
      <c r="B17" s="15" t="s">
        <v>60</v>
      </c>
      <c r="C17" s="18">
        <v>1628</v>
      </c>
    </row>
    <row r="18" spans="1:5" ht="29.25" customHeight="1" x14ac:dyDescent="0.25">
      <c r="A18" s="14" t="s">
        <v>101</v>
      </c>
      <c r="B18" s="15" t="s">
        <v>61</v>
      </c>
      <c r="C18" s="18">
        <v>1317</v>
      </c>
    </row>
    <row r="19" spans="1:5" ht="40.5" customHeight="1" x14ac:dyDescent="0.25">
      <c r="A19" s="14" t="s">
        <v>102</v>
      </c>
      <c r="B19" s="15" t="s">
        <v>62</v>
      </c>
      <c r="C19" s="18">
        <v>779</v>
      </c>
    </row>
    <row r="20" spans="1:5" ht="29.25" customHeight="1" x14ac:dyDescent="0.25">
      <c r="A20" s="14" t="s">
        <v>103</v>
      </c>
      <c r="B20" s="15" t="s">
        <v>64</v>
      </c>
      <c r="C20" s="18">
        <v>1045</v>
      </c>
    </row>
    <row r="21" spans="1:5" ht="29.25" customHeight="1" x14ac:dyDescent="0.25">
      <c r="A21" s="14" t="s">
        <v>104</v>
      </c>
      <c r="B21" s="15" t="s">
        <v>63</v>
      </c>
      <c r="C21" s="18">
        <v>1950</v>
      </c>
    </row>
    <row r="22" spans="1:5" ht="29.25" customHeight="1" x14ac:dyDescent="0.25">
      <c r="A22" s="80" t="s">
        <v>8</v>
      </c>
      <c r="B22" s="80"/>
      <c r="C22" s="21">
        <f>SUM(C17:C21)</f>
        <v>6719</v>
      </c>
      <c r="D22">
        <v>6719</v>
      </c>
      <c r="E22" s="19"/>
    </row>
    <row r="23" spans="1:5" x14ac:dyDescent="0.25">
      <c r="B23" s="4"/>
    </row>
  </sheetData>
  <mergeCells count="9">
    <mergeCell ref="A16:C16"/>
    <mergeCell ref="A22:B22"/>
    <mergeCell ref="B1:C1"/>
    <mergeCell ref="A5:C5"/>
    <mergeCell ref="A11:B11"/>
    <mergeCell ref="A12:C12"/>
    <mergeCell ref="A15:B15"/>
    <mergeCell ref="A8:B8"/>
    <mergeCell ref="A9:C9"/>
  </mergeCells>
  <pageMargins left="0.70866141732283472" right="0.31496062992125984" top="1.1811023622047245" bottom="0.35433070866141736" header="0.31496062992125984" footer="0.31496062992125984"/>
  <pageSetup paperSize="9" scale="62" firstPageNumber="11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2026</vt:lpstr>
      <vt:lpstr>2027</vt:lpstr>
      <vt:lpstr>2028</vt:lpstr>
      <vt:lpstr>'2026'!Заголовки_для_печати</vt:lpstr>
      <vt:lpstr>'2027'!Заголовки_для_печати</vt:lpstr>
      <vt:lpstr>'2028'!Заголовки_для_печати</vt:lpstr>
      <vt:lpstr>'2026'!Область_печати</vt:lpstr>
      <vt:lpstr>'2027'!Область_печати</vt:lpstr>
      <vt:lpstr>'2028'!Область_печати</vt:lpstr>
    </vt:vector>
  </TitlesOfParts>
  <Company>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Тимофеев Георгий Аркадьевич</cp:lastModifiedBy>
  <cp:lastPrinted>2026-08-04T06:25:00Z</cp:lastPrinted>
  <dcterms:created xsi:type="dcterms:W3CDTF">2016-07-21T09:16:11Z</dcterms:created>
  <dcterms:modified xsi:type="dcterms:W3CDTF">2026-08-04T06:26:55Z</dcterms:modified>
</cp:coreProperties>
</file>