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1"/>
  </bookViews>
  <sheets>
    <sheet name="Прил.1 финансы" sheetId="1" r:id="rId1"/>
    <sheet name="натур" sheetId="2" r:id="rId2"/>
  </sheets>
  <definedNames>
    <definedName name="_xlnm.Print_Titles" localSheetId="0">'Прил.1 финансы'!$4:$7</definedName>
    <definedName name="_xlnm.Print_Area" localSheetId="0">'Прил.1 финансы'!$A$1:$AD$44</definedName>
  </definedNames>
  <calcPr fullCalcOnLoad="1"/>
</workbook>
</file>

<file path=xl/sharedStrings.xml><?xml version="1.0" encoding="utf-8"?>
<sst xmlns="http://schemas.openxmlformats.org/spreadsheetml/2006/main" count="230" uniqueCount="121">
  <si>
    <t>1.1</t>
  </si>
  <si>
    <t>1.2</t>
  </si>
  <si>
    <t>2.1</t>
  </si>
  <si>
    <t>Сроки реализации</t>
  </si>
  <si>
    <t>ИТОГО</t>
  </si>
  <si>
    <t>Всего</t>
  </si>
  <si>
    <t>Местный бюджет</t>
  </si>
  <si>
    <t>Областной бюджет</t>
  </si>
  <si>
    <t>Итого по задаче 1:</t>
  </si>
  <si>
    <t>Итого по задаче 2:</t>
  </si>
  <si>
    <t>Итого по задаче 3:</t>
  </si>
  <si>
    <t>3.1</t>
  </si>
  <si>
    <t>3.2</t>
  </si>
  <si>
    <t>Федеральный бюджет</t>
  </si>
  <si>
    <t>Внебюджетные средства</t>
  </si>
  <si>
    <t>2.2</t>
  </si>
  <si>
    <t>2.3</t>
  </si>
  <si>
    <t>№ п/п</t>
  </si>
  <si>
    <t xml:space="preserve">Наименование целей, задач и мероприятий муниципальной программы  </t>
  </si>
  <si>
    <t>Финансовое обеспечение реализации муниципальной программы, тыс. руб.</t>
  </si>
  <si>
    <t>План на 2021 год</t>
  </si>
  <si>
    <t>План на 2022 год</t>
  </si>
  <si>
    <t>План на 2023 год</t>
  </si>
  <si>
    <t>План на 2024 год</t>
  </si>
  <si>
    <t>Итого по Программе</t>
  </si>
  <si>
    <t>План на 2025 год</t>
  </si>
  <si>
    <t>Участие в предупреждении и ликвидации последствий чрезвычайных ситуаций, в т.ч. посредством финансового обеспечения деятельности МКУ "ЦГЗ г.о. Тольятти"</t>
  </si>
  <si>
    <t>Участие в мероприятиях по проверке готовности сил и средств ГО</t>
  </si>
  <si>
    <t>МКУ "ЦГЗ г.о. Тольятти" (ДОБ)</t>
  </si>
  <si>
    <t>Ответсвенный исполнитель (ГРБС)</t>
  </si>
  <si>
    <t>2021-2025</t>
  </si>
  <si>
    <t>В рамках текущей деятельности</t>
  </si>
  <si>
    <t>Задача 2: Обеспечение первичных мер пожарной безопасности</t>
  </si>
  <si>
    <t>Обеспечение функционирования системы видеонаблюдения за лесами</t>
  </si>
  <si>
    <t>Обеспечение выполнения мероприятий по информированию населения о правилах пожарной безопасности</t>
  </si>
  <si>
    <t>Дежурство мобильной группы в целях оказания содействия пожарным подразделениям</t>
  </si>
  <si>
    <t>МБУ "Зеленстрой" (ДГХ)</t>
  </si>
  <si>
    <t>Устранение нарушений требований пожарной безопасности на объектах муниципальной собственности, отраженных в ранее выданных предписаниях отдела надзорной деятельности и профилактической работы по городскому округу Тольятти</t>
  </si>
  <si>
    <t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</t>
  </si>
  <si>
    <t>МБУ ДО (К) СДЮШОР, МБУС ЦФиС (УФКиС) &lt;1&gt;</t>
  </si>
  <si>
    <t>МКУ «ЦХТО» (ОУ)  &lt;2&gt;</t>
  </si>
  <si>
    <t>МБУИ, МАУИ, МБУК «ОДБ», МБУК «Библиотеки Тольятти», МБУ ДО, МБОУ ВО (ДК)  &lt;3&gt;</t>
  </si>
  <si>
    <t>Реализация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</si>
  <si>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комплекто-вания слушателями на учебный год</t>
  </si>
  <si>
    <t>Обеспечение выполнения мероприятий по оформлению и оснащению учебных кабинетов (стендами, учебными приборами, средствами индивидуальной защиты, средствами медицинской защиты, противопожарным имуществом, учебной мебелью, компьютерной техникой, манекенами, макетами)</t>
  </si>
  <si>
    <t>Обеспечение выполнения меро-приятий по оснащению учебного процесса методическими пособиями (учебными фильмами, учебной литературой, аудио-визуальными пособиями, расходными материалами)</t>
  </si>
  <si>
    <t>Разработка программ-много материала для обучения и контроля знаний слушателей</t>
  </si>
  <si>
    <t>МБОУ ДПО "Курсы ГО г.о.Тольятти" (ДОБ)</t>
  </si>
  <si>
    <t>&lt;1&gt; Денежные средства распределяются между 15 учреждениями, подведомственными Управлению физической культуры и спорта (УФКиС).</t>
  </si>
  <si>
    <t>&lt;2&gt; Финансовые расходы осваиваются подведомственным учреждением Организационного управления (ОУ).</t>
  </si>
  <si>
    <t>&lt;3&gt; Денежные средства распределяются между 32 учреждениями, подведомственными департаменту культуры (ДК).</t>
  </si>
  <si>
    <t>&lt;4&gt; Денежные средства распределяются между 146 учреждениями, подведомственными департаменту образования (ДО).</t>
  </si>
  <si>
    <t xml:space="preserve">Перечень мероприятий муниципальной программы </t>
  </si>
  <si>
    <t>Задача 1: Cнижение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</si>
  <si>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Цель: Повышение уровня защиты населения, материальных и культурных ценностей на территории городского округа Тольятти от опасностей, возникающих при военных конфликтах или вследствие этих конфликтов, чрезвычайных ситуаций природного и техногенного характера, обеспечение первичных мер пожарной безопасности, а также безопасности людей на водных объектах</t>
  </si>
  <si>
    <t>Задача 3. Обеспечение выполнения требований норм и правил пожарной безопасности на объектах муниципальной собственности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</si>
  <si>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</t>
  </si>
  <si>
    <t>4.1</t>
  </si>
  <si>
    <t>4.2</t>
  </si>
  <si>
    <t>4.3</t>
  </si>
  <si>
    <t>4.4</t>
  </si>
  <si>
    <t>4.5</t>
  </si>
  <si>
    <t>4.6</t>
  </si>
  <si>
    <t>4.7</t>
  </si>
  <si>
    <t>Итого по задаче 4:</t>
  </si>
  <si>
    <t>МБУ, МКУ, МБУДОД (ДО), МАОУ, МБОУ ДО, МУП, МАООУ, МАОУ ДПО, АНО ДО  (ДО)  &lt;4&gt;</t>
  </si>
  <si>
    <t>Опубликование информационных материалов по безопасности жизнедеятельности на официальном портале администрации (сайте Учреждения)</t>
  </si>
  <si>
    <t>Актуализация учебно-методического материала для реализации программ по обучению должностных лиц и специалистов в области ГО и ЧС</t>
  </si>
  <si>
    <t xml:space="preserve">Показатели (индикаторы)  муниципальной программы 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</si>
  <si>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</si>
  <si>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</si>
  <si>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</si>
  <si>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</si>
  <si>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</si>
  <si>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</si>
  <si>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2021 г.</t>
  </si>
  <si>
    <t>2022 г.</t>
  </si>
  <si>
    <t>2023 г.</t>
  </si>
  <si>
    <t>2024 г.</t>
  </si>
  <si>
    <t>2025 г.</t>
  </si>
  <si>
    <t>Задача 1: Снижение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</si>
  <si>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Доля отработанных сообщений о происшествиях от количества поступивших</t>
  </si>
  <si>
    <t>%</t>
  </si>
  <si>
    <t>Степень выполнения Плана основных мероприятий городского округа Тольятти в области ГО, предупреждения и ликвидации ЧС, обеспечения пожарной безопасности и безопасности людей на водных объектах</t>
  </si>
  <si>
    <t>Степень готовности системы видеонаблюдения за лесами</t>
  </si>
  <si>
    <t>Количество изготовленных агитационных листов (листовки, памятки)</t>
  </si>
  <si>
    <t>шт.</t>
  </si>
  <si>
    <t>Охват участников</t>
  </si>
  <si>
    <t>тыс.чел.</t>
  </si>
  <si>
    <t>10 и более</t>
  </si>
  <si>
    <t>Уровень готовности мобильной группы к обеспечению первичных мер пожарной безопасности (транспортное обеспечение реагирования на чрезвычайные ситуации)</t>
  </si>
  <si>
    <t xml:space="preserve">Время дежурства мобильной группы по обеспечению первичных мер пожарной безопасности </t>
  </si>
  <si>
    <t>Маш.-час</t>
  </si>
  <si>
    <t xml:space="preserve">Задача 3: Обеспечение выполнения требований норм и правил пожарной безопасности на объектах муниципальной собственности </t>
  </si>
  <si>
    <r>
      <t xml:space="preserve">Количество устраненных нарушений, отраженных в </t>
    </r>
    <r>
      <rPr>
        <sz val="10"/>
        <color indexed="8"/>
        <rFont val="Times New Roman"/>
        <family val="1"/>
      </rPr>
      <t xml:space="preserve">ранее выданных </t>
    </r>
    <r>
      <rPr>
        <sz val="10"/>
        <color indexed="8"/>
        <rFont val="Times New Roman"/>
        <family val="1"/>
      </rPr>
      <t>предписаниях отдела надзорной деятельности и профилактиче</t>
    </r>
    <r>
      <rPr>
        <sz val="10"/>
        <color indexed="8"/>
        <rFont val="Times New Roman"/>
        <family val="1"/>
      </rPr>
      <t>ск</t>
    </r>
    <r>
      <rPr>
        <sz val="10"/>
        <color indexed="8"/>
        <rFont val="Times New Roman"/>
        <family val="1"/>
      </rPr>
      <t>ой работы по городскому округу Тольятти</t>
    </r>
  </si>
  <si>
    <t>ед.</t>
  </si>
  <si>
    <t xml:space="preserve"> - </t>
  </si>
  <si>
    <t>Количество выполненных мероприятий согласно законодательству Российской Федерации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</si>
  <si>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ситуаций.</t>
  </si>
  <si>
    <t>Количество категорий, подлежащих обучению</t>
  </si>
  <si>
    <t>Повышение квалификации должностных лиц и специалистов в области ГО и ЧС в соответствии с Планом комплектования слушателями на учебный год</t>
  </si>
  <si>
    <t>Количество лиц руководящего состава и должностных лиц, прошедших обучение по вопросам гражданской обороны, защиты от чрезвычайных ситуаций и террористических актов в соответствии с Планом комплектования слушателями на учебный год</t>
  </si>
  <si>
    <t>чел.</t>
  </si>
  <si>
    <t>Актуализация  учебно-методического материала для реализации программ по обучению должностных лиц и специалистов в области ГО и ЧС</t>
  </si>
  <si>
    <t>Количество методических материалов для проведения занятий, учебных пособий и презентаций</t>
  </si>
  <si>
    <t>Количество опубликованных информационных материалов</t>
  </si>
  <si>
    <t>Количество оформленных кабинетов</t>
  </si>
  <si>
    <t>Обеспечение выполнения мероприятий по оснащению учебного процесса методическими пособиями (учебными фильмами, учебной литературой, аудиовизуальными пособиями, расходными материалами)</t>
  </si>
  <si>
    <t>Количество приобретенных методических пособий</t>
  </si>
  <si>
    <t>Разработка программного материала для обучения и контроля знаний слушателей</t>
  </si>
  <si>
    <t>Количество разработанного программного материала для обучения и контроля знаний слушателей</t>
  </si>
  <si>
    <t>Приложение № 2 к постановлению администрации городского округа Тольятти                                  от ______________ № _________________</t>
  </si>
  <si>
    <t>-</t>
  </si>
  <si>
    <t>Количество установленных камер видеонаблюдения, контролирующих въезд и выезд в лес</t>
  </si>
  <si>
    <t>МКУ "Тольяттинское лесничество" (ДГХ)</t>
  </si>
  <si>
    <t>2022-2025</t>
  </si>
  <si>
    <t>2.4</t>
  </si>
  <si>
    <t>Организация постоянно действующих постов охраны леса</t>
  </si>
  <si>
    <t>Количество организованных постоянно действующих постов охраны леса</t>
  </si>
  <si>
    <t>Приложение  № 1                                                                                                                                                   к постановлению администрации городского округа Тольятти                                                        от ______________ № _________________</t>
  </si>
  <si>
    <t xml:space="preserve"> 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</si>
</sst>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8" fillId="32" borderId="0" xfId="0" applyFont="1" applyFill="1" applyAlignment="1">
      <alignment vertical="center" wrapText="1"/>
    </xf>
    <xf numFmtId="49" fontId="8" fillId="32" borderId="0" xfId="0" applyNumberFormat="1" applyFont="1" applyFill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179" fontId="51" fillId="33" borderId="10" xfId="0" applyNumberFormat="1" applyFont="1" applyFill="1" applyBorder="1" applyAlignment="1">
      <alignment horizontal="left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6" fillId="32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9" fontId="51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179" fontId="51" fillId="32" borderId="10" xfId="0" applyNumberFormat="1" applyFont="1" applyFill="1" applyBorder="1" applyAlignment="1">
      <alignment horizontal="left" vertical="center" wrapText="1"/>
    </xf>
    <xf numFmtId="179" fontId="51" fillId="32" borderId="10" xfId="0" applyNumberFormat="1" applyFont="1" applyFill="1" applyBorder="1" applyAlignment="1">
      <alignment horizontal="center" vertical="center"/>
    </xf>
    <xf numFmtId="3" fontId="51" fillId="32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9" fontId="51" fillId="33" borderId="10" xfId="0" applyNumberFormat="1" applyFont="1" applyFill="1" applyBorder="1" applyAlignment="1">
      <alignment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179" fontId="51" fillId="33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86" fontId="7" fillId="32" borderId="10" xfId="0" applyNumberFormat="1" applyFont="1" applyFill="1" applyBorder="1" applyAlignment="1">
      <alignment horizontal="center" vertical="center" wrapText="1"/>
    </xf>
    <xf numFmtId="186" fontId="7" fillId="32" borderId="0" xfId="0" applyNumberFormat="1" applyFont="1" applyFill="1" applyAlignment="1">
      <alignment horizontal="center" vertical="center" wrapText="1"/>
    </xf>
    <xf numFmtId="180" fontId="8" fillId="32" borderId="0" xfId="0" applyNumberFormat="1" applyFont="1" applyFill="1" applyAlignment="1">
      <alignment vertical="center" wrapText="1"/>
    </xf>
    <xf numFmtId="4" fontId="8" fillId="32" borderId="0" xfId="0" applyNumberFormat="1" applyFont="1" applyFill="1" applyAlignment="1">
      <alignment vertical="center" wrapText="1"/>
    </xf>
    <xf numFmtId="186" fontId="8" fillId="32" borderId="0" xfId="0" applyNumberFormat="1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186" fontId="12" fillId="32" borderId="0" xfId="0" applyNumberFormat="1" applyFont="1" applyFill="1" applyAlignment="1">
      <alignment vertical="center" wrapText="1"/>
    </xf>
    <xf numFmtId="0" fontId="12" fillId="32" borderId="0" xfId="0" applyFont="1" applyFill="1" applyAlignment="1">
      <alignment vertical="center" wrapText="1"/>
    </xf>
    <xf numFmtId="4" fontId="12" fillId="32" borderId="0" xfId="0" applyNumberFormat="1" applyFont="1" applyFill="1" applyAlignment="1">
      <alignment vertical="center" wrapText="1"/>
    </xf>
    <xf numFmtId="195" fontId="8" fillId="32" borderId="0" xfId="0" applyNumberFormat="1" applyFont="1" applyFill="1" applyAlignment="1">
      <alignment vertical="center" wrapText="1"/>
    </xf>
    <xf numFmtId="212" fontId="8" fillId="32" borderId="0" xfId="0" applyNumberFormat="1" applyFont="1" applyFill="1" applyAlignment="1">
      <alignment vertical="center" wrapText="1"/>
    </xf>
    <xf numFmtId="215" fontId="8" fillId="32" borderId="0" xfId="0" applyNumberFormat="1" applyFont="1" applyFill="1" applyAlignment="1">
      <alignment vertical="center" wrapText="1"/>
    </xf>
    <xf numFmtId="1" fontId="8" fillId="32" borderId="0" xfId="0" applyNumberFormat="1" applyFont="1" applyFill="1" applyAlignment="1">
      <alignment vertical="center" wrapText="1"/>
    </xf>
    <xf numFmtId="214" fontId="8" fillId="32" borderId="0" xfId="0" applyNumberFormat="1" applyFont="1" applyFill="1" applyAlignment="1">
      <alignment vertical="center" wrapText="1"/>
    </xf>
    <xf numFmtId="186" fontId="8" fillId="32" borderId="0" xfId="0" applyNumberFormat="1" applyFont="1" applyFill="1" applyAlignment="1">
      <alignment horizontal="center" vertical="center" wrapText="1"/>
    </xf>
    <xf numFmtId="186" fontId="12" fillId="32" borderId="0" xfId="0" applyNumberFormat="1" applyFont="1" applyFill="1" applyAlignment="1">
      <alignment horizontal="center" vertical="center" wrapText="1"/>
    </xf>
    <xf numFmtId="3" fontId="12" fillId="32" borderId="0" xfId="0" applyNumberFormat="1" applyFont="1" applyFill="1" applyAlignment="1">
      <alignment vertical="center" wrapText="1"/>
    </xf>
    <xf numFmtId="0" fontId="32" fillId="32" borderId="0" xfId="0" applyFont="1" applyFill="1" applyAlignment="1">
      <alignment/>
    </xf>
    <xf numFmtId="0" fontId="13" fillId="32" borderId="0" xfId="42" applyFont="1" applyFill="1" applyAlignment="1" applyProtection="1">
      <alignment horizontal="justify"/>
      <protection/>
    </xf>
    <xf numFmtId="49" fontId="8" fillId="32" borderId="12" xfId="0" applyNumberFormat="1" applyFont="1" applyFill="1" applyBorder="1" applyAlignment="1">
      <alignment vertical="center" wrapText="1"/>
    </xf>
    <xf numFmtId="186" fontId="14" fillId="32" borderId="0" xfId="0" applyNumberFormat="1" applyFont="1" applyFill="1" applyAlignment="1">
      <alignment vertical="center" wrapText="1"/>
    </xf>
    <xf numFmtId="3" fontId="14" fillId="32" borderId="0" xfId="0" applyNumberFormat="1" applyFont="1" applyFill="1" applyAlignment="1">
      <alignment vertical="center" wrapText="1"/>
    </xf>
    <xf numFmtId="4" fontId="14" fillId="32" borderId="0" xfId="0" applyNumberFormat="1" applyFont="1" applyFill="1" applyAlignment="1">
      <alignment vertical="center" wrapText="1"/>
    </xf>
    <xf numFmtId="3" fontId="8" fillId="32" borderId="0" xfId="0" applyNumberFormat="1" applyFont="1" applyFill="1" applyAlignment="1">
      <alignment vertical="center" wrapText="1"/>
    </xf>
    <xf numFmtId="2" fontId="8" fillId="32" borderId="0" xfId="0" applyNumberFormat="1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 vertical="center" wrapText="1"/>
    </xf>
    <xf numFmtId="186" fontId="8" fillId="35" borderId="0" xfId="0" applyNumberFormat="1" applyFont="1" applyFill="1" applyAlignment="1">
      <alignment vertical="center" wrapText="1"/>
    </xf>
    <xf numFmtId="186" fontId="14" fillId="35" borderId="0" xfId="0" applyNumberFormat="1" applyFont="1" applyFill="1" applyAlignment="1">
      <alignment vertical="center" wrapText="1"/>
    </xf>
    <xf numFmtId="3" fontId="5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left" vertical="center" wrapText="1"/>
    </xf>
    <xf numFmtId="49" fontId="7" fillId="32" borderId="16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186" fontId="9" fillId="32" borderId="15" xfId="0" applyNumberFormat="1" applyFont="1" applyFill="1" applyBorder="1" applyAlignment="1">
      <alignment horizontal="center" vertical="center" wrapText="1"/>
    </xf>
    <xf numFmtId="186" fontId="9" fillId="32" borderId="16" xfId="0" applyNumberFormat="1" applyFont="1" applyFill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32" fillId="32" borderId="17" xfId="0" applyFont="1" applyFill="1" applyBorder="1" applyAlignment="1">
      <alignment horizontal="left"/>
    </xf>
    <xf numFmtId="0" fontId="32" fillId="32" borderId="0" xfId="0" applyFont="1" applyFill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4" fontId="7" fillId="32" borderId="15" xfId="0" applyNumberFormat="1" applyFont="1" applyFill="1" applyBorder="1" applyAlignment="1">
      <alignment horizontal="left" vertical="center" wrapText="1"/>
    </xf>
    <xf numFmtId="4" fontId="7" fillId="32" borderId="16" xfId="0" applyNumberFormat="1" applyFont="1" applyFill="1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left" vertical="center" wrapText="1"/>
    </xf>
    <xf numFmtId="179" fontId="51" fillId="33" borderId="13" xfId="0" applyNumberFormat="1" applyFont="1" applyFill="1" applyBorder="1" applyAlignment="1">
      <alignment horizontal="center" vertical="center" wrapText="1"/>
    </xf>
    <xf numFmtId="179" fontId="51" fillId="33" borderId="14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179" fontId="51" fillId="33" borderId="10" xfId="0" applyNumberFormat="1" applyFont="1" applyFill="1" applyBorder="1" applyAlignment="1">
      <alignment vertical="center"/>
    </xf>
    <xf numFmtId="0" fontId="51" fillId="32" borderId="15" xfId="0" applyFont="1" applyFill="1" applyBorder="1" applyAlignment="1">
      <alignment horizontal="left" vertical="center" wrapText="1"/>
    </xf>
    <xf numFmtId="0" fontId="51" fillId="32" borderId="16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left"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 horizontal="center" vertical="center"/>
    </xf>
    <xf numFmtId="3" fontId="6" fillId="32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79" fontId="51" fillId="33" borderId="15" xfId="0" applyNumberFormat="1" applyFont="1" applyFill="1" applyBorder="1" applyAlignment="1">
      <alignment horizontal="left" vertical="center" wrapText="1"/>
    </xf>
    <xf numFmtId="179" fontId="51" fillId="33" borderId="16" xfId="0" applyNumberFormat="1" applyFont="1" applyFill="1" applyBorder="1" applyAlignment="1">
      <alignment horizontal="left" vertical="center" wrapText="1"/>
    </xf>
    <xf numFmtId="179" fontId="51" fillId="33" borderId="11" xfId="0" applyNumberFormat="1" applyFont="1" applyFill="1" applyBorder="1" applyAlignment="1">
      <alignment horizontal="left" vertical="center" wrapText="1"/>
    </xf>
    <xf numFmtId="179" fontId="51" fillId="33" borderId="10" xfId="0" applyNumberFormat="1" applyFont="1" applyFill="1" applyBorder="1" applyAlignment="1">
      <alignment horizontal="left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view="pageBreakPreview" zoomScale="96" zoomScaleNormal="75" zoomScaleSheetLayoutView="96" zoomScalePageLayoutView="75" workbookViewId="0" topLeftCell="A1">
      <selection activeCell="V10" sqref="V10"/>
    </sheetView>
  </sheetViews>
  <sheetFormatPr defaultColWidth="9.140625" defaultRowHeight="15"/>
  <cols>
    <col min="1" max="1" width="6.421875" style="2" customWidth="1"/>
    <col min="2" max="2" width="19.57421875" style="1" customWidth="1"/>
    <col min="3" max="3" width="11.28125" style="1" customWidth="1"/>
    <col min="4" max="4" width="9.421875" style="1" customWidth="1"/>
    <col min="5" max="5" width="8.57421875" style="1" customWidth="1"/>
    <col min="6" max="6" width="8.7109375" style="1" customWidth="1"/>
    <col min="7" max="7" width="7.28125" style="1" customWidth="1"/>
    <col min="8" max="8" width="5.421875" style="1" customWidth="1"/>
    <col min="9" max="9" width="7.421875" style="1" customWidth="1"/>
    <col min="10" max="10" width="9.28125" style="1" customWidth="1"/>
    <col min="11" max="11" width="8.28125" style="1" customWidth="1"/>
    <col min="12" max="12" width="5.00390625" style="1" customWidth="1"/>
    <col min="13" max="13" width="4.8515625" style="1" customWidth="1"/>
    <col min="14" max="14" width="6.421875" style="1" customWidth="1"/>
    <col min="15" max="15" width="8.8515625" style="75" customWidth="1"/>
    <col min="16" max="16" width="9.8515625" style="75" customWidth="1"/>
    <col min="17" max="17" width="6.421875" style="75" customWidth="1"/>
    <col min="18" max="18" width="4.421875" style="75" customWidth="1"/>
    <col min="19" max="19" width="6.421875" style="75" customWidth="1"/>
    <col min="20" max="20" width="9.7109375" style="1" customWidth="1"/>
    <col min="21" max="21" width="9.00390625" style="1" customWidth="1"/>
    <col min="22" max="22" width="7.00390625" style="1" customWidth="1"/>
    <col min="23" max="23" width="6.00390625" style="1" customWidth="1"/>
    <col min="24" max="24" width="6.7109375" style="1" customWidth="1"/>
    <col min="25" max="25" width="9.7109375" style="1" customWidth="1"/>
    <col min="26" max="26" width="8.57421875" style="1" customWidth="1"/>
    <col min="27" max="27" width="6.28125" style="1" customWidth="1"/>
    <col min="28" max="28" width="5.28125" style="1" customWidth="1"/>
    <col min="29" max="29" width="6.7109375" style="1" customWidth="1"/>
    <col min="30" max="30" width="10.00390625" style="1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15:30" ht="42.75" customHeight="1">
      <c r="O1" s="1"/>
      <c r="P1" s="1"/>
      <c r="Q1" s="1"/>
      <c r="R1" s="1"/>
      <c r="S1" s="1"/>
      <c r="U1" s="102" t="s">
        <v>119</v>
      </c>
      <c r="V1" s="102"/>
      <c r="W1" s="102"/>
      <c r="X1" s="102"/>
      <c r="Y1" s="102"/>
      <c r="Z1" s="102"/>
      <c r="AA1" s="102"/>
      <c r="AB1" s="102"/>
      <c r="AC1" s="102"/>
      <c r="AD1" s="102"/>
    </row>
    <row r="2" spans="15:30" ht="20.25" customHeight="1">
      <c r="O2" s="1"/>
      <c r="P2" s="1"/>
      <c r="Q2" s="1"/>
      <c r="R2" s="1"/>
      <c r="S2" s="1"/>
      <c r="U2" s="102" t="s">
        <v>120</v>
      </c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42" customHeight="1">
      <c r="A3" s="103" t="s">
        <v>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5.75" customHeight="1">
      <c r="A4" s="92" t="s">
        <v>17</v>
      </c>
      <c r="B4" s="82" t="s">
        <v>18</v>
      </c>
      <c r="C4" s="82" t="s">
        <v>29</v>
      </c>
      <c r="D4" s="82" t="s">
        <v>3</v>
      </c>
      <c r="E4" s="95" t="s">
        <v>19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</row>
    <row r="5" spans="1:30" ht="15.75" customHeight="1">
      <c r="A5" s="93"/>
      <c r="B5" s="98"/>
      <c r="C5" s="98"/>
      <c r="D5" s="98"/>
      <c r="E5" s="95" t="s">
        <v>20</v>
      </c>
      <c r="F5" s="96"/>
      <c r="G5" s="96"/>
      <c r="H5" s="96"/>
      <c r="I5" s="97"/>
      <c r="J5" s="95" t="s">
        <v>21</v>
      </c>
      <c r="K5" s="96"/>
      <c r="L5" s="96"/>
      <c r="M5" s="96"/>
      <c r="N5" s="97"/>
      <c r="O5" s="95" t="s">
        <v>22</v>
      </c>
      <c r="P5" s="96"/>
      <c r="Q5" s="96"/>
      <c r="R5" s="96"/>
      <c r="S5" s="97"/>
      <c r="T5" s="95" t="s">
        <v>23</v>
      </c>
      <c r="U5" s="96"/>
      <c r="V5" s="96"/>
      <c r="W5" s="96"/>
      <c r="X5" s="97"/>
      <c r="Y5" s="95" t="s">
        <v>25</v>
      </c>
      <c r="Z5" s="96"/>
      <c r="AA5" s="96"/>
      <c r="AB5" s="96"/>
      <c r="AC5" s="97"/>
      <c r="AD5" s="82" t="s">
        <v>4</v>
      </c>
    </row>
    <row r="6" spans="1:32" ht="76.5" customHeight="1">
      <c r="A6" s="94"/>
      <c r="B6" s="83"/>
      <c r="C6" s="83"/>
      <c r="D6" s="83"/>
      <c r="E6" s="45" t="s">
        <v>5</v>
      </c>
      <c r="F6" s="45" t="s">
        <v>6</v>
      </c>
      <c r="G6" s="45" t="s">
        <v>7</v>
      </c>
      <c r="H6" s="45" t="s">
        <v>13</v>
      </c>
      <c r="I6" s="45" t="s">
        <v>14</v>
      </c>
      <c r="J6" s="45" t="s">
        <v>5</v>
      </c>
      <c r="K6" s="45" t="s">
        <v>6</v>
      </c>
      <c r="L6" s="45" t="s">
        <v>7</v>
      </c>
      <c r="M6" s="45" t="s">
        <v>13</v>
      </c>
      <c r="N6" s="45" t="s">
        <v>14</v>
      </c>
      <c r="O6" s="45" t="s">
        <v>5</v>
      </c>
      <c r="P6" s="45" t="s">
        <v>6</v>
      </c>
      <c r="Q6" s="45" t="s">
        <v>7</v>
      </c>
      <c r="R6" s="45" t="s">
        <v>13</v>
      </c>
      <c r="S6" s="45" t="s">
        <v>14</v>
      </c>
      <c r="T6" s="45" t="s">
        <v>5</v>
      </c>
      <c r="U6" s="45" t="s">
        <v>6</v>
      </c>
      <c r="V6" s="45" t="s">
        <v>7</v>
      </c>
      <c r="W6" s="45" t="s">
        <v>13</v>
      </c>
      <c r="X6" s="45" t="s">
        <v>14</v>
      </c>
      <c r="Y6" s="45" t="s">
        <v>5</v>
      </c>
      <c r="Z6" s="45" t="s">
        <v>6</v>
      </c>
      <c r="AA6" s="45" t="s">
        <v>7</v>
      </c>
      <c r="AB6" s="45" t="s">
        <v>13</v>
      </c>
      <c r="AC6" s="45" t="s">
        <v>14</v>
      </c>
      <c r="AD6" s="83"/>
      <c r="AF6" s="50"/>
    </row>
    <row r="7" spans="1:30" ht="13.5" customHeight="1">
      <c r="A7" s="46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  <c r="AB7" s="45">
        <v>28</v>
      </c>
      <c r="AC7" s="45">
        <v>29</v>
      </c>
      <c r="AD7" s="45">
        <v>30</v>
      </c>
    </row>
    <row r="8" spans="1:30" ht="39" customHeight="1">
      <c r="A8" s="104" t="s">
        <v>54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</row>
    <row r="9" spans="1:55" ht="37.5" customHeight="1">
      <c r="A9" s="84" t="s">
        <v>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  <c r="AM9" s="51"/>
      <c r="BB9" s="1">
        <v>113187</v>
      </c>
      <c r="BC9" s="52" t="e">
        <f>#REF!+6230.3</f>
        <v>#REF!</v>
      </c>
    </row>
    <row r="10" spans="1:55" ht="148.5" customHeight="1">
      <c r="A10" s="53" t="s">
        <v>0</v>
      </c>
      <c r="B10" s="74" t="s">
        <v>26</v>
      </c>
      <c r="C10" s="45" t="s">
        <v>28</v>
      </c>
      <c r="D10" s="48" t="s">
        <v>30</v>
      </c>
      <c r="E10" s="48">
        <f>F10+G10+H10+I10</f>
        <v>79916</v>
      </c>
      <c r="F10" s="48">
        <f>80154-238</f>
        <v>79916</v>
      </c>
      <c r="G10" s="48">
        <v>0</v>
      </c>
      <c r="H10" s="48">
        <v>0</v>
      </c>
      <c r="I10" s="48">
        <v>0</v>
      </c>
      <c r="J10" s="48">
        <f>K10+L10+M10+N10</f>
        <v>87658</v>
      </c>
      <c r="K10" s="48">
        <f>87388-420-5+900-205</f>
        <v>87658</v>
      </c>
      <c r="L10" s="48">
        <v>0</v>
      </c>
      <c r="M10" s="48">
        <v>0</v>
      </c>
      <c r="N10" s="48">
        <v>0</v>
      </c>
      <c r="O10" s="48">
        <f>P10</f>
        <v>94283</v>
      </c>
      <c r="P10" s="48">
        <v>94283</v>
      </c>
      <c r="Q10" s="48">
        <v>0</v>
      </c>
      <c r="R10" s="48">
        <v>0</v>
      </c>
      <c r="S10" s="48">
        <v>0</v>
      </c>
      <c r="T10" s="48">
        <f>U10</f>
        <v>95529</v>
      </c>
      <c r="U10" s="48">
        <v>95529</v>
      </c>
      <c r="V10" s="48">
        <v>0</v>
      </c>
      <c r="W10" s="48">
        <v>0</v>
      </c>
      <c r="X10" s="48">
        <v>0</v>
      </c>
      <c r="Y10" s="48">
        <f>Z10</f>
        <v>95128</v>
      </c>
      <c r="Z10" s="48">
        <v>95128</v>
      </c>
      <c r="AA10" s="48">
        <v>0</v>
      </c>
      <c r="AB10" s="48">
        <v>0</v>
      </c>
      <c r="AC10" s="48">
        <v>0</v>
      </c>
      <c r="AD10" s="48">
        <f>Y10+T10+O10+J10+E10</f>
        <v>452514</v>
      </c>
      <c r="AE10" s="54"/>
      <c r="AF10" s="52"/>
      <c r="BB10" s="52" t="e">
        <f>#REF!+#REF!+#REF!+#REF!+#REF!+#REF!+#REF!+#REF!+#REF!+#REF!</f>
        <v>#REF!</v>
      </c>
      <c r="BC10" s="1">
        <f>9080-6038</f>
        <v>3042</v>
      </c>
    </row>
    <row r="11" spans="1:53" s="56" customFormat="1" ht="63" customHeight="1">
      <c r="A11" s="46" t="s">
        <v>1</v>
      </c>
      <c r="B11" s="74" t="s">
        <v>27</v>
      </c>
      <c r="C11" s="45" t="s">
        <v>28</v>
      </c>
      <c r="D11" s="48" t="s">
        <v>30</v>
      </c>
      <c r="E11" s="87" t="s">
        <v>31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/>
      <c r="AE11" s="55"/>
      <c r="AF11" s="55"/>
      <c r="AG11" s="55"/>
      <c r="AM11" s="57"/>
      <c r="BA11" s="55"/>
    </row>
    <row r="12" spans="1:39" ht="44.25" customHeight="1">
      <c r="A12" s="46"/>
      <c r="B12" s="3" t="s">
        <v>8</v>
      </c>
      <c r="C12" s="45"/>
      <c r="D12" s="45"/>
      <c r="E12" s="48">
        <f>E10</f>
        <v>79916</v>
      </c>
      <c r="F12" s="48">
        <f aca="true" t="shared" si="0" ref="F12:AD12">F10</f>
        <v>79916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48">
        <f t="shared" si="0"/>
        <v>87658</v>
      </c>
      <c r="K12" s="48">
        <f t="shared" si="0"/>
        <v>87658</v>
      </c>
      <c r="L12" s="48">
        <f t="shared" si="0"/>
        <v>0</v>
      </c>
      <c r="M12" s="48">
        <f t="shared" si="0"/>
        <v>0</v>
      </c>
      <c r="N12" s="48">
        <f t="shared" si="0"/>
        <v>0</v>
      </c>
      <c r="O12" s="48">
        <f t="shared" si="0"/>
        <v>94283</v>
      </c>
      <c r="P12" s="48">
        <f t="shared" si="0"/>
        <v>94283</v>
      </c>
      <c r="Q12" s="48">
        <f t="shared" si="0"/>
        <v>0</v>
      </c>
      <c r="R12" s="48">
        <f t="shared" si="0"/>
        <v>0</v>
      </c>
      <c r="S12" s="48">
        <f t="shared" si="0"/>
        <v>0</v>
      </c>
      <c r="T12" s="48">
        <f t="shared" si="0"/>
        <v>95529</v>
      </c>
      <c r="U12" s="48">
        <f t="shared" si="0"/>
        <v>95529</v>
      </c>
      <c r="V12" s="48">
        <f t="shared" si="0"/>
        <v>0</v>
      </c>
      <c r="W12" s="48">
        <f t="shared" si="0"/>
        <v>0</v>
      </c>
      <c r="X12" s="48">
        <f t="shared" si="0"/>
        <v>0</v>
      </c>
      <c r="Y12" s="48">
        <f t="shared" si="0"/>
        <v>95128</v>
      </c>
      <c r="Z12" s="48">
        <f t="shared" si="0"/>
        <v>95128</v>
      </c>
      <c r="AA12" s="48">
        <f t="shared" si="0"/>
        <v>0</v>
      </c>
      <c r="AB12" s="48">
        <f t="shared" si="0"/>
        <v>0</v>
      </c>
      <c r="AC12" s="48">
        <f t="shared" si="0"/>
        <v>0</v>
      </c>
      <c r="AD12" s="48">
        <f t="shared" si="0"/>
        <v>452514</v>
      </c>
      <c r="AF12" s="52"/>
      <c r="AM12" s="52"/>
    </row>
    <row r="13" spans="1:55" ht="45.75" customHeight="1">
      <c r="A13" s="107" t="s">
        <v>32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58"/>
      <c r="AF13" s="59"/>
      <c r="AG13" s="52"/>
      <c r="AH13" s="52"/>
      <c r="AI13" s="52"/>
      <c r="AJ13" s="52"/>
      <c r="AL13" s="52"/>
      <c r="AM13" s="52"/>
      <c r="AN13" s="52"/>
      <c r="BA13" s="52"/>
      <c r="BB13" s="52"/>
      <c r="BC13" s="52"/>
    </row>
    <row r="14" spans="1:55" ht="68.25" customHeight="1">
      <c r="A14" s="92" t="s">
        <v>2</v>
      </c>
      <c r="B14" s="82" t="s">
        <v>33</v>
      </c>
      <c r="C14" s="45" t="s">
        <v>28</v>
      </c>
      <c r="D14" s="48" t="s">
        <v>30</v>
      </c>
      <c r="E14" s="48">
        <f>F14</f>
        <v>500</v>
      </c>
      <c r="F14" s="48">
        <v>500</v>
      </c>
      <c r="G14" s="48">
        <v>0</v>
      </c>
      <c r="H14" s="48">
        <v>0</v>
      </c>
      <c r="I14" s="48">
        <v>0</v>
      </c>
      <c r="J14" s="48">
        <f>K14</f>
        <v>1136</v>
      </c>
      <c r="K14" s="48">
        <f>500+506+636-506</f>
        <v>1136</v>
      </c>
      <c r="L14" s="48">
        <v>0</v>
      </c>
      <c r="M14" s="48">
        <v>0</v>
      </c>
      <c r="N14" s="48">
        <v>0</v>
      </c>
      <c r="O14" s="48">
        <f>P14</f>
        <v>1300</v>
      </c>
      <c r="P14" s="48">
        <v>1300</v>
      </c>
      <c r="Q14" s="48">
        <v>0</v>
      </c>
      <c r="R14" s="48">
        <v>0</v>
      </c>
      <c r="S14" s="48">
        <v>0</v>
      </c>
      <c r="T14" s="48">
        <f>U14</f>
        <v>1300</v>
      </c>
      <c r="U14" s="48">
        <v>1300</v>
      </c>
      <c r="V14" s="48">
        <v>0</v>
      </c>
      <c r="W14" s="48">
        <v>0</v>
      </c>
      <c r="X14" s="48">
        <v>0</v>
      </c>
      <c r="Y14" s="48">
        <f>Z14</f>
        <v>1300</v>
      </c>
      <c r="Z14" s="48">
        <v>1300</v>
      </c>
      <c r="AA14" s="48">
        <v>0</v>
      </c>
      <c r="AB14" s="48">
        <v>0</v>
      </c>
      <c r="AC14" s="48">
        <v>0</v>
      </c>
      <c r="AD14" s="48">
        <f>Y14+T14+O14+J14+E14</f>
        <v>5536</v>
      </c>
      <c r="AE14" s="58"/>
      <c r="AF14" s="59"/>
      <c r="AG14" s="52"/>
      <c r="AH14" s="52"/>
      <c r="AI14" s="52"/>
      <c r="AJ14" s="52"/>
      <c r="AL14" s="52"/>
      <c r="AM14" s="52"/>
      <c r="AN14" s="52"/>
      <c r="BA14" s="52"/>
      <c r="BB14" s="52"/>
      <c r="BC14" s="52"/>
    </row>
    <row r="15" spans="1:55" ht="68.25" customHeight="1">
      <c r="A15" s="94"/>
      <c r="B15" s="83"/>
      <c r="C15" s="45" t="s">
        <v>114</v>
      </c>
      <c r="D15" s="45" t="s">
        <v>115</v>
      </c>
      <c r="E15" s="48">
        <f>F15</f>
        <v>0</v>
      </c>
      <c r="F15" s="48">
        <v>0</v>
      </c>
      <c r="G15" s="48">
        <v>0</v>
      </c>
      <c r="H15" s="48">
        <v>0</v>
      </c>
      <c r="I15" s="48">
        <v>0</v>
      </c>
      <c r="J15" s="48">
        <f>K15</f>
        <v>3866</v>
      </c>
      <c r="K15" s="48">
        <v>3866</v>
      </c>
      <c r="L15" s="48">
        <v>0</v>
      </c>
      <c r="M15" s="48">
        <v>0</v>
      </c>
      <c r="N15" s="48">
        <v>0</v>
      </c>
      <c r="O15" s="48">
        <f>P15</f>
        <v>0</v>
      </c>
      <c r="P15" s="48">
        <v>0</v>
      </c>
      <c r="Q15" s="48">
        <v>0</v>
      </c>
      <c r="R15" s="48">
        <v>0</v>
      </c>
      <c r="S15" s="48">
        <v>0</v>
      </c>
      <c r="T15" s="48">
        <f>U15</f>
        <v>0</v>
      </c>
      <c r="U15" s="48">
        <v>0</v>
      </c>
      <c r="V15" s="48">
        <v>0</v>
      </c>
      <c r="W15" s="48">
        <v>0</v>
      </c>
      <c r="X15" s="48">
        <v>0</v>
      </c>
      <c r="Y15" s="48">
        <f>Z15</f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f>Y15+T15+O15+J15+E15</f>
        <v>3866</v>
      </c>
      <c r="AE15" s="58"/>
      <c r="AF15" s="59"/>
      <c r="AG15" s="52"/>
      <c r="AH15" s="52"/>
      <c r="AI15" s="52"/>
      <c r="AJ15" s="52"/>
      <c r="AL15" s="52"/>
      <c r="AM15" s="52"/>
      <c r="AN15" s="52"/>
      <c r="BA15" s="52"/>
      <c r="BB15" s="52"/>
      <c r="BC15" s="52"/>
    </row>
    <row r="16" spans="1:55" ht="93" customHeight="1">
      <c r="A16" s="46" t="s">
        <v>15</v>
      </c>
      <c r="B16" s="3" t="s">
        <v>34</v>
      </c>
      <c r="C16" s="45" t="s">
        <v>28</v>
      </c>
      <c r="D16" s="48" t="s">
        <v>30</v>
      </c>
      <c r="E16" s="48">
        <f>F16</f>
        <v>20</v>
      </c>
      <c r="F16" s="48">
        <v>20</v>
      </c>
      <c r="G16" s="48">
        <v>0</v>
      </c>
      <c r="H16" s="48">
        <v>0</v>
      </c>
      <c r="I16" s="48">
        <v>0</v>
      </c>
      <c r="J16" s="48">
        <f>K16</f>
        <v>25</v>
      </c>
      <c r="K16" s="48">
        <f>20+5</f>
        <v>25</v>
      </c>
      <c r="L16" s="48">
        <v>0</v>
      </c>
      <c r="M16" s="48">
        <v>0</v>
      </c>
      <c r="N16" s="48">
        <v>0</v>
      </c>
      <c r="O16" s="48">
        <f>P16</f>
        <v>20</v>
      </c>
      <c r="P16" s="48">
        <v>20</v>
      </c>
      <c r="Q16" s="48">
        <v>0</v>
      </c>
      <c r="R16" s="48">
        <v>0</v>
      </c>
      <c r="S16" s="48">
        <v>0</v>
      </c>
      <c r="T16" s="48">
        <f>U16</f>
        <v>20</v>
      </c>
      <c r="U16" s="48">
        <v>20</v>
      </c>
      <c r="V16" s="48">
        <v>0</v>
      </c>
      <c r="W16" s="48">
        <v>0</v>
      </c>
      <c r="X16" s="48">
        <v>0</v>
      </c>
      <c r="Y16" s="48">
        <f>Z16</f>
        <v>20</v>
      </c>
      <c r="Z16" s="48">
        <v>20</v>
      </c>
      <c r="AA16" s="48">
        <v>0</v>
      </c>
      <c r="AB16" s="48">
        <v>0</v>
      </c>
      <c r="AC16" s="48">
        <v>0</v>
      </c>
      <c r="AD16" s="48">
        <f>Y16+T16+O16+J16+E16</f>
        <v>105</v>
      </c>
      <c r="AE16" s="58"/>
      <c r="AF16" s="59"/>
      <c r="AG16" s="52"/>
      <c r="AH16" s="52"/>
      <c r="AI16" s="52"/>
      <c r="AJ16" s="52"/>
      <c r="AL16" s="52"/>
      <c r="AM16" s="52"/>
      <c r="AN16" s="52"/>
      <c r="BA16" s="52"/>
      <c r="BB16" s="52"/>
      <c r="BC16" s="52"/>
    </row>
    <row r="17" spans="1:53" ht="68.25" customHeight="1">
      <c r="A17" s="46" t="s">
        <v>16</v>
      </c>
      <c r="B17" s="3" t="s">
        <v>35</v>
      </c>
      <c r="C17" s="45" t="s">
        <v>36</v>
      </c>
      <c r="D17" s="48" t="s">
        <v>30</v>
      </c>
      <c r="E17" s="48">
        <f>F17</f>
        <v>1809</v>
      </c>
      <c r="F17" s="48">
        <v>1809</v>
      </c>
      <c r="G17" s="48">
        <v>0</v>
      </c>
      <c r="H17" s="48">
        <v>0</v>
      </c>
      <c r="I17" s="48">
        <v>0</v>
      </c>
      <c r="J17" s="48">
        <f>K17</f>
        <v>1848</v>
      </c>
      <c r="K17" s="48">
        <v>1848</v>
      </c>
      <c r="L17" s="48">
        <v>0</v>
      </c>
      <c r="M17" s="48">
        <v>0</v>
      </c>
      <c r="N17" s="48">
        <v>0</v>
      </c>
      <c r="O17" s="48">
        <f>P17</f>
        <v>1888</v>
      </c>
      <c r="P17" s="48">
        <v>1888</v>
      </c>
      <c r="Q17" s="48">
        <v>0</v>
      </c>
      <c r="R17" s="48">
        <v>0</v>
      </c>
      <c r="S17" s="48">
        <v>0</v>
      </c>
      <c r="T17" s="48">
        <f>U17</f>
        <v>1888</v>
      </c>
      <c r="U17" s="48">
        <v>1888</v>
      </c>
      <c r="V17" s="48">
        <v>0</v>
      </c>
      <c r="W17" s="48">
        <v>0</v>
      </c>
      <c r="X17" s="48">
        <v>0</v>
      </c>
      <c r="Y17" s="48">
        <f>Z17</f>
        <v>1888</v>
      </c>
      <c r="Z17" s="48">
        <v>1888</v>
      </c>
      <c r="AA17" s="48">
        <v>0</v>
      </c>
      <c r="AB17" s="48">
        <v>0</v>
      </c>
      <c r="AC17" s="48">
        <v>0</v>
      </c>
      <c r="AD17" s="48">
        <f>Y17+T17+O17+J17+E17</f>
        <v>9321</v>
      </c>
      <c r="AE17" s="60"/>
      <c r="AF17" s="52"/>
      <c r="AG17" s="52"/>
      <c r="AH17" s="52"/>
      <c r="AJ17" s="52"/>
      <c r="AL17" s="52"/>
      <c r="AM17" s="52"/>
      <c r="AN17" s="61"/>
      <c r="AQ17" s="52"/>
      <c r="BA17" s="52"/>
    </row>
    <row r="18" spans="1:53" ht="66.75" customHeight="1">
      <c r="A18" s="46" t="s">
        <v>116</v>
      </c>
      <c r="B18" s="3" t="s">
        <v>117</v>
      </c>
      <c r="C18" s="45" t="s">
        <v>114</v>
      </c>
      <c r="D18" s="45" t="s">
        <v>115</v>
      </c>
      <c r="E18" s="48">
        <f>F18</f>
        <v>0</v>
      </c>
      <c r="F18" s="48">
        <v>0</v>
      </c>
      <c r="G18" s="48">
        <v>0</v>
      </c>
      <c r="H18" s="48">
        <v>0</v>
      </c>
      <c r="I18" s="48">
        <v>0</v>
      </c>
      <c r="J18" s="48">
        <f>K18</f>
        <v>1782</v>
      </c>
      <c r="K18" s="48">
        <v>1782</v>
      </c>
      <c r="L18" s="48">
        <v>0</v>
      </c>
      <c r="M18" s="48">
        <v>0</v>
      </c>
      <c r="N18" s="48">
        <v>0</v>
      </c>
      <c r="O18" s="48">
        <f>P18</f>
        <v>1782</v>
      </c>
      <c r="P18" s="48">
        <v>1782</v>
      </c>
      <c r="Q18" s="48">
        <v>0</v>
      </c>
      <c r="R18" s="48">
        <v>0</v>
      </c>
      <c r="S18" s="48">
        <v>0</v>
      </c>
      <c r="T18" s="48">
        <f>U18</f>
        <v>1782</v>
      </c>
      <c r="U18" s="48">
        <v>1782</v>
      </c>
      <c r="V18" s="48">
        <v>0</v>
      </c>
      <c r="W18" s="48">
        <v>0</v>
      </c>
      <c r="X18" s="48">
        <v>0</v>
      </c>
      <c r="Y18" s="48">
        <f>Z18</f>
        <v>1782</v>
      </c>
      <c r="Z18" s="48">
        <v>1782</v>
      </c>
      <c r="AA18" s="48">
        <v>0</v>
      </c>
      <c r="AB18" s="48">
        <v>0</v>
      </c>
      <c r="AC18" s="48">
        <v>0</v>
      </c>
      <c r="AD18" s="48">
        <f>Y18+T18+O18+J18+E18</f>
        <v>7128</v>
      </c>
      <c r="AE18" s="60"/>
      <c r="AF18" s="52"/>
      <c r="AG18" s="52"/>
      <c r="AH18" s="52"/>
      <c r="AJ18" s="52"/>
      <c r="AL18" s="52"/>
      <c r="AM18" s="52"/>
      <c r="AN18" s="61"/>
      <c r="AQ18" s="52"/>
      <c r="BA18" s="52"/>
    </row>
    <row r="19" spans="1:53" ht="46.5" customHeight="1">
      <c r="A19" s="46"/>
      <c r="B19" s="3" t="s">
        <v>9</v>
      </c>
      <c r="C19" s="45"/>
      <c r="D19" s="45"/>
      <c r="E19" s="48">
        <f>E16+E17+E14</f>
        <v>2329</v>
      </c>
      <c r="F19" s="48">
        <f aca="true" t="shared" si="1" ref="F19:AC19">F16+F17+F14</f>
        <v>2329</v>
      </c>
      <c r="G19" s="48">
        <f t="shared" si="1"/>
        <v>0</v>
      </c>
      <c r="H19" s="48">
        <f t="shared" si="1"/>
        <v>0</v>
      </c>
      <c r="I19" s="48">
        <f t="shared" si="1"/>
        <v>0</v>
      </c>
      <c r="J19" s="48">
        <f>J16+J17+J14+J15+J18</f>
        <v>8657</v>
      </c>
      <c r="K19" s="48">
        <f>K16+K17+K14+K15+K18</f>
        <v>8657</v>
      </c>
      <c r="L19" s="48">
        <f t="shared" si="1"/>
        <v>0</v>
      </c>
      <c r="M19" s="48">
        <f t="shared" si="1"/>
        <v>0</v>
      </c>
      <c r="N19" s="48">
        <f t="shared" si="1"/>
        <v>0</v>
      </c>
      <c r="O19" s="48">
        <f>O16+O17+O14+O18</f>
        <v>4990</v>
      </c>
      <c r="P19" s="48">
        <f>P16+P17+P14+P18</f>
        <v>4990</v>
      </c>
      <c r="Q19" s="48">
        <f t="shared" si="1"/>
        <v>0</v>
      </c>
      <c r="R19" s="48">
        <f t="shared" si="1"/>
        <v>0</v>
      </c>
      <c r="S19" s="48">
        <f t="shared" si="1"/>
        <v>0</v>
      </c>
      <c r="T19" s="48">
        <f>T16+T17+T14+T18</f>
        <v>4990</v>
      </c>
      <c r="U19" s="48">
        <f>U16+U17+U14+U18</f>
        <v>4990</v>
      </c>
      <c r="V19" s="48">
        <f t="shared" si="1"/>
        <v>0</v>
      </c>
      <c r="W19" s="48">
        <f t="shared" si="1"/>
        <v>0</v>
      </c>
      <c r="X19" s="48">
        <f t="shared" si="1"/>
        <v>0</v>
      </c>
      <c r="Y19" s="48">
        <f>Y16+Y17+Y14+Y18</f>
        <v>4990</v>
      </c>
      <c r="Z19" s="48">
        <f>Z16+Z17+Z14+Z18</f>
        <v>4990</v>
      </c>
      <c r="AA19" s="48">
        <f t="shared" si="1"/>
        <v>0</v>
      </c>
      <c r="AB19" s="48">
        <f t="shared" si="1"/>
        <v>0</v>
      </c>
      <c r="AC19" s="48">
        <f t="shared" si="1"/>
        <v>0</v>
      </c>
      <c r="AD19" s="48">
        <f>AD16+AD17+AD14+AD15+AD18</f>
        <v>25956</v>
      </c>
      <c r="AE19" s="60"/>
      <c r="AF19" s="52"/>
      <c r="AG19" s="52"/>
      <c r="AH19" s="52"/>
      <c r="AJ19" s="52"/>
      <c r="AL19" s="52"/>
      <c r="AM19" s="52"/>
      <c r="AN19" s="61"/>
      <c r="AQ19" s="52"/>
      <c r="BA19" s="52"/>
    </row>
    <row r="20" spans="1:53" ht="46.5" customHeight="1">
      <c r="A20" s="84" t="s">
        <v>55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60"/>
      <c r="AF20" s="52"/>
      <c r="AG20" s="52"/>
      <c r="AH20" s="52"/>
      <c r="AJ20" s="52"/>
      <c r="AL20" s="52"/>
      <c r="AM20" s="52"/>
      <c r="AN20" s="61"/>
      <c r="AQ20" s="52"/>
      <c r="BA20" s="52"/>
    </row>
    <row r="21" spans="1:53" ht="67.5" customHeight="1">
      <c r="A21" s="92" t="s">
        <v>11</v>
      </c>
      <c r="B21" s="99" t="s">
        <v>37</v>
      </c>
      <c r="C21" s="45" t="s">
        <v>39</v>
      </c>
      <c r="D21" s="48" t="s">
        <v>30</v>
      </c>
      <c r="E21" s="48">
        <f aca="true" t="shared" si="2" ref="E21:E27">F21+G21+H21+I21</f>
        <v>0</v>
      </c>
      <c r="F21" s="48">
        <v>0</v>
      </c>
      <c r="G21" s="48">
        <v>0</v>
      </c>
      <c r="H21" s="48">
        <v>0</v>
      </c>
      <c r="I21" s="48">
        <v>0</v>
      </c>
      <c r="J21" s="48">
        <f aca="true" t="shared" si="3" ref="J21:J27">K21+L21+M21+N21</f>
        <v>0</v>
      </c>
      <c r="K21" s="48">
        <v>0</v>
      </c>
      <c r="L21" s="48">
        <v>0</v>
      </c>
      <c r="M21" s="48">
        <v>0</v>
      </c>
      <c r="N21" s="48">
        <v>0</v>
      </c>
      <c r="O21" s="48">
        <f aca="true" t="shared" si="4" ref="O21:O27">P21+Q21+R21+S21</f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f aca="true" t="shared" si="5" ref="Y21:Y27">Z21+AA21+AB21+AC21</f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f>Y21+T21+O21+J21+E21</f>
        <v>0</v>
      </c>
      <c r="AE21" s="52"/>
      <c r="AF21" s="52"/>
      <c r="AG21" s="52"/>
      <c r="AH21" s="52"/>
      <c r="AI21" s="52"/>
      <c r="AJ21" s="52"/>
      <c r="AK21" s="52"/>
      <c r="AL21" s="52"/>
      <c r="AN21" s="52"/>
      <c r="BA21" s="52"/>
    </row>
    <row r="22" spans="1:53" ht="54.75" customHeight="1">
      <c r="A22" s="93"/>
      <c r="B22" s="100"/>
      <c r="C22" s="45" t="s">
        <v>40</v>
      </c>
      <c r="D22" s="48" t="s">
        <v>30</v>
      </c>
      <c r="E22" s="48">
        <f t="shared" si="2"/>
        <v>0</v>
      </c>
      <c r="F22" s="48">
        <v>0</v>
      </c>
      <c r="G22" s="48">
        <v>0</v>
      </c>
      <c r="H22" s="48">
        <v>0</v>
      </c>
      <c r="I22" s="48">
        <v>0</v>
      </c>
      <c r="J22" s="48">
        <f t="shared" si="3"/>
        <v>0</v>
      </c>
      <c r="K22" s="48">
        <v>0</v>
      </c>
      <c r="L22" s="48">
        <v>0</v>
      </c>
      <c r="M22" s="48">
        <v>0</v>
      </c>
      <c r="N22" s="48">
        <v>0</v>
      </c>
      <c r="O22" s="48">
        <f t="shared" si="4"/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f t="shared" si="5"/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f aca="true" t="shared" si="6" ref="AD22:AD27">Y22+T22+O22+J22+E22</f>
        <v>0</v>
      </c>
      <c r="AE22" s="52"/>
      <c r="AF22" s="52"/>
      <c r="AG22" s="52"/>
      <c r="AH22" s="52"/>
      <c r="AI22" s="52"/>
      <c r="AJ22" s="52"/>
      <c r="AK22" s="52"/>
      <c r="AL22" s="52"/>
      <c r="AN22" s="52"/>
      <c r="BA22" s="52"/>
    </row>
    <row r="23" spans="1:53" ht="130.5" customHeight="1">
      <c r="A23" s="94"/>
      <c r="B23" s="101"/>
      <c r="C23" s="45" t="s">
        <v>41</v>
      </c>
      <c r="D23" s="48" t="s">
        <v>30</v>
      </c>
      <c r="E23" s="48">
        <f t="shared" si="2"/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f t="shared" si="4"/>
        <v>0</v>
      </c>
      <c r="P23" s="48">
        <v>0</v>
      </c>
      <c r="Q23" s="48">
        <v>0</v>
      </c>
      <c r="R23" s="48">
        <v>0</v>
      </c>
      <c r="S23" s="48">
        <v>0</v>
      </c>
      <c r="T23" s="48">
        <f>U23+V23+W23+X23</f>
        <v>0</v>
      </c>
      <c r="U23" s="48">
        <v>0</v>
      </c>
      <c r="V23" s="48">
        <v>0</v>
      </c>
      <c r="W23" s="48">
        <v>0</v>
      </c>
      <c r="X23" s="48">
        <v>0</v>
      </c>
      <c r="Y23" s="48">
        <f t="shared" si="5"/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f t="shared" si="6"/>
        <v>0</v>
      </c>
      <c r="AE23" s="52"/>
      <c r="AF23" s="52"/>
      <c r="AG23" s="52"/>
      <c r="AH23" s="52"/>
      <c r="AI23" s="52"/>
      <c r="AJ23" s="52"/>
      <c r="AK23" s="52"/>
      <c r="AL23" s="52"/>
      <c r="AN23" s="52"/>
      <c r="BA23" s="52"/>
    </row>
    <row r="24" spans="1:53" ht="66.75" customHeight="1">
      <c r="A24" s="92" t="s">
        <v>12</v>
      </c>
      <c r="B24" s="99" t="s">
        <v>38</v>
      </c>
      <c r="C24" s="45" t="s">
        <v>39</v>
      </c>
      <c r="D24" s="48" t="s">
        <v>30</v>
      </c>
      <c r="E24" s="48">
        <f t="shared" si="2"/>
        <v>495</v>
      </c>
      <c r="F24" s="48">
        <v>495</v>
      </c>
      <c r="G24" s="48">
        <v>0</v>
      </c>
      <c r="H24" s="48">
        <v>0</v>
      </c>
      <c r="I24" s="48">
        <v>0</v>
      </c>
      <c r="J24" s="48">
        <f t="shared" si="3"/>
        <v>0</v>
      </c>
      <c r="K24" s="48">
        <v>0</v>
      </c>
      <c r="L24" s="48">
        <v>0</v>
      </c>
      <c r="M24" s="48">
        <v>0</v>
      </c>
      <c r="N24" s="48">
        <v>0</v>
      </c>
      <c r="O24" s="48">
        <f t="shared" si="4"/>
        <v>0</v>
      </c>
      <c r="P24" s="48">
        <v>0</v>
      </c>
      <c r="Q24" s="48">
        <v>0</v>
      </c>
      <c r="R24" s="48">
        <v>0</v>
      </c>
      <c r="S24" s="48">
        <v>0</v>
      </c>
      <c r="T24" s="48">
        <f>U24+V24+W24+X24</f>
        <v>0</v>
      </c>
      <c r="U24" s="48">
        <v>0</v>
      </c>
      <c r="V24" s="48">
        <v>0</v>
      </c>
      <c r="W24" s="48">
        <v>0</v>
      </c>
      <c r="X24" s="48">
        <v>0</v>
      </c>
      <c r="Y24" s="48">
        <f t="shared" si="5"/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f t="shared" si="6"/>
        <v>495</v>
      </c>
      <c r="AE24" s="52"/>
      <c r="AF24" s="52"/>
      <c r="AG24" s="52"/>
      <c r="AH24" s="52"/>
      <c r="AJ24" s="52"/>
      <c r="AL24" s="52"/>
      <c r="AN24" s="52"/>
      <c r="BA24" s="52"/>
    </row>
    <row r="25" spans="1:53" ht="47.25" customHeight="1">
      <c r="A25" s="93"/>
      <c r="B25" s="100"/>
      <c r="C25" s="45" t="s">
        <v>40</v>
      </c>
      <c r="D25" s="48" t="s">
        <v>30</v>
      </c>
      <c r="E25" s="48">
        <f t="shared" si="2"/>
        <v>548</v>
      </c>
      <c r="F25" s="48">
        <f>570-11-11</f>
        <v>548</v>
      </c>
      <c r="G25" s="48">
        <v>0</v>
      </c>
      <c r="H25" s="48">
        <v>0</v>
      </c>
      <c r="I25" s="48">
        <v>0</v>
      </c>
      <c r="J25" s="48">
        <f t="shared" si="3"/>
        <v>554</v>
      </c>
      <c r="K25" s="48">
        <v>554</v>
      </c>
      <c r="L25" s="48">
        <v>0</v>
      </c>
      <c r="M25" s="48">
        <v>0</v>
      </c>
      <c r="N25" s="48">
        <v>0</v>
      </c>
      <c r="O25" s="48">
        <f t="shared" si="4"/>
        <v>568</v>
      </c>
      <c r="P25" s="48">
        <v>568</v>
      </c>
      <c r="Q25" s="48">
        <v>0</v>
      </c>
      <c r="R25" s="48">
        <v>0</v>
      </c>
      <c r="S25" s="48">
        <v>0</v>
      </c>
      <c r="T25" s="48">
        <f>U25+V25+W25+X25</f>
        <v>568</v>
      </c>
      <c r="U25" s="48">
        <v>568</v>
      </c>
      <c r="V25" s="48">
        <v>0</v>
      </c>
      <c r="W25" s="48">
        <v>0</v>
      </c>
      <c r="X25" s="48">
        <v>0</v>
      </c>
      <c r="Y25" s="48">
        <f t="shared" si="5"/>
        <v>568</v>
      </c>
      <c r="Z25" s="48">
        <v>568</v>
      </c>
      <c r="AA25" s="48">
        <v>0</v>
      </c>
      <c r="AB25" s="48">
        <v>0</v>
      </c>
      <c r="AC25" s="48">
        <v>0</v>
      </c>
      <c r="AD25" s="48">
        <f t="shared" si="6"/>
        <v>2806</v>
      </c>
      <c r="AE25" s="52"/>
      <c r="AF25" s="62"/>
      <c r="AG25" s="52"/>
      <c r="AH25" s="52"/>
      <c r="AJ25" s="52"/>
      <c r="AL25" s="52"/>
      <c r="AN25" s="52"/>
      <c r="BA25" s="52"/>
    </row>
    <row r="26" spans="1:53" ht="132.75" customHeight="1">
      <c r="A26" s="93"/>
      <c r="B26" s="100"/>
      <c r="C26" s="45" t="s">
        <v>41</v>
      </c>
      <c r="D26" s="48" t="s">
        <v>30</v>
      </c>
      <c r="E26" s="48">
        <f t="shared" si="2"/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f t="shared" si="4"/>
        <v>0</v>
      </c>
      <c r="P26" s="48">
        <v>0</v>
      </c>
      <c r="Q26" s="48">
        <v>0</v>
      </c>
      <c r="R26" s="48">
        <v>0</v>
      </c>
      <c r="S26" s="48">
        <v>0</v>
      </c>
      <c r="T26" s="48">
        <f>U26+V26+W26+X26</f>
        <v>0</v>
      </c>
      <c r="U26" s="48">
        <v>0</v>
      </c>
      <c r="V26" s="48">
        <v>0</v>
      </c>
      <c r="W26" s="48">
        <v>0</v>
      </c>
      <c r="X26" s="48">
        <v>0</v>
      </c>
      <c r="Y26" s="48">
        <f t="shared" si="5"/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f t="shared" si="6"/>
        <v>0</v>
      </c>
      <c r="AE26" s="52"/>
      <c r="AF26" s="62"/>
      <c r="AG26" s="52"/>
      <c r="AH26" s="52"/>
      <c r="AJ26" s="52"/>
      <c r="AL26" s="52"/>
      <c r="AN26" s="52"/>
      <c r="BA26" s="52"/>
    </row>
    <row r="27" spans="1:53" ht="117" customHeight="1">
      <c r="A27" s="94"/>
      <c r="B27" s="101"/>
      <c r="C27" s="45" t="s">
        <v>65</v>
      </c>
      <c r="D27" s="48" t="s">
        <v>30</v>
      </c>
      <c r="E27" s="48">
        <f t="shared" si="2"/>
        <v>0</v>
      </c>
      <c r="F27" s="48">
        <v>0</v>
      </c>
      <c r="G27" s="48">
        <v>0</v>
      </c>
      <c r="H27" s="48">
        <v>0</v>
      </c>
      <c r="I27" s="48">
        <v>0</v>
      </c>
      <c r="J27" s="48">
        <f t="shared" si="3"/>
        <v>0</v>
      </c>
      <c r="K27" s="48">
        <v>0</v>
      </c>
      <c r="L27" s="48">
        <v>0</v>
      </c>
      <c r="M27" s="48">
        <v>0</v>
      </c>
      <c r="N27" s="48">
        <v>0</v>
      </c>
      <c r="O27" s="48">
        <f t="shared" si="4"/>
        <v>0</v>
      </c>
      <c r="P27" s="48">
        <v>0</v>
      </c>
      <c r="Q27" s="48">
        <v>0</v>
      </c>
      <c r="R27" s="48">
        <v>0</v>
      </c>
      <c r="S27" s="48">
        <v>0</v>
      </c>
      <c r="T27" s="48">
        <f>U27+V27+W27+X27</f>
        <v>0</v>
      </c>
      <c r="U27" s="48">
        <v>0</v>
      </c>
      <c r="V27" s="48">
        <v>0</v>
      </c>
      <c r="W27" s="48">
        <v>0</v>
      </c>
      <c r="X27" s="48">
        <v>0</v>
      </c>
      <c r="Y27" s="48">
        <f t="shared" si="5"/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f t="shared" si="6"/>
        <v>0</v>
      </c>
      <c r="AE27" s="52"/>
      <c r="AF27" s="52"/>
      <c r="AG27" s="52"/>
      <c r="AH27" s="52"/>
      <c r="AJ27" s="52"/>
      <c r="AL27" s="52"/>
      <c r="AN27" s="52"/>
      <c r="BA27" s="52"/>
    </row>
    <row r="28" spans="1:53" s="56" customFormat="1" ht="36" customHeight="1">
      <c r="A28" s="46"/>
      <c r="B28" s="3" t="s">
        <v>10</v>
      </c>
      <c r="C28" s="48"/>
      <c r="D28" s="45"/>
      <c r="E28" s="48">
        <f>E22+E23+E21+E24+E25+E26+E27</f>
        <v>1043</v>
      </c>
      <c r="F28" s="48">
        <f aca="true" t="shared" si="7" ref="F28:AD28">F22+F23+F21+F24+F25+F26+F27</f>
        <v>1043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554</v>
      </c>
      <c r="K28" s="48">
        <f t="shared" si="7"/>
        <v>554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568</v>
      </c>
      <c r="P28" s="48">
        <f t="shared" si="7"/>
        <v>568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568</v>
      </c>
      <c r="U28" s="48">
        <f t="shared" si="7"/>
        <v>568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568</v>
      </c>
      <c r="Z28" s="48">
        <f t="shared" si="7"/>
        <v>568</v>
      </c>
      <c r="AA28" s="48">
        <f t="shared" si="7"/>
        <v>0</v>
      </c>
      <c r="AB28" s="48">
        <f t="shared" si="7"/>
        <v>0</v>
      </c>
      <c r="AC28" s="48">
        <f t="shared" si="7"/>
        <v>0</v>
      </c>
      <c r="AD28" s="48">
        <f t="shared" si="7"/>
        <v>3301</v>
      </c>
      <c r="AE28" s="55"/>
      <c r="AF28" s="55"/>
      <c r="AM28" s="55"/>
      <c r="BA28" s="55"/>
    </row>
    <row r="29" spans="1:39" ht="36.75" customHeight="1">
      <c r="A29" s="84" t="s">
        <v>56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F29" s="52"/>
      <c r="AM29" s="52"/>
    </row>
    <row r="30" spans="1:30" ht="68.25" customHeight="1">
      <c r="A30" s="46" t="s">
        <v>57</v>
      </c>
      <c r="B30" s="3" t="s">
        <v>42</v>
      </c>
      <c r="C30" s="45" t="s">
        <v>47</v>
      </c>
      <c r="D30" s="48" t="s">
        <v>30</v>
      </c>
      <c r="E30" s="87" t="s">
        <v>31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</row>
    <row r="31" spans="1:54" ht="103.5" customHeight="1">
      <c r="A31" s="46" t="s">
        <v>58</v>
      </c>
      <c r="B31" s="3" t="s">
        <v>43</v>
      </c>
      <c r="C31" s="45" t="s">
        <v>47</v>
      </c>
      <c r="D31" s="48" t="s">
        <v>30</v>
      </c>
      <c r="E31" s="48">
        <f>F31+I31</f>
        <v>4335</v>
      </c>
      <c r="F31" s="48">
        <v>3475</v>
      </c>
      <c r="G31" s="48">
        <v>0</v>
      </c>
      <c r="H31" s="48">
        <v>0</v>
      </c>
      <c r="I31" s="48">
        <v>860</v>
      </c>
      <c r="J31" s="48">
        <f>K31+L31+M31+N31</f>
        <v>4604.3</v>
      </c>
      <c r="K31" s="48">
        <v>3928</v>
      </c>
      <c r="L31" s="48">
        <v>0</v>
      </c>
      <c r="M31" s="48">
        <v>0</v>
      </c>
      <c r="N31" s="48">
        <v>676.3</v>
      </c>
      <c r="O31" s="48">
        <f>P31+Q31+R31+S31</f>
        <v>4507.7</v>
      </c>
      <c r="P31" s="48">
        <v>3811</v>
      </c>
      <c r="Q31" s="48">
        <v>0</v>
      </c>
      <c r="R31" s="48">
        <v>0</v>
      </c>
      <c r="S31" s="48">
        <v>696.7</v>
      </c>
      <c r="T31" s="48">
        <f>U31+X31</f>
        <v>4507.7</v>
      </c>
      <c r="U31" s="48">
        <v>3811</v>
      </c>
      <c r="V31" s="48">
        <v>0</v>
      </c>
      <c r="W31" s="48">
        <v>0</v>
      </c>
      <c r="X31" s="48">
        <v>696.7</v>
      </c>
      <c r="Y31" s="48">
        <f>Z31+AC31</f>
        <v>4507.7</v>
      </c>
      <c r="Z31" s="48">
        <v>3811</v>
      </c>
      <c r="AA31" s="48">
        <v>0</v>
      </c>
      <c r="AB31" s="48">
        <v>0</v>
      </c>
      <c r="AC31" s="48">
        <v>696.7</v>
      </c>
      <c r="AD31" s="48">
        <f>Y31+T31+O31+J31+E31</f>
        <v>22462.399999999998</v>
      </c>
      <c r="AE31" s="52"/>
      <c r="BA31" s="52"/>
      <c r="BB31" s="52"/>
    </row>
    <row r="32" spans="1:53" ht="113.25" customHeight="1">
      <c r="A32" s="46" t="s">
        <v>59</v>
      </c>
      <c r="B32" s="47" t="s">
        <v>67</v>
      </c>
      <c r="C32" s="45" t="s">
        <v>47</v>
      </c>
      <c r="D32" s="48" t="s">
        <v>30</v>
      </c>
      <c r="E32" s="87" t="s">
        <v>31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9"/>
      <c r="BA32" s="52"/>
    </row>
    <row r="33" spans="1:53" ht="109.5" customHeight="1">
      <c r="A33" s="46" t="s">
        <v>60</v>
      </c>
      <c r="B33" s="4" t="s">
        <v>66</v>
      </c>
      <c r="C33" s="45" t="s">
        <v>47</v>
      </c>
      <c r="D33" s="48" t="s">
        <v>30</v>
      </c>
      <c r="E33" s="87" t="s">
        <v>31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BA33" s="52"/>
    </row>
    <row r="34" spans="1:53" ht="197.25" customHeight="1">
      <c r="A34" s="46" t="s">
        <v>61</v>
      </c>
      <c r="B34" s="47" t="s">
        <v>44</v>
      </c>
      <c r="C34" s="45" t="s">
        <v>47</v>
      </c>
      <c r="D34" s="48" t="s">
        <v>30</v>
      </c>
      <c r="E34" s="48">
        <f>I34</f>
        <v>146</v>
      </c>
      <c r="F34" s="48">
        <v>0</v>
      </c>
      <c r="G34" s="48">
        <v>0</v>
      </c>
      <c r="H34" s="48">
        <v>0</v>
      </c>
      <c r="I34" s="48">
        <v>146</v>
      </c>
      <c r="J34" s="48">
        <f>K34+L34+M34+N34</f>
        <v>35.7</v>
      </c>
      <c r="K34" s="48">
        <v>0</v>
      </c>
      <c r="L34" s="48">
        <v>0</v>
      </c>
      <c r="M34" s="48">
        <v>0</v>
      </c>
      <c r="N34" s="48">
        <v>35.7</v>
      </c>
      <c r="O34" s="48">
        <f>P34+Q34+R34+S34</f>
        <v>14.8</v>
      </c>
      <c r="P34" s="48">
        <v>0</v>
      </c>
      <c r="Q34" s="48">
        <v>0</v>
      </c>
      <c r="R34" s="48">
        <v>0</v>
      </c>
      <c r="S34" s="48">
        <v>14.8</v>
      </c>
      <c r="T34" s="48">
        <f>U34+X34</f>
        <v>14.8</v>
      </c>
      <c r="U34" s="48">
        <v>0</v>
      </c>
      <c r="V34" s="48">
        <v>0</v>
      </c>
      <c r="W34" s="48">
        <v>0</v>
      </c>
      <c r="X34" s="48">
        <v>14.8</v>
      </c>
      <c r="Y34" s="48">
        <f>AC34</f>
        <v>14.8</v>
      </c>
      <c r="Z34" s="48">
        <v>0</v>
      </c>
      <c r="AA34" s="48">
        <v>0</v>
      </c>
      <c r="AB34" s="48">
        <v>0</v>
      </c>
      <c r="AC34" s="48">
        <v>14.8</v>
      </c>
      <c r="AD34" s="48">
        <f>Y34+T34+O34+J34+E34</f>
        <v>226.10000000000002</v>
      </c>
      <c r="BA34" s="52"/>
    </row>
    <row r="35" spans="1:53" ht="137.25" customHeight="1">
      <c r="A35" s="46" t="s">
        <v>62</v>
      </c>
      <c r="B35" s="47" t="s">
        <v>45</v>
      </c>
      <c r="C35" s="45" t="s">
        <v>47</v>
      </c>
      <c r="D35" s="48" t="s">
        <v>30</v>
      </c>
      <c r="E35" s="48">
        <f>I35</f>
        <v>24</v>
      </c>
      <c r="F35" s="48">
        <v>0</v>
      </c>
      <c r="G35" s="48">
        <v>0</v>
      </c>
      <c r="H35" s="48">
        <v>0</v>
      </c>
      <c r="I35" s="48">
        <v>24</v>
      </c>
      <c r="J35" s="48">
        <f>K35+L35+M35+N35</f>
        <v>13</v>
      </c>
      <c r="K35" s="48">
        <v>0</v>
      </c>
      <c r="L35" s="48">
        <v>0</v>
      </c>
      <c r="M35" s="48">
        <v>0</v>
      </c>
      <c r="N35" s="48">
        <v>13</v>
      </c>
      <c r="O35" s="48">
        <f>P35+Q35+R35+S35</f>
        <v>13.5</v>
      </c>
      <c r="P35" s="48">
        <v>0</v>
      </c>
      <c r="Q35" s="48">
        <v>0</v>
      </c>
      <c r="R35" s="48">
        <v>0</v>
      </c>
      <c r="S35" s="48">
        <v>13.5</v>
      </c>
      <c r="T35" s="48">
        <f>X35</f>
        <v>13.5</v>
      </c>
      <c r="U35" s="48">
        <v>0</v>
      </c>
      <c r="V35" s="48">
        <v>0</v>
      </c>
      <c r="W35" s="48">
        <v>0</v>
      </c>
      <c r="X35" s="48">
        <v>13.5</v>
      </c>
      <c r="Y35" s="48">
        <f>AC35</f>
        <v>13.5</v>
      </c>
      <c r="Z35" s="48">
        <v>0</v>
      </c>
      <c r="AA35" s="48">
        <v>0</v>
      </c>
      <c r="AB35" s="48">
        <v>0</v>
      </c>
      <c r="AC35" s="48">
        <v>13.5</v>
      </c>
      <c r="AD35" s="48">
        <f>Y35+T35+O35+J35+E35</f>
        <v>77.5</v>
      </c>
      <c r="AE35" s="63"/>
      <c r="BA35" s="52"/>
    </row>
    <row r="36" spans="1:53" ht="61.5" customHeight="1">
      <c r="A36" s="46" t="s">
        <v>63</v>
      </c>
      <c r="B36" s="47" t="s">
        <v>46</v>
      </c>
      <c r="C36" s="45" t="s">
        <v>47</v>
      </c>
      <c r="D36" s="48" t="s">
        <v>30</v>
      </c>
      <c r="E36" s="87" t="s">
        <v>31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9"/>
      <c r="BA36" s="52"/>
    </row>
    <row r="37" spans="1:54" s="56" customFormat="1" ht="34.5" customHeight="1">
      <c r="A37" s="46"/>
      <c r="B37" s="3" t="s">
        <v>64</v>
      </c>
      <c r="C37" s="45"/>
      <c r="D37" s="45"/>
      <c r="E37" s="48">
        <f>E35+E34+E31</f>
        <v>4505</v>
      </c>
      <c r="F37" s="48">
        <f aca="true" t="shared" si="8" ref="F37:AD37">F35+F34+F31</f>
        <v>3475</v>
      </c>
      <c r="G37" s="48">
        <f t="shared" si="8"/>
        <v>0</v>
      </c>
      <c r="H37" s="48">
        <f t="shared" si="8"/>
        <v>0</v>
      </c>
      <c r="I37" s="48">
        <f t="shared" si="8"/>
        <v>1030</v>
      </c>
      <c r="J37" s="48">
        <f t="shared" si="8"/>
        <v>4653</v>
      </c>
      <c r="K37" s="48">
        <f t="shared" si="8"/>
        <v>3928</v>
      </c>
      <c r="L37" s="48">
        <f t="shared" si="8"/>
        <v>0</v>
      </c>
      <c r="M37" s="48">
        <f t="shared" si="8"/>
        <v>0</v>
      </c>
      <c r="N37" s="48">
        <f t="shared" si="8"/>
        <v>725</v>
      </c>
      <c r="O37" s="48">
        <f t="shared" si="8"/>
        <v>4536</v>
      </c>
      <c r="P37" s="48">
        <f t="shared" si="8"/>
        <v>3811</v>
      </c>
      <c r="Q37" s="48">
        <f t="shared" si="8"/>
        <v>0</v>
      </c>
      <c r="R37" s="48">
        <f t="shared" si="8"/>
        <v>0</v>
      </c>
      <c r="S37" s="48">
        <f t="shared" si="8"/>
        <v>725</v>
      </c>
      <c r="T37" s="48">
        <f t="shared" si="8"/>
        <v>4536</v>
      </c>
      <c r="U37" s="48">
        <f t="shared" si="8"/>
        <v>3811</v>
      </c>
      <c r="V37" s="48">
        <f t="shared" si="8"/>
        <v>0</v>
      </c>
      <c r="W37" s="48">
        <f t="shared" si="8"/>
        <v>0</v>
      </c>
      <c r="X37" s="48">
        <f t="shared" si="8"/>
        <v>725</v>
      </c>
      <c r="Y37" s="48">
        <f t="shared" si="8"/>
        <v>4536</v>
      </c>
      <c r="Z37" s="48">
        <f t="shared" si="8"/>
        <v>3811</v>
      </c>
      <c r="AA37" s="48">
        <f t="shared" si="8"/>
        <v>0</v>
      </c>
      <c r="AB37" s="48">
        <f t="shared" si="8"/>
        <v>0</v>
      </c>
      <c r="AC37" s="48">
        <f t="shared" si="8"/>
        <v>725</v>
      </c>
      <c r="AD37" s="48">
        <f t="shared" si="8"/>
        <v>22765.999999999996</v>
      </c>
      <c r="AE37" s="49"/>
      <c r="AF37" s="49"/>
      <c r="AG37" s="49"/>
      <c r="AH37" s="49"/>
      <c r="BA37" s="55"/>
      <c r="BB37" s="55"/>
    </row>
    <row r="38" spans="1:62" s="56" customFormat="1" ht="42.75" customHeight="1">
      <c r="A38" s="46"/>
      <c r="B38" s="3" t="s">
        <v>24</v>
      </c>
      <c r="C38" s="45"/>
      <c r="D38" s="45"/>
      <c r="E38" s="48">
        <f>E37+E28+E19+E12</f>
        <v>87793</v>
      </c>
      <c r="F38" s="48">
        <f aca="true" t="shared" si="9" ref="F38:AC38">F37+F28+F19+F12</f>
        <v>86763</v>
      </c>
      <c r="G38" s="48">
        <f t="shared" si="9"/>
        <v>0</v>
      </c>
      <c r="H38" s="48">
        <f t="shared" si="9"/>
        <v>0</v>
      </c>
      <c r="I38" s="48">
        <f t="shared" si="9"/>
        <v>1030</v>
      </c>
      <c r="J38" s="48">
        <f t="shared" si="9"/>
        <v>101522</v>
      </c>
      <c r="K38" s="48">
        <f t="shared" si="9"/>
        <v>100797</v>
      </c>
      <c r="L38" s="48">
        <f t="shared" si="9"/>
        <v>0</v>
      </c>
      <c r="M38" s="48">
        <f t="shared" si="9"/>
        <v>0</v>
      </c>
      <c r="N38" s="48">
        <f t="shared" si="9"/>
        <v>725</v>
      </c>
      <c r="O38" s="48">
        <f t="shared" si="9"/>
        <v>104377</v>
      </c>
      <c r="P38" s="48">
        <f t="shared" si="9"/>
        <v>103652</v>
      </c>
      <c r="Q38" s="48">
        <f t="shared" si="9"/>
        <v>0</v>
      </c>
      <c r="R38" s="48">
        <f t="shared" si="9"/>
        <v>0</v>
      </c>
      <c r="S38" s="48">
        <f t="shared" si="9"/>
        <v>725</v>
      </c>
      <c r="T38" s="48">
        <f t="shared" si="9"/>
        <v>105623</v>
      </c>
      <c r="U38" s="48">
        <f t="shared" si="9"/>
        <v>104898</v>
      </c>
      <c r="V38" s="48">
        <f t="shared" si="9"/>
        <v>0</v>
      </c>
      <c r="W38" s="48">
        <f t="shared" si="9"/>
        <v>0</v>
      </c>
      <c r="X38" s="48">
        <f t="shared" si="9"/>
        <v>725</v>
      </c>
      <c r="Y38" s="48">
        <f t="shared" si="9"/>
        <v>105222</v>
      </c>
      <c r="Z38" s="48">
        <f t="shared" si="9"/>
        <v>104497</v>
      </c>
      <c r="AA38" s="48">
        <f t="shared" si="9"/>
        <v>0</v>
      </c>
      <c r="AB38" s="48">
        <f t="shared" si="9"/>
        <v>0</v>
      </c>
      <c r="AC38" s="48">
        <f t="shared" si="9"/>
        <v>725</v>
      </c>
      <c r="AD38" s="48">
        <f>Y38+T38+O38+J38+E38</f>
        <v>504537</v>
      </c>
      <c r="AE38" s="64"/>
      <c r="AF38" s="55"/>
      <c r="AG38" s="55"/>
      <c r="AK38" s="55"/>
      <c r="AM38" s="65"/>
      <c r="BA38" s="55">
        <f>AD38+Z47</f>
        <v>504537</v>
      </c>
      <c r="BJ38" s="55"/>
    </row>
    <row r="39" spans="1:33" ht="19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2"/>
      <c r="W39" s="2"/>
      <c r="X39" s="2"/>
      <c r="Y39" s="2"/>
      <c r="Z39" s="2"/>
      <c r="AA39" s="2"/>
      <c r="AB39" s="2"/>
      <c r="AC39" s="2"/>
      <c r="AD39" s="2"/>
      <c r="AE39" s="52"/>
      <c r="AG39" s="52"/>
    </row>
    <row r="40" spans="1:30" ht="17.25" customHeight="1">
      <c r="A40" s="66" t="s">
        <v>49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2"/>
      <c r="W40" s="2"/>
      <c r="X40" s="2"/>
      <c r="Y40" s="2"/>
      <c r="Z40" s="2"/>
      <c r="AA40" s="2"/>
      <c r="AB40" s="2"/>
      <c r="AC40" s="2"/>
      <c r="AD40" s="2"/>
    </row>
    <row r="41" spans="1:31" ht="16.5" customHeight="1">
      <c r="A41" s="91" t="s">
        <v>50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2"/>
      <c r="W41" s="2"/>
      <c r="X41" s="2"/>
      <c r="Y41" s="2"/>
      <c r="Z41" s="2"/>
      <c r="AA41" s="2"/>
      <c r="AB41" s="2"/>
      <c r="AC41" s="2"/>
      <c r="AD41" s="2"/>
      <c r="AE41" s="52"/>
    </row>
    <row r="42" spans="1:30" ht="17.25" customHeight="1">
      <c r="A42" s="91" t="s">
        <v>51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67"/>
      <c r="B43" s="2"/>
      <c r="C43" s="2"/>
      <c r="D43" s="2"/>
      <c r="E43" s="2"/>
      <c r="F43" s="2"/>
      <c r="G43" s="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6:31" ht="15">
      <c r="F45" s="69"/>
      <c r="G45" s="69"/>
      <c r="I45" s="52"/>
      <c r="K45" s="52"/>
      <c r="T45" s="69"/>
      <c r="U45" s="70"/>
      <c r="V45" s="71"/>
      <c r="Y45" s="69"/>
      <c r="Z45" s="2"/>
      <c r="AD45" s="69"/>
      <c r="AE45" s="52"/>
    </row>
    <row r="46" spans="6:30" ht="15">
      <c r="F46" s="69"/>
      <c r="G46" s="69"/>
      <c r="P46" s="76"/>
      <c r="U46" s="70"/>
      <c r="V46" s="69"/>
      <c r="W46" s="69"/>
      <c r="Y46" s="69"/>
      <c r="AD46" s="69"/>
    </row>
    <row r="47" spans="21:27" ht="29.25" customHeight="1">
      <c r="U47" s="72"/>
      <c r="Z47" s="69"/>
      <c r="AA47" s="52"/>
    </row>
    <row r="48" ht="15">
      <c r="AD48" s="52"/>
    </row>
    <row r="49" ht="15">
      <c r="O49" s="77"/>
    </row>
    <row r="50" spans="15:30" ht="15">
      <c r="O50" s="77"/>
      <c r="Q50" s="76"/>
      <c r="Y50" s="52"/>
      <c r="AD50" s="52"/>
    </row>
    <row r="52" ht="15">
      <c r="AD52" s="52"/>
    </row>
    <row r="56" ht="15">
      <c r="AA56" s="73"/>
    </row>
  </sheetData>
  <sheetProtection/>
  <mergeCells count="33">
    <mergeCell ref="A42:Q42"/>
    <mergeCell ref="A8:AD8"/>
    <mergeCell ref="A13:AD13"/>
    <mergeCell ref="A21:A23"/>
    <mergeCell ref="B21:B23"/>
    <mergeCell ref="C4:C6"/>
    <mergeCell ref="E11:AD11"/>
    <mergeCell ref="E36:AD36"/>
    <mergeCell ref="Y5:AC5"/>
    <mergeCell ref="E30:AD30"/>
    <mergeCell ref="U1:AD1"/>
    <mergeCell ref="E4:AD4"/>
    <mergeCell ref="U2:AD2"/>
    <mergeCell ref="A3:AD3"/>
    <mergeCell ref="J5:N5"/>
    <mergeCell ref="T5:X5"/>
    <mergeCell ref="B4:B6"/>
    <mergeCell ref="A41:U41"/>
    <mergeCell ref="A4:A6"/>
    <mergeCell ref="O5:S5"/>
    <mergeCell ref="E5:I5"/>
    <mergeCell ref="D4:D6"/>
    <mergeCell ref="AD5:AD6"/>
    <mergeCell ref="A24:A27"/>
    <mergeCell ref="A9:AD9"/>
    <mergeCell ref="B24:B27"/>
    <mergeCell ref="A14:A15"/>
    <mergeCell ref="B14:B15"/>
    <mergeCell ref="A29:AD29"/>
    <mergeCell ref="E32:AD32"/>
    <mergeCell ref="A39:U39"/>
    <mergeCell ref="E33:AD33"/>
    <mergeCell ref="A20:AD20"/>
  </mergeCells>
  <printOptions horizontalCentered="1" verticalCentered="1"/>
  <pageMargins left="0.2362204724409449" right="0.15748031496062992" top="0.6692913385826772" bottom="0.31496062992125984" header="0.31496062992125984" footer="0.2362204724409449"/>
  <pageSetup firstPageNumber="4" useFirstPageNumber="1" horizontalDpi="600" verticalDpi="600" orientation="landscape" pageOrder="overThenDown" paperSize="9" scale="60" r:id="rId1"/>
  <headerFooter differentFirst="1">
    <oddHeader>&amp;C&amp;"Times New Roman,обычный"&amp;12&amp;P</oddHeader>
    <firstHeader>&amp;C&amp;"Times New Roman,обычный"&amp;12&amp;P</firstHeader>
  </headerFooter>
  <rowBreaks count="3" manualBreakCount="3">
    <brk id="16" max="29" man="1"/>
    <brk id="23" max="29" man="1"/>
    <brk id="3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Layout" workbookViewId="0" topLeftCell="A22">
      <selection activeCell="H25" sqref="H25:H26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33.7109375" style="0" customWidth="1"/>
    <col min="5" max="5" width="12.421875" style="0" customWidth="1"/>
    <col min="11" max="11" width="0" style="0" hidden="1" customWidth="1"/>
    <col min="12" max="12" width="10.57421875" style="0" hidden="1" customWidth="1"/>
    <col min="13" max="19" width="0" style="0" hidden="1" customWidth="1"/>
    <col min="21" max="22" width="10.57421875" style="0" hidden="1" customWidth="1"/>
    <col min="23" max="23" width="0" style="0" hidden="1" customWidth="1"/>
    <col min="24" max="24" width="13.7109375" style="0" bestFit="1" customWidth="1"/>
  </cols>
  <sheetData>
    <row r="1" spans="5:14" ht="36" customHeight="1">
      <c r="E1" s="116" t="s">
        <v>111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1:15" ht="21" customHeight="1">
      <c r="A2" s="7"/>
      <c r="B2" s="8"/>
      <c r="C2" s="7"/>
      <c r="D2" s="7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0" ht="9.75" customHeight="1">
      <c r="A3" s="7"/>
      <c r="B3" s="8"/>
      <c r="C3" s="7"/>
      <c r="D3" s="7"/>
      <c r="E3" s="9"/>
      <c r="F3" s="10"/>
      <c r="G3" s="9"/>
      <c r="H3" s="9"/>
      <c r="I3" s="9"/>
      <c r="J3" s="9"/>
    </row>
    <row r="4" spans="1:10" ht="18.75">
      <c r="A4" s="137" t="s">
        <v>68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">
      <c r="A5" s="138" t="s">
        <v>69</v>
      </c>
      <c r="B5" s="138" t="s">
        <v>70</v>
      </c>
      <c r="C5" s="138" t="s">
        <v>71</v>
      </c>
      <c r="D5" s="138" t="s">
        <v>72</v>
      </c>
      <c r="E5" s="138" t="s">
        <v>73</v>
      </c>
      <c r="F5" s="138" t="s">
        <v>74</v>
      </c>
      <c r="G5" s="138"/>
      <c r="H5" s="138"/>
      <c r="I5" s="138"/>
      <c r="J5" s="138"/>
    </row>
    <row r="6" spans="1:10" ht="15">
      <c r="A6" s="138"/>
      <c r="B6" s="138"/>
      <c r="C6" s="138"/>
      <c r="D6" s="138"/>
      <c r="E6" s="138"/>
      <c r="F6" s="11" t="s">
        <v>75</v>
      </c>
      <c r="G6" s="11" t="s">
        <v>76</v>
      </c>
      <c r="H6" s="12" t="s">
        <v>77</v>
      </c>
      <c r="I6" s="11" t="s">
        <v>78</v>
      </c>
      <c r="J6" s="11" t="s">
        <v>79</v>
      </c>
    </row>
    <row r="7" spans="1:10" ht="22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</row>
    <row r="8" spans="1:10" ht="45.75" customHeight="1">
      <c r="A8" s="127" t="s">
        <v>54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34.5" customHeight="1">
      <c r="A9" s="128" t="s">
        <v>80</v>
      </c>
      <c r="B9" s="129"/>
      <c r="C9" s="129"/>
      <c r="D9" s="129"/>
      <c r="E9" s="129"/>
      <c r="F9" s="129"/>
      <c r="G9" s="129"/>
      <c r="H9" s="129"/>
      <c r="I9" s="129"/>
      <c r="J9" s="130"/>
    </row>
    <row r="10" spans="1:24" ht="56.25" customHeight="1">
      <c r="A10" s="5" t="s">
        <v>0</v>
      </c>
      <c r="B10" s="13" t="s">
        <v>26</v>
      </c>
      <c r="C10" s="14" t="s">
        <v>81</v>
      </c>
      <c r="D10" s="15" t="s">
        <v>82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7"/>
      <c r="T10" s="17"/>
      <c r="X10" s="17"/>
    </row>
    <row r="11" spans="1:20" ht="90" customHeight="1">
      <c r="A11" s="5" t="s">
        <v>1</v>
      </c>
      <c r="B11" s="6" t="s">
        <v>27</v>
      </c>
      <c r="C11" s="6" t="s">
        <v>83</v>
      </c>
      <c r="D11" s="18" t="s">
        <v>82</v>
      </c>
      <c r="E11" s="18">
        <v>100</v>
      </c>
      <c r="F11" s="18">
        <v>100</v>
      </c>
      <c r="G11" s="18">
        <v>100</v>
      </c>
      <c r="H11" s="18">
        <v>100</v>
      </c>
      <c r="I11" s="18">
        <v>100</v>
      </c>
      <c r="J11" s="18">
        <v>100</v>
      </c>
      <c r="T11" s="19"/>
    </row>
    <row r="12" spans="1:24" ht="18.75" customHeight="1">
      <c r="A12" s="131" t="s">
        <v>32</v>
      </c>
      <c r="B12" s="131"/>
      <c r="C12" s="131"/>
      <c r="D12" s="131"/>
      <c r="E12" s="131"/>
      <c r="F12" s="131"/>
      <c r="G12" s="131"/>
      <c r="H12" s="131"/>
      <c r="I12" s="131"/>
      <c r="J12" s="131"/>
      <c r="X12" s="17"/>
    </row>
    <row r="13" spans="1:24" ht="35.25" customHeight="1">
      <c r="A13" s="110" t="s">
        <v>2</v>
      </c>
      <c r="B13" s="112" t="s">
        <v>33</v>
      </c>
      <c r="C13" s="14" t="s">
        <v>84</v>
      </c>
      <c r="D13" s="20" t="s">
        <v>82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X13" s="19"/>
    </row>
    <row r="14" spans="1:24" ht="48" customHeight="1">
      <c r="A14" s="111"/>
      <c r="B14" s="113"/>
      <c r="C14" s="44" t="s">
        <v>113</v>
      </c>
      <c r="D14" s="20" t="s">
        <v>86</v>
      </c>
      <c r="E14" s="21" t="s">
        <v>96</v>
      </c>
      <c r="F14" s="21" t="s">
        <v>112</v>
      </c>
      <c r="G14" s="21">
        <v>20</v>
      </c>
      <c r="H14" s="21" t="s">
        <v>96</v>
      </c>
      <c r="I14" s="21" t="s">
        <v>96</v>
      </c>
      <c r="J14" s="21" t="s">
        <v>96</v>
      </c>
      <c r="X14" s="19"/>
    </row>
    <row r="15" spans="1:10" ht="29.25" customHeight="1">
      <c r="A15" s="132" t="s">
        <v>15</v>
      </c>
      <c r="B15" s="133" t="s">
        <v>34</v>
      </c>
      <c r="C15" s="44" t="s">
        <v>85</v>
      </c>
      <c r="D15" s="20" t="s">
        <v>86</v>
      </c>
      <c r="E15" s="22">
        <v>17095</v>
      </c>
      <c r="F15" s="22">
        <v>17095</v>
      </c>
      <c r="G15" s="22">
        <v>13091</v>
      </c>
      <c r="H15" s="78">
        <v>17095</v>
      </c>
      <c r="I15" s="78">
        <v>17095</v>
      </c>
      <c r="J15" s="78">
        <v>17095</v>
      </c>
    </row>
    <row r="16" spans="1:24" ht="30" customHeight="1">
      <c r="A16" s="132"/>
      <c r="B16" s="133"/>
      <c r="C16" s="14" t="s">
        <v>87</v>
      </c>
      <c r="D16" s="20" t="s">
        <v>88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X16" s="19"/>
    </row>
    <row r="17" spans="1:24" ht="73.5" customHeight="1">
      <c r="A17" s="134" t="s">
        <v>16</v>
      </c>
      <c r="B17" s="135" t="s">
        <v>35</v>
      </c>
      <c r="C17" s="14" t="s">
        <v>90</v>
      </c>
      <c r="D17" s="20" t="s">
        <v>82</v>
      </c>
      <c r="E17" s="23">
        <v>100</v>
      </c>
      <c r="F17" s="23">
        <v>100</v>
      </c>
      <c r="G17" s="23">
        <v>100</v>
      </c>
      <c r="H17" s="23">
        <v>100</v>
      </c>
      <c r="I17" s="23">
        <v>100</v>
      </c>
      <c r="J17" s="23">
        <v>100</v>
      </c>
      <c r="X17" s="19"/>
    </row>
    <row r="18" spans="1:10" ht="38.25" customHeight="1">
      <c r="A18" s="134"/>
      <c r="B18" s="135"/>
      <c r="C18" s="24" t="s">
        <v>91</v>
      </c>
      <c r="D18" s="25" t="s">
        <v>92</v>
      </c>
      <c r="E18" s="26">
        <v>1728</v>
      </c>
      <c r="F18" s="26">
        <v>1728</v>
      </c>
      <c r="G18" s="41">
        <v>1728</v>
      </c>
      <c r="H18" s="41">
        <v>1728</v>
      </c>
      <c r="I18" s="41">
        <v>1728</v>
      </c>
      <c r="J18" s="26">
        <v>1728</v>
      </c>
    </row>
    <row r="19" spans="1:10" ht="38.25" customHeight="1">
      <c r="A19" s="42" t="s">
        <v>116</v>
      </c>
      <c r="B19" s="43" t="s">
        <v>117</v>
      </c>
      <c r="C19" s="43" t="s">
        <v>118</v>
      </c>
      <c r="D19" s="25" t="s">
        <v>95</v>
      </c>
      <c r="E19" s="26">
        <v>0</v>
      </c>
      <c r="F19" s="26">
        <v>0</v>
      </c>
      <c r="G19" s="41">
        <v>5</v>
      </c>
      <c r="H19" s="41">
        <v>5</v>
      </c>
      <c r="I19" s="41">
        <v>5</v>
      </c>
      <c r="J19" s="26">
        <v>5</v>
      </c>
    </row>
    <row r="20" spans="1:10" ht="19.5" customHeight="1">
      <c r="A20" s="117" t="s">
        <v>93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24" ht="92.25" customHeight="1">
      <c r="A21" s="27" t="s">
        <v>11</v>
      </c>
      <c r="B21" s="28" t="s">
        <v>37</v>
      </c>
      <c r="C21" s="14" t="s">
        <v>94</v>
      </c>
      <c r="D21" s="20" t="s">
        <v>95</v>
      </c>
      <c r="E21" s="29">
        <v>10</v>
      </c>
      <c r="F21" s="30" t="s">
        <v>96</v>
      </c>
      <c r="G21" s="30" t="s">
        <v>96</v>
      </c>
      <c r="H21" s="23" t="s">
        <v>96</v>
      </c>
      <c r="I21" s="23" t="s">
        <v>112</v>
      </c>
      <c r="J21" s="23" t="s">
        <v>112</v>
      </c>
      <c r="X21" s="31"/>
    </row>
    <row r="22" spans="1:10" ht="63" customHeight="1">
      <c r="A22" s="27" t="s">
        <v>12</v>
      </c>
      <c r="B22" s="28" t="s">
        <v>38</v>
      </c>
      <c r="C22" s="14" t="s">
        <v>97</v>
      </c>
      <c r="D22" s="20" t="s">
        <v>95</v>
      </c>
      <c r="E22" s="32">
        <v>10</v>
      </c>
      <c r="F22" s="30">
        <v>4</v>
      </c>
      <c r="G22" s="30">
        <v>4</v>
      </c>
      <c r="H22" s="80">
        <v>4</v>
      </c>
      <c r="I22" s="81">
        <v>4</v>
      </c>
      <c r="J22" s="79">
        <v>4</v>
      </c>
    </row>
    <row r="23" spans="1:22" ht="24.75" customHeight="1">
      <c r="A23" s="118" t="s">
        <v>98</v>
      </c>
      <c r="B23" s="119"/>
      <c r="C23" s="119"/>
      <c r="D23" s="119"/>
      <c r="E23" s="119"/>
      <c r="F23" s="119"/>
      <c r="G23" s="119"/>
      <c r="H23" s="119"/>
      <c r="I23" s="119"/>
      <c r="J23" s="120"/>
      <c r="K23">
        <v>185184</v>
      </c>
      <c r="L23" s="33">
        <f>I25-K23</f>
        <v>-184109</v>
      </c>
      <c r="V23" s="33"/>
    </row>
    <row r="24" spans="1:22" ht="40.5" customHeight="1">
      <c r="A24" s="34" t="s">
        <v>57</v>
      </c>
      <c r="B24" s="35" t="s">
        <v>42</v>
      </c>
      <c r="C24" s="4" t="s">
        <v>99</v>
      </c>
      <c r="D24" s="18" t="s">
        <v>95</v>
      </c>
      <c r="E24" s="18">
        <v>10</v>
      </c>
      <c r="F24" s="18">
        <v>10</v>
      </c>
      <c r="G24" s="18">
        <v>10</v>
      </c>
      <c r="H24" s="18">
        <v>14</v>
      </c>
      <c r="I24" s="18">
        <v>14</v>
      </c>
      <c r="J24" s="18">
        <v>14</v>
      </c>
      <c r="K24" s="36">
        <f aca="true" t="shared" si="0" ref="K24:S24">15+2</f>
        <v>17</v>
      </c>
      <c r="L24" s="37">
        <f t="shared" si="0"/>
        <v>17</v>
      </c>
      <c r="M24" s="37">
        <f t="shared" si="0"/>
        <v>17</v>
      </c>
      <c r="N24" s="37">
        <f t="shared" si="0"/>
        <v>17</v>
      </c>
      <c r="O24" s="37">
        <f t="shared" si="0"/>
        <v>17</v>
      </c>
      <c r="P24" s="37">
        <f t="shared" si="0"/>
        <v>17</v>
      </c>
      <c r="Q24" s="37">
        <f t="shared" si="0"/>
        <v>17</v>
      </c>
      <c r="R24" s="37">
        <f t="shared" si="0"/>
        <v>17</v>
      </c>
      <c r="S24" s="37">
        <f t="shared" si="0"/>
        <v>17</v>
      </c>
      <c r="V24" s="33"/>
    </row>
    <row r="25" spans="1:22" ht="73.5" customHeight="1">
      <c r="A25" s="121" t="s">
        <v>58</v>
      </c>
      <c r="B25" s="123" t="s">
        <v>100</v>
      </c>
      <c r="C25" s="123" t="s">
        <v>101</v>
      </c>
      <c r="D25" s="114" t="s">
        <v>102</v>
      </c>
      <c r="E25" s="114">
        <v>908</v>
      </c>
      <c r="F25" s="125">
        <v>1190</v>
      </c>
      <c r="G25" s="125">
        <v>1075</v>
      </c>
      <c r="H25" s="114">
        <v>1075</v>
      </c>
      <c r="I25" s="114">
        <v>1075</v>
      </c>
      <c r="J25" s="114">
        <v>1075</v>
      </c>
      <c r="L25" s="33"/>
      <c r="V25" s="33"/>
    </row>
    <row r="26" spans="1:22" ht="19.5" customHeight="1">
      <c r="A26" s="122"/>
      <c r="B26" s="124"/>
      <c r="C26" s="124"/>
      <c r="D26" s="115"/>
      <c r="E26" s="115"/>
      <c r="F26" s="126"/>
      <c r="G26" s="126"/>
      <c r="H26" s="115"/>
      <c r="I26" s="115"/>
      <c r="J26" s="115"/>
      <c r="V26" s="17"/>
    </row>
    <row r="27" spans="1:10" ht="56.25" customHeight="1">
      <c r="A27" s="34" t="s">
        <v>59</v>
      </c>
      <c r="B27" s="35" t="s">
        <v>103</v>
      </c>
      <c r="C27" s="4" t="s">
        <v>104</v>
      </c>
      <c r="D27" s="18" t="s">
        <v>95</v>
      </c>
      <c r="E27" s="18">
        <v>45</v>
      </c>
      <c r="F27" s="18">
        <v>48</v>
      </c>
      <c r="G27" s="18">
        <v>52</v>
      </c>
      <c r="H27" s="18">
        <v>52</v>
      </c>
      <c r="I27" s="18">
        <v>52</v>
      </c>
      <c r="J27" s="18">
        <v>52</v>
      </c>
    </row>
    <row r="28" spans="1:10" ht="51">
      <c r="A28" s="34" t="s">
        <v>60</v>
      </c>
      <c r="B28" s="4" t="s">
        <v>66</v>
      </c>
      <c r="C28" s="4" t="s">
        <v>105</v>
      </c>
      <c r="D28" s="18" t="s">
        <v>95</v>
      </c>
      <c r="E28" s="18">
        <v>9</v>
      </c>
      <c r="F28" s="18">
        <v>10</v>
      </c>
      <c r="G28" s="18">
        <v>12</v>
      </c>
      <c r="H28" s="18">
        <v>10</v>
      </c>
      <c r="I28" s="18">
        <v>10</v>
      </c>
      <c r="J28" s="18">
        <v>10</v>
      </c>
    </row>
    <row r="29" spans="1:10" ht="102">
      <c r="A29" s="34" t="s">
        <v>61</v>
      </c>
      <c r="B29" s="4" t="s">
        <v>44</v>
      </c>
      <c r="C29" s="4" t="s">
        <v>106</v>
      </c>
      <c r="D29" s="18" t="s">
        <v>95</v>
      </c>
      <c r="E29" s="18">
        <v>4</v>
      </c>
      <c r="F29" s="18">
        <v>4</v>
      </c>
      <c r="G29" s="18">
        <v>4</v>
      </c>
      <c r="H29" s="18">
        <v>4</v>
      </c>
      <c r="I29" s="18">
        <v>4</v>
      </c>
      <c r="J29" s="18">
        <v>4</v>
      </c>
    </row>
    <row r="30" spans="1:10" ht="76.5">
      <c r="A30" s="34" t="s">
        <v>62</v>
      </c>
      <c r="B30" s="4" t="s">
        <v>107</v>
      </c>
      <c r="C30" s="4" t="s">
        <v>108</v>
      </c>
      <c r="D30" s="18" t="s">
        <v>95</v>
      </c>
      <c r="E30" s="18">
        <v>12</v>
      </c>
      <c r="F30" s="18">
        <v>18</v>
      </c>
      <c r="G30" s="18">
        <v>8</v>
      </c>
      <c r="H30" s="18">
        <v>8</v>
      </c>
      <c r="I30" s="18">
        <v>8</v>
      </c>
      <c r="J30" s="18">
        <v>8</v>
      </c>
    </row>
    <row r="31" spans="1:10" ht="51.75" customHeight="1">
      <c r="A31" s="34" t="s">
        <v>63</v>
      </c>
      <c r="B31" s="4" t="s">
        <v>109</v>
      </c>
      <c r="C31" s="4" t="s">
        <v>110</v>
      </c>
      <c r="D31" s="40" t="s">
        <v>86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</row>
    <row r="32" spans="1:10" ht="15">
      <c r="A32" s="7"/>
      <c r="B32" s="8"/>
      <c r="C32" s="38"/>
      <c r="E32" s="7"/>
      <c r="F32" s="7"/>
      <c r="G32" s="7"/>
      <c r="H32" s="39"/>
      <c r="I32" s="7"/>
      <c r="J32" s="7"/>
    </row>
  </sheetData>
  <sheetProtection/>
  <mergeCells count="30">
    <mergeCell ref="A17:A18"/>
    <mergeCell ref="B17:B18"/>
    <mergeCell ref="E2:O2"/>
    <mergeCell ref="A4:J4"/>
    <mergeCell ref="A5:A6"/>
    <mergeCell ref="B5:B6"/>
    <mergeCell ref="C5:C6"/>
    <mergeCell ref="D5:D6"/>
    <mergeCell ref="E5:E6"/>
    <mergeCell ref="F5:J5"/>
    <mergeCell ref="D25:D26"/>
    <mergeCell ref="E25:E26"/>
    <mergeCell ref="F25:F26"/>
    <mergeCell ref="G25:G26"/>
    <mergeCell ref="H25:H26"/>
    <mergeCell ref="A8:J8"/>
    <mergeCell ref="A9:J9"/>
    <mergeCell ref="A12:J12"/>
    <mergeCell ref="A15:A16"/>
    <mergeCell ref="B15:B16"/>
    <mergeCell ref="A13:A14"/>
    <mergeCell ref="B13:B14"/>
    <mergeCell ref="I25:I26"/>
    <mergeCell ref="J25:J26"/>
    <mergeCell ref="E1:N1"/>
    <mergeCell ref="A20:J20"/>
    <mergeCell ref="A23:J23"/>
    <mergeCell ref="A25:A26"/>
    <mergeCell ref="B25:B26"/>
    <mergeCell ref="C25:C26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paperSize="9" scale="85" r:id="rId1"/>
  <headerFooter>
    <oddHeader>&amp;C7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kuljasova.es</cp:lastModifiedBy>
  <cp:lastPrinted>2023-01-21T07:17:19Z</cp:lastPrinted>
  <dcterms:created xsi:type="dcterms:W3CDTF">2009-09-03T06:56:12Z</dcterms:created>
  <dcterms:modified xsi:type="dcterms:W3CDTF">2023-01-21T09:58:16Z</dcterms:modified>
  <cp:category/>
  <cp:version/>
  <cp:contentType/>
  <cp:contentStatus/>
</cp:coreProperties>
</file>