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Управления взаимодействия с общественностью\ФЭО\Перевозчикова\ПРОГРАММА (изменения)\на 2025 год\"/>
    </mc:Choice>
  </mc:AlternateContent>
  <bookViews>
    <workbookView xWindow="-120" yWindow="-120" windowWidth="29040" windowHeight="15840"/>
  </bookViews>
  <sheets>
    <sheet name="2025-27гг" sheetId="13" r:id="rId1"/>
  </sheets>
  <definedNames>
    <definedName name="_xlnm.Print_Titles" localSheetId="0">'2025-27гг'!$10:$13</definedName>
  </definedNames>
  <calcPr calcId="162913"/>
</workbook>
</file>

<file path=xl/calcChain.xml><?xml version="1.0" encoding="utf-8"?>
<calcChain xmlns="http://schemas.openxmlformats.org/spreadsheetml/2006/main">
  <c r="AE67" i="13" l="1"/>
  <c r="U67" i="13" l="1"/>
  <c r="U68" i="13"/>
  <c r="U28" i="13"/>
  <c r="U24" i="13"/>
  <c r="AJ67" i="13" l="1"/>
  <c r="AJ68" i="13"/>
  <c r="AJ69" i="13"/>
  <c r="AJ70" i="13"/>
  <c r="AJ71" i="13"/>
  <c r="AJ72" i="13"/>
  <c r="AJ73" i="13"/>
  <c r="AJ74" i="13"/>
  <c r="AJ75" i="13"/>
  <c r="AJ76" i="13"/>
  <c r="AJ77" i="13"/>
  <c r="AJ78" i="13"/>
  <c r="AJ79" i="13"/>
  <c r="AJ80" i="13"/>
  <c r="AJ66" i="13"/>
  <c r="AE68" i="13"/>
  <c r="AE69" i="13"/>
  <c r="AE70" i="13"/>
  <c r="AE71" i="13"/>
  <c r="AE72" i="13"/>
  <c r="AE73" i="13"/>
  <c r="AE74" i="13"/>
  <c r="AE75" i="13"/>
  <c r="AE76" i="13"/>
  <c r="AE77" i="13"/>
  <c r="AE78" i="13"/>
  <c r="AE79" i="13"/>
  <c r="AE80" i="13"/>
  <c r="AE66" i="13"/>
  <c r="Z67" i="13"/>
  <c r="Z68" i="13"/>
  <c r="Z69" i="13"/>
  <c r="Z70" i="13"/>
  <c r="Z71" i="13"/>
  <c r="Z72" i="13"/>
  <c r="Z73" i="13"/>
  <c r="Z74" i="13"/>
  <c r="Z75" i="13"/>
  <c r="Z76" i="13"/>
  <c r="Z77" i="13"/>
  <c r="Z78" i="13"/>
  <c r="Z79" i="13"/>
  <c r="Z80" i="13"/>
  <c r="AJ31" i="13" l="1"/>
  <c r="AK29" i="13"/>
  <c r="AF29" i="13"/>
  <c r="AA29" i="13"/>
  <c r="AJ29" i="13"/>
  <c r="AE29" i="13"/>
  <c r="Z29" i="13"/>
  <c r="U29" i="13"/>
  <c r="V29" i="13"/>
  <c r="Q29" i="13"/>
  <c r="P29" i="13"/>
  <c r="AB29" i="13"/>
  <c r="W29" i="13"/>
  <c r="AJ30" i="13"/>
  <c r="AE30" i="13"/>
  <c r="Z30" i="13"/>
  <c r="AK30" i="13"/>
  <c r="AF30" i="13"/>
  <c r="AA30" i="13"/>
  <c r="V30" i="13"/>
  <c r="Z19" i="13"/>
  <c r="Z20" i="13"/>
  <c r="Z21" i="13"/>
  <c r="Z22" i="13"/>
  <c r="Z23" i="13"/>
  <c r="Z24" i="13"/>
  <c r="Z25" i="13"/>
  <c r="Z26" i="13"/>
  <c r="Z27" i="13"/>
  <c r="Z28" i="13"/>
  <c r="AE19" i="13"/>
  <c r="AE20" i="13"/>
  <c r="AE21" i="13"/>
  <c r="AE22" i="13"/>
  <c r="AE23" i="13"/>
  <c r="AE24" i="13"/>
  <c r="AE25" i="13"/>
  <c r="AE26" i="13"/>
  <c r="AE27" i="13"/>
  <c r="AE28" i="13"/>
  <c r="AJ19" i="13"/>
  <c r="AJ20" i="13"/>
  <c r="AJ21" i="13"/>
  <c r="AJ22" i="13"/>
  <c r="AJ23" i="13"/>
  <c r="AJ24" i="13"/>
  <c r="AJ25" i="13"/>
  <c r="AJ26" i="13"/>
  <c r="AJ27" i="13"/>
  <c r="AJ28" i="13"/>
  <c r="AJ16" i="13"/>
  <c r="AJ17" i="13"/>
  <c r="AO18" i="13"/>
  <c r="AP18" i="13"/>
  <c r="AJ18" i="13"/>
  <c r="AE18" i="13"/>
  <c r="Z18" i="13"/>
  <c r="U77" i="13" l="1"/>
  <c r="U78" i="13"/>
  <c r="U79" i="13"/>
  <c r="U80" i="13"/>
  <c r="U66" i="13" l="1"/>
  <c r="V18" i="13"/>
  <c r="AP68" i="13" l="1"/>
  <c r="AP67" i="13"/>
  <c r="AQ66" i="13"/>
  <c r="AP66" i="13"/>
  <c r="U30" i="13"/>
  <c r="V82" i="13"/>
  <c r="U76" i="13"/>
  <c r="AQ21" i="13"/>
  <c r="AQ28" i="13"/>
  <c r="AP28" i="13"/>
  <c r="AQ27" i="13"/>
  <c r="AP27" i="13"/>
  <c r="AO27" i="13" s="1"/>
  <c r="AO28" i="13" l="1"/>
  <c r="AO30" i="13" s="1"/>
  <c r="AP30" i="13"/>
  <c r="AO66" i="13"/>
  <c r="V83" i="13"/>
  <c r="Z66" i="13"/>
  <c r="AQ25" i="13" l="1"/>
  <c r="AP25" i="13"/>
  <c r="AO25" i="13" s="1"/>
  <c r="W30" i="13" l="1"/>
  <c r="X30" i="13"/>
  <c r="Y30" i="13"/>
  <c r="AB30" i="13"/>
  <c r="AC30" i="13"/>
  <c r="AD30" i="13"/>
  <c r="AG30" i="13"/>
  <c r="AH30" i="13"/>
  <c r="AI30" i="13"/>
  <c r="I30" i="13"/>
  <c r="J30" i="13"/>
  <c r="M30" i="13"/>
  <c r="N30" i="13"/>
  <c r="O30" i="13"/>
  <c r="R30" i="13"/>
  <c r="S30" i="13"/>
  <c r="T30" i="13"/>
  <c r="AL30" i="13"/>
  <c r="AM30" i="13"/>
  <c r="AN30" i="13"/>
  <c r="AP80" i="13" l="1"/>
  <c r="R29" i="13"/>
  <c r="S29" i="13"/>
  <c r="T29" i="13"/>
  <c r="X29" i="13"/>
  <c r="Y29" i="13"/>
  <c r="AC29" i="13"/>
  <c r="AD29" i="13"/>
  <c r="AG29" i="13"/>
  <c r="AH29" i="13"/>
  <c r="AI29" i="13"/>
  <c r="AL29" i="13"/>
  <c r="AM29" i="13"/>
  <c r="AN29" i="13"/>
  <c r="I29" i="13"/>
  <c r="J29" i="13"/>
  <c r="M29" i="13"/>
  <c r="N29" i="13"/>
  <c r="O29" i="13"/>
  <c r="AQ26" i="13" l="1"/>
  <c r="AP26" i="13"/>
  <c r="AO26" i="13" l="1"/>
  <c r="P66" i="13"/>
  <c r="Q18" i="13" l="1"/>
  <c r="AN82" i="13" l="1"/>
  <c r="AM82" i="13"/>
  <c r="AL82" i="13"/>
  <c r="AK82" i="13"/>
  <c r="AK83" i="13" s="1"/>
  <c r="AJ82" i="13"/>
  <c r="AI82" i="13"/>
  <c r="AH82" i="13"/>
  <c r="AG82" i="13"/>
  <c r="AF82" i="13"/>
  <c r="AF83" i="13" s="1"/>
  <c r="AE82" i="13"/>
  <c r="AD82" i="13"/>
  <c r="AC82" i="13"/>
  <c r="AC83" i="13" s="1"/>
  <c r="AB82" i="13"/>
  <c r="Y82" i="13"/>
  <c r="X82" i="13"/>
  <c r="W82" i="13"/>
  <c r="W83" i="13" s="1"/>
  <c r="T82" i="13"/>
  <c r="S82" i="13"/>
  <c r="R82" i="13"/>
  <c r="R83" i="13" s="1"/>
  <c r="O82" i="13"/>
  <c r="N82" i="13"/>
  <c r="J82" i="13"/>
  <c r="I82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Y81" i="13"/>
  <c r="X81" i="13"/>
  <c r="W81" i="13"/>
  <c r="T81" i="13"/>
  <c r="S81" i="13"/>
  <c r="R81" i="13"/>
  <c r="O81" i="13"/>
  <c r="N81" i="13"/>
  <c r="J81" i="13"/>
  <c r="I81" i="13"/>
  <c r="AS80" i="13"/>
  <c r="AR80" i="13"/>
  <c r="AQ80" i="13"/>
  <c r="AS79" i="13"/>
  <c r="AR79" i="13"/>
  <c r="AQ79" i="13"/>
  <c r="AP79" i="13"/>
  <c r="Q78" i="13"/>
  <c r="P78" i="13"/>
  <c r="L78" i="13"/>
  <c r="K78" i="13"/>
  <c r="G78" i="13"/>
  <c r="F78" i="13"/>
  <c r="Q77" i="13"/>
  <c r="P77" i="13"/>
  <c r="L77" i="13"/>
  <c r="K77" i="13"/>
  <c r="G77" i="13"/>
  <c r="AP77" i="13" s="1"/>
  <c r="AO77" i="13" s="1"/>
  <c r="F77" i="13"/>
  <c r="AA76" i="13"/>
  <c r="Q76" i="13"/>
  <c r="P76" i="13"/>
  <c r="L76" i="13"/>
  <c r="K76" i="13"/>
  <c r="G76" i="13"/>
  <c r="F76" i="13"/>
  <c r="V75" i="13"/>
  <c r="U75" i="13"/>
  <c r="Q75" i="13"/>
  <c r="P75" i="13"/>
  <c r="L75" i="13"/>
  <c r="K75" i="13"/>
  <c r="G75" i="13"/>
  <c r="F75" i="13"/>
  <c r="V74" i="13"/>
  <c r="U74" i="13"/>
  <c r="Q74" i="13"/>
  <c r="P74" i="13"/>
  <c r="L74" i="13"/>
  <c r="K74" i="13"/>
  <c r="G74" i="13"/>
  <c r="F74" i="13"/>
  <c r="Q73" i="13"/>
  <c r="P73" i="13"/>
  <c r="L73" i="13"/>
  <c r="K73" i="13"/>
  <c r="G73" i="13"/>
  <c r="AP73" i="13" s="1"/>
  <c r="AO73" i="13" s="1"/>
  <c r="F73" i="13"/>
  <c r="V72" i="13"/>
  <c r="U72" i="13"/>
  <c r="Q72" i="13"/>
  <c r="P72" i="13"/>
  <c r="L72" i="13"/>
  <c r="K72" i="13"/>
  <c r="G72" i="13"/>
  <c r="F72" i="13"/>
  <c r="AS71" i="13"/>
  <c r="AR71" i="13"/>
  <c r="AQ71" i="13"/>
  <c r="AP71" i="13"/>
  <c r="AS70" i="13"/>
  <c r="AR70" i="13"/>
  <c r="AQ70" i="13"/>
  <c r="Q70" i="13"/>
  <c r="P70" i="13"/>
  <c r="L70" i="13"/>
  <c r="K70" i="13"/>
  <c r="G70" i="13"/>
  <c r="F70" i="13"/>
  <c r="AS69" i="13"/>
  <c r="AR69" i="13"/>
  <c r="AQ69" i="13"/>
  <c r="AP69" i="13"/>
  <c r="AS68" i="13"/>
  <c r="AR68" i="13"/>
  <c r="AQ68" i="13"/>
  <c r="Q68" i="13"/>
  <c r="P68" i="13"/>
  <c r="L68" i="13"/>
  <c r="K68" i="13"/>
  <c r="G68" i="13"/>
  <c r="F68" i="13"/>
  <c r="AS67" i="13"/>
  <c r="AR67" i="13"/>
  <c r="AQ67" i="13"/>
  <c r="AS66" i="13"/>
  <c r="AR66" i="13"/>
  <c r="M66" i="13"/>
  <c r="M82" i="13" s="1"/>
  <c r="L66" i="13"/>
  <c r="H66" i="13"/>
  <c r="G66" i="13"/>
  <c r="AN34" i="13"/>
  <c r="AN87" i="13" s="1"/>
  <c r="AM34" i="13"/>
  <c r="AM87" i="13" s="1"/>
  <c r="AL34" i="13"/>
  <c r="AL87" i="13" s="1"/>
  <c r="AK34" i="13"/>
  <c r="AK87" i="13" s="1"/>
  <c r="AJ34" i="13"/>
  <c r="AJ87" i="13" s="1"/>
  <c r="AI34" i="13"/>
  <c r="AI87" i="13" s="1"/>
  <c r="AH34" i="13"/>
  <c r="AH87" i="13" s="1"/>
  <c r="AG34" i="13"/>
  <c r="AG87" i="13" s="1"/>
  <c r="AF34" i="13"/>
  <c r="AF87" i="13" s="1"/>
  <c r="AE34" i="13"/>
  <c r="AE87" i="13" s="1"/>
  <c r="AD34" i="13"/>
  <c r="AD87" i="13" s="1"/>
  <c r="AC34" i="13"/>
  <c r="AC87" i="13" s="1"/>
  <c r="AB34" i="13"/>
  <c r="AB87" i="13" s="1"/>
  <c r="AA34" i="13"/>
  <c r="AA87" i="13" s="1"/>
  <c r="Z34" i="13"/>
  <c r="Z87" i="13" s="1"/>
  <c r="Y34" i="13"/>
  <c r="Y87" i="13" s="1"/>
  <c r="X34" i="13"/>
  <c r="X87" i="13" s="1"/>
  <c r="W34" i="13"/>
  <c r="W87" i="13" s="1"/>
  <c r="V34" i="13"/>
  <c r="V87" i="13" s="1"/>
  <c r="U34" i="13"/>
  <c r="U87" i="13" s="1"/>
  <c r="T34" i="13"/>
  <c r="T87" i="13" s="1"/>
  <c r="S34" i="13"/>
  <c r="S87" i="13" s="1"/>
  <c r="R34" i="13"/>
  <c r="R87" i="13" s="1"/>
  <c r="Q34" i="13"/>
  <c r="Q87" i="13" s="1"/>
  <c r="P34" i="13"/>
  <c r="P87" i="13" s="1"/>
  <c r="O34" i="13"/>
  <c r="O87" i="13" s="1"/>
  <c r="N34" i="13"/>
  <c r="N87" i="13" s="1"/>
  <c r="M34" i="13"/>
  <c r="M87" i="13" s="1"/>
  <c r="L34" i="13"/>
  <c r="L87" i="13" s="1"/>
  <c r="J34" i="13"/>
  <c r="J87" i="13" s="1"/>
  <c r="I34" i="13"/>
  <c r="I87" i="13" s="1"/>
  <c r="H34" i="13"/>
  <c r="H87" i="13" s="1"/>
  <c r="G34" i="13"/>
  <c r="G87" i="13" s="1"/>
  <c r="F34" i="13"/>
  <c r="F87" i="13" s="1"/>
  <c r="AN33" i="13"/>
  <c r="AN86" i="13" s="1"/>
  <c r="AM33" i="13"/>
  <c r="AM86" i="13" s="1"/>
  <c r="AL33" i="13"/>
  <c r="AL86" i="13" s="1"/>
  <c r="AK33" i="13"/>
  <c r="AK86" i="13" s="1"/>
  <c r="AJ33" i="13"/>
  <c r="AJ86" i="13" s="1"/>
  <c r="AI33" i="13"/>
  <c r="AI86" i="13" s="1"/>
  <c r="AH33" i="13"/>
  <c r="AH86" i="13" s="1"/>
  <c r="AG33" i="13"/>
  <c r="AG86" i="13" s="1"/>
  <c r="AF33" i="13"/>
  <c r="AF86" i="13" s="1"/>
  <c r="AE33" i="13"/>
  <c r="AE86" i="13" s="1"/>
  <c r="AD33" i="13"/>
  <c r="AD86" i="13" s="1"/>
  <c r="AC33" i="13"/>
  <c r="AC86" i="13" s="1"/>
  <c r="AB33" i="13"/>
  <c r="AB86" i="13" s="1"/>
  <c r="AA33" i="13"/>
  <c r="AA86" i="13" s="1"/>
  <c r="Z33" i="13"/>
  <c r="Z86" i="13" s="1"/>
  <c r="Y33" i="13"/>
  <c r="Y86" i="13" s="1"/>
  <c r="X33" i="13"/>
  <c r="X86" i="13" s="1"/>
  <c r="W33" i="13"/>
  <c r="W86" i="13" s="1"/>
  <c r="V33" i="13"/>
  <c r="V86" i="13" s="1"/>
  <c r="U33" i="13"/>
  <c r="U86" i="13" s="1"/>
  <c r="T33" i="13"/>
  <c r="T86" i="13" s="1"/>
  <c r="S33" i="13"/>
  <c r="S86" i="13" s="1"/>
  <c r="R33" i="13"/>
  <c r="R86" i="13" s="1"/>
  <c r="O33" i="13"/>
  <c r="O86" i="13" s="1"/>
  <c r="N33" i="13"/>
  <c r="N86" i="13" s="1"/>
  <c r="M33" i="13"/>
  <c r="M86" i="13" s="1"/>
  <c r="J33" i="13"/>
  <c r="J86" i="13" s="1"/>
  <c r="I33" i="13"/>
  <c r="I86" i="13" s="1"/>
  <c r="H33" i="13"/>
  <c r="H86" i="13" s="1"/>
  <c r="AN32" i="13"/>
  <c r="AN85" i="13" s="1"/>
  <c r="AM32" i="13"/>
  <c r="AM85" i="13" s="1"/>
  <c r="AL32" i="13"/>
  <c r="AL85" i="13" s="1"/>
  <c r="AK32" i="13"/>
  <c r="AK85" i="13" s="1"/>
  <c r="AJ32" i="13"/>
  <c r="AJ85" i="13" s="1"/>
  <c r="AI32" i="13"/>
  <c r="AI85" i="13" s="1"/>
  <c r="AH32" i="13"/>
  <c r="AH85" i="13" s="1"/>
  <c r="AG32" i="13"/>
  <c r="AG85" i="13" s="1"/>
  <c r="AF32" i="13"/>
  <c r="AF85" i="13" s="1"/>
  <c r="AE32" i="13"/>
  <c r="AE85" i="13" s="1"/>
  <c r="AD32" i="13"/>
  <c r="AD85" i="13" s="1"/>
  <c r="AC32" i="13"/>
  <c r="AC85" i="13" s="1"/>
  <c r="AB32" i="13"/>
  <c r="AB85" i="13" s="1"/>
  <c r="AA32" i="13"/>
  <c r="AA85" i="13" s="1"/>
  <c r="Y32" i="13"/>
  <c r="Y85" i="13" s="1"/>
  <c r="X32" i="13"/>
  <c r="X85" i="13" s="1"/>
  <c r="W32" i="13"/>
  <c r="W85" i="13" s="1"/>
  <c r="T32" i="13"/>
  <c r="T85" i="13" s="1"/>
  <c r="S32" i="13"/>
  <c r="S85" i="13" s="1"/>
  <c r="R32" i="13"/>
  <c r="R85" i="13" s="1"/>
  <c r="O32" i="13"/>
  <c r="O85" i="13" s="1"/>
  <c r="N32" i="13"/>
  <c r="N85" i="13" s="1"/>
  <c r="M32" i="13"/>
  <c r="M85" i="13" s="1"/>
  <c r="J32" i="13"/>
  <c r="J85" i="13" s="1"/>
  <c r="I32" i="13"/>
  <c r="I85" i="13" s="1"/>
  <c r="H32" i="13"/>
  <c r="H85" i="13" s="1"/>
  <c r="AN31" i="13"/>
  <c r="AN84" i="13" s="1"/>
  <c r="AM31" i="13"/>
  <c r="AM84" i="13" s="1"/>
  <c r="AL31" i="13"/>
  <c r="AL84" i="13" s="1"/>
  <c r="AK31" i="13"/>
  <c r="AK84" i="13" s="1"/>
  <c r="AJ84" i="13"/>
  <c r="AI31" i="13"/>
  <c r="AI84" i="13" s="1"/>
  <c r="AH31" i="13"/>
  <c r="AH84" i="13" s="1"/>
  <c r="AG31" i="13"/>
  <c r="AG84" i="13" s="1"/>
  <c r="AF31" i="13"/>
  <c r="AF84" i="13" s="1"/>
  <c r="AE31" i="13"/>
  <c r="AE84" i="13" s="1"/>
  <c r="AD31" i="13"/>
  <c r="AD84" i="13" s="1"/>
  <c r="AC31" i="13"/>
  <c r="AC84" i="13" s="1"/>
  <c r="AB31" i="13"/>
  <c r="AB84" i="13" s="1"/>
  <c r="AA31" i="13"/>
  <c r="AA84" i="13" s="1"/>
  <c r="Y31" i="13"/>
  <c r="Y84" i="13" s="1"/>
  <c r="X31" i="13"/>
  <c r="X84" i="13" s="1"/>
  <c r="W31" i="13"/>
  <c r="W84" i="13" s="1"/>
  <c r="T31" i="13"/>
  <c r="T84" i="13" s="1"/>
  <c r="S31" i="13"/>
  <c r="S84" i="13" s="1"/>
  <c r="R31" i="13"/>
  <c r="R84" i="13" s="1"/>
  <c r="O31" i="13"/>
  <c r="O84" i="13" s="1"/>
  <c r="N31" i="13"/>
  <c r="N84" i="13" s="1"/>
  <c r="M31" i="13"/>
  <c r="M84" i="13" s="1"/>
  <c r="J31" i="13"/>
  <c r="J84" i="13" s="1"/>
  <c r="I31" i="13"/>
  <c r="I84" i="13" s="1"/>
  <c r="H31" i="13"/>
  <c r="H84" i="13" s="1"/>
  <c r="AN83" i="13"/>
  <c r="AL83" i="13"/>
  <c r="AJ83" i="13"/>
  <c r="AH83" i="13"/>
  <c r="AG83" i="13"/>
  <c r="AD83" i="13"/>
  <c r="AB83" i="13"/>
  <c r="X83" i="13"/>
  <c r="O83" i="13"/>
  <c r="J83" i="13"/>
  <c r="I83" i="13"/>
  <c r="AQ24" i="13"/>
  <c r="AQ34" i="13" s="1"/>
  <c r="AQ87" i="13" s="1"/>
  <c r="AP24" i="13"/>
  <c r="AP34" i="13" s="1"/>
  <c r="AP87" i="13" s="1"/>
  <c r="K24" i="13"/>
  <c r="K34" i="13" s="1"/>
  <c r="K87" i="13" s="1"/>
  <c r="AS23" i="13"/>
  <c r="AR23" i="13"/>
  <c r="AQ23" i="13"/>
  <c r="AP23" i="13"/>
  <c r="AS22" i="13"/>
  <c r="AR22" i="13"/>
  <c r="AQ22" i="13"/>
  <c r="Q22" i="13"/>
  <c r="P22" i="13"/>
  <c r="L22" i="13"/>
  <c r="K22" i="13"/>
  <c r="G22" i="13"/>
  <c r="AP22" i="13" s="1"/>
  <c r="F22" i="13"/>
  <c r="AS21" i="13"/>
  <c r="AR21" i="13"/>
  <c r="U21" i="13"/>
  <c r="P21" i="13"/>
  <c r="L21" i="13"/>
  <c r="K21" i="13"/>
  <c r="H21" i="13"/>
  <c r="G21" i="13"/>
  <c r="AS20" i="13"/>
  <c r="AR20" i="13"/>
  <c r="AQ20" i="13"/>
  <c r="V20" i="13"/>
  <c r="U20" i="13"/>
  <c r="Q20" i="13"/>
  <c r="P20" i="13"/>
  <c r="L20" i="13"/>
  <c r="K20" i="13"/>
  <c r="AS19" i="13"/>
  <c r="AR19" i="13"/>
  <c r="AQ19" i="13"/>
  <c r="Q19" i="13"/>
  <c r="Q30" i="13" s="1"/>
  <c r="P19" i="13"/>
  <c r="P30" i="13" s="1"/>
  <c r="L19" i="13"/>
  <c r="K19" i="13"/>
  <c r="G19" i="13"/>
  <c r="F19" i="13"/>
  <c r="AS18" i="13"/>
  <c r="AS33" i="13" s="1"/>
  <c r="AR18" i="13"/>
  <c r="AR33" i="13" s="1"/>
  <c r="AQ18" i="13"/>
  <c r="AQ33" i="13" s="1"/>
  <c r="Q33" i="13"/>
  <c r="Q86" i="13" s="1"/>
  <c r="P18" i="13"/>
  <c r="P33" i="13" s="1"/>
  <c r="P86" i="13" s="1"/>
  <c r="L18" i="13"/>
  <c r="L33" i="13" s="1"/>
  <c r="L86" i="13" s="1"/>
  <c r="G18" i="13"/>
  <c r="G33" i="13" s="1"/>
  <c r="G86" i="13" s="1"/>
  <c r="F18" i="13"/>
  <c r="F33" i="13" s="1"/>
  <c r="F86" i="13" s="1"/>
  <c r="AS17" i="13"/>
  <c r="AS32" i="13" s="1"/>
  <c r="AR17" i="13"/>
  <c r="AR32" i="13" s="1"/>
  <c r="AQ17" i="13"/>
  <c r="AQ32" i="13" s="1"/>
  <c r="Z17" i="13"/>
  <c r="Z32" i="13" s="1"/>
  <c r="Z85" i="13" s="1"/>
  <c r="V17" i="13"/>
  <c r="V32" i="13" s="1"/>
  <c r="V85" i="13" s="1"/>
  <c r="U17" i="13"/>
  <c r="U32" i="13" s="1"/>
  <c r="U85" i="13" s="1"/>
  <c r="Q17" i="13"/>
  <c r="Q32" i="13" s="1"/>
  <c r="Q85" i="13" s="1"/>
  <c r="P17" i="13"/>
  <c r="P32" i="13" s="1"/>
  <c r="P85" i="13" s="1"/>
  <c r="L17" i="13"/>
  <c r="L32" i="13" s="1"/>
  <c r="L85" i="13" s="1"/>
  <c r="K17" i="13"/>
  <c r="K32" i="13" s="1"/>
  <c r="K85" i="13" s="1"/>
  <c r="G17" i="13"/>
  <c r="G32" i="13" s="1"/>
  <c r="G85" i="13" s="1"/>
  <c r="F17" i="13"/>
  <c r="F32" i="13" s="1"/>
  <c r="F85" i="13" s="1"/>
  <c r="AS16" i="13"/>
  <c r="AR16" i="13"/>
  <c r="AQ16" i="13"/>
  <c r="Z16" i="13"/>
  <c r="V16" i="13"/>
  <c r="U16" i="13"/>
  <c r="Q16" i="13"/>
  <c r="P16" i="13"/>
  <c r="L16" i="13"/>
  <c r="K16" i="13"/>
  <c r="G16" i="13"/>
  <c r="F16" i="13"/>
  <c r="G31" i="13" l="1"/>
  <c r="G84" i="13" s="1"/>
  <c r="G29" i="13"/>
  <c r="L31" i="13"/>
  <c r="L84" i="13" s="1"/>
  <c r="L29" i="13"/>
  <c r="H30" i="13"/>
  <c r="F21" i="13"/>
  <c r="H29" i="13"/>
  <c r="K31" i="13"/>
  <c r="K84" i="13" s="1"/>
  <c r="Q31" i="13"/>
  <c r="Q84" i="13" s="1"/>
  <c r="U31" i="13"/>
  <c r="U84" i="13" s="1"/>
  <c r="P31" i="13"/>
  <c r="P84" i="13" s="1"/>
  <c r="V31" i="13"/>
  <c r="V84" i="13" s="1"/>
  <c r="F29" i="13"/>
  <c r="F30" i="13"/>
  <c r="K30" i="13"/>
  <c r="G30" i="13"/>
  <c r="G83" i="13" s="1"/>
  <c r="G88" i="13" s="1"/>
  <c r="L30" i="13"/>
  <c r="AP78" i="13"/>
  <c r="AO78" i="13" s="1"/>
  <c r="AO80" i="13"/>
  <c r="AO67" i="13"/>
  <c r="AQ31" i="13"/>
  <c r="AR31" i="13"/>
  <c r="AR29" i="13"/>
  <c r="AR30" i="13"/>
  <c r="AR83" i="13" s="1"/>
  <c r="AS31" i="13"/>
  <c r="AS29" i="13"/>
  <c r="AS30" i="13"/>
  <c r="AS83" i="13" s="1"/>
  <c r="AO22" i="13"/>
  <c r="R88" i="13"/>
  <c r="L82" i="13"/>
  <c r="AO23" i="13"/>
  <c r="AB88" i="13"/>
  <c r="AF88" i="13"/>
  <c r="AJ88" i="13"/>
  <c r="Q81" i="13"/>
  <c r="AS82" i="13"/>
  <c r="AO68" i="13"/>
  <c r="AP16" i="13"/>
  <c r="AS86" i="13"/>
  <c r="AP17" i="13"/>
  <c r="AP32" i="13" s="1"/>
  <c r="AP85" i="13" s="1"/>
  <c r="AP21" i="13"/>
  <c r="AG88" i="13"/>
  <c r="AS85" i="13"/>
  <c r="K66" i="13"/>
  <c r="K82" i="13" s="1"/>
  <c r="AO69" i="13"/>
  <c r="M83" i="13"/>
  <c r="M88" i="13" s="1"/>
  <c r="S83" i="13"/>
  <c r="Y83" i="13"/>
  <c r="AL88" i="13"/>
  <c r="AS84" i="13"/>
  <c r="G82" i="13"/>
  <c r="AR82" i="13"/>
  <c r="AP70" i="13"/>
  <c r="AO70" i="13" s="1"/>
  <c r="AP72" i="13"/>
  <c r="AO72" i="13" s="1"/>
  <c r="Q82" i="13"/>
  <c r="Q83" i="13" s="1"/>
  <c r="AP75" i="13"/>
  <c r="AO75" i="13" s="1"/>
  <c r="U82" i="13"/>
  <c r="U83" i="13" s="1"/>
  <c r="U88" i="13" s="1"/>
  <c r="K18" i="13"/>
  <c r="K33" i="13" s="1"/>
  <c r="K86" i="13" s="1"/>
  <c r="AP20" i="13"/>
  <c r="AO20" i="13" s="1"/>
  <c r="K83" i="13"/>
  <c r="K88" i="13" s="1"/>
  <c r="N83" i="13"/>
  <c r="T83" i="13"/>
  <c r="AE83" i="13"/>
  <c r="AE88" i="13" s="1"/>
  <c r="AI83" i="13"/>
  <c r="AM83" i="13"/>
  <c r="AP74" i="13"/>
  <c r="AO74" i="13" s="1"/>
  <c r="AP76" i="13"/>
  <c r="M81" i="13"/>
  <c r="AO24" i="13"/>
  <c r="Z31" i="13"/>
  <c r="Z84" i="13" s="1"/>
  <c r="P82" i="13"/>
  <c r="P83" i="13" s="1"/>
  <c r="P88" i="13" s="1"/>
  <c r="P81" i="13"/>
  <c r="AS81" i="13"/>
  <c r="AK88" i="13"/>
  <c r="AQ29" i="13"/>
  <c r="AQ85" i="13"/>
  <c r="H82" i="13"/>
  <c r="H83" i="13" s="1"/>
  <c r="H88" i="13" s="1"/>
  <c r="H81" i="13"/>
  <c r="Z82" i="13"/>
  <c r="Z83" i="13" s="1"/>
  <c r="AA82" i="13"/>
  <c r="AA83" i="13" s="1"/>
  <c r="AA88" i="13" s="1"/>
  <c r="AA81" i="13"/>
  <c r="AR85" i="13"/>
  <c r="F31" i="13"/>
  <c r="F84" i="13" s="1"/>
  <c r="V81" i="13"/>
  <c r="U81" i="13"/>
  <c r="AP19" i="13"/>
  <c r="W88" i="13"/>
  <c r="AQ84" i="13"/>
  <c r="AQ86" i="13"/>
  <c r="K81" i="13"/>
  <c r="AO71" i="13"/>
  <c r="AO79" i="13"/>
  <c r="AR84" i="13"/>
  <c r="AR86" i="13"/>
  <c r="F66" i="13"/>
  <c r="G81" i="13"/>
  <c r="L81" i="13"/>
  <c r="AR81" i="13"/>
  <c r="AP29" i="13" l="1"/>
  <c r="AO76" i="13"/>
  <c r="AO81" i="13" s="1"/>
  <c r="AP82" i="13"/>
  <c r="AP83" i="13" s="1"/>
  <c r="K29" i="13"/>
  <c r="AO34" i="13"/>
  <c r="AO87" i="13" s="1"/>
  <c r="AP31" i="13"/>
  <c r="AP84" i="13" s="1"/>
  <c r="AQ30" i="13"/>
  <c r="AO16" i="13"/>
  <c r="AO17" i="13"/>
  <c r="V88" i="13"/>
  <c r="Q88" i="13"/>
  <c r="Z81" i="13"/>
  <c r="L83" i="13"/>
  <c r="L88" i="13" s="1"/>
  <c r="AP81" i="13"/>
  <c r="AP88" i="13" s="1"/>
  <c r="Z88" i="13"/>
  <c r="AS88" i="13"/>
  <c r="AR88" i="13"/>
  <c r="AO21" i="13"/>
  <c r="AO19" i="13"/>
  <c r="F82" i="13"/>
  <c r="F83" i="13" s="1"/>
  <c r="F88" i="13" s="1"/>
  <c r="F81" i="13"/>
  <c r="AQ82" i="13"/>
  <c r="AQ81" i="13"/>
  <c r="AQ88" i="13" s="1"/>
  <c r="AP33" i="13"/>
  <c r="AP86" i="13" s="1"/>
  <c r="AO82" i="13" l="1"/>
  <c r="AO29" i="13"/>
  <c r="AO88" i="13" s="1"/>
  <c r="AO33" i="13"/>
  <c r="AO86" i="13" s="1"/>
  <c r="AO32" i="13"/>
  <c r="AO85" i="13" s="1"/>
  <c r="AO31" i="13"/>
  <c r="AO84" i="13" s="1"/>
  <c r="AQ83" i="13"/>
  <c r="AO83" i="13" l="1"/>
</calcChain>
</file>

<file path=xl/sharedStrings.xml><?xml version="1.0" encoding="utf-8"?>
<sst xmlns="http://schemas.openxmlformats.org/spreadsheetml/2006/main" count="1179" uniqueCount="185">
  <si>
    <t>№ п/п</t>
  </si>
  <si>
    <t>Наименование целей, задач и мероприятий муниципальной программы</t>
  </si>
  <si>
    <t>Ответственный исполнитель</t>
  </si>
  <si>
    <t xml:space="preserve"> Сроки реализации</t>
  </si>
  <si>
    <t>Финансовое обеспечение реализации муниципальной программы, тыс. рублей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</si>
  <si>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</si>
  <si>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</si>
  <si>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</si>
  <si>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</si>
  <si>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</si>
  <si>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</si>
  <si>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1.</t>
  </si>
  <si>
    <t>1.1.</t>
  </si>
  <si>
    <t>1.2.</t>
  </si>
  <si>
    <t>Предоставление субсидии СОНКО, не являющимся государственными (муниципальными) учреждениями, на осуществление ими в соответствии с учредительными документами деятельности в области физической культуры и спорта на территории городского округа Тольятти</t>
  </si>
  <si>
    <t xml:space="preserve">УФКиС </t>
  </si>
  <si>
    <t>1.3.</t>
  </si>
  <si>
    <t>Предоставление субсидий СОНКО, не являющимся государственными (муниципальными) учреждениями, на реализацию в городском округе Тольятти общественно значимых (социальных) программ в сфере культуры</t>
  </si>
  <si>
    <t xml:space="preserve">ДК </t>
  </si>
  <si>
    <t>1.4.</t>
  </si>
  <si>
    <t>Предоставление субсидии СОНКО, не являющимся государственными (муниципальными) учреждениями, - общественным объединениям пожарной охраны  на осуществление уставной деятельности по участию в профилактике и (или) тушении пожаров и проведении аварийно-спасательных работ на территории городского округа Тольятти</t>
  </si>
  <si>
    <t xml:space="preserve">ДОБ </t>
  </si>
  <si>
    <t>1.5.</t>
  </si>
  <si>
    <t>Предоставление субсидий СОНКО, не являющимся государственными (муниципальными) учреждениями, на осуществление уставной деятельности</t>
  </si>
  <si>
    <t>УВО</t>
  </si>
  <si>
    <t>1.6.</t>
  </si>
  <si>
    <t>Предоставление субсидий СОНКО, не являющимся государственными (муниципальными) учреждениями, для реализации инициатив (мероприятий) населения, проживающего на территории городского округа Тольятти, в целях решения вопросов местного значения</t>
  </si>
  <si>
    <t>1.7.</t>
  </si>
  <si>
    <t>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общественно значимых мероприятий для отдельных категорий граждан на территории городского округа Тольятти</t>
  </si>
  <si>
    <t>1.8.</t>
  </si>
  <si>
    <t>Предоставление субсидий некоммерческим организациям, не являющимся государственными (муниципальными) учреждениями, на оказание содействия в осуществлении и развитии территориального общественного самоуправления на территории городского округа Тольятти</t>
  </si>
  <si>
    <t>Итого по задаче 1, из них по ГРБС:</t>
  </si>
  <si>
    <t>УФКиС</t>
  </si>
  <si>
    <t>ДК</t>
  </si>
  <si>
    <t>ДОБ</t>
  </si>
  <si>
    <t>2.</t>
  </si>
  <si>
    <t>2.1.</t>
  </si>
  <si>
    <t>-</t>
  </si>
  <si>
    <t>В рамках текущей деятельности, финансового обеспечения не требуется</t>
  </si>
  <si>
    <t>2.2.</t>
  </si>
  <si>
    <t>2.3.</t>
  </si>
  <si>
    <t>2.4.</t>
  </si>
  <si>
    <t>2.5.</t>
  </si>
  <si>
    <t xml:space="preserve">Информационное сопровождение реализации муниципальной программы  </t>
  </si>
  <si>
    <t>Итого по задаче 2</t>
  </si>
  <si>
    <t>3.</t>
  </si>
  <si>
    <t>Задача 3. Оказание консультационной поддержки СОНКО, ТОС</t>
  </si>
  <si>
    <t>3.1.</t>
  </si>
  <si>
    <t>3.2.</t>
  </si>
  <si>
    <t>Итого по задаче 3</t>
  </si>
  <si>
    <t>4.</t>
  </si>
  <si>
    <t xml:space="preserve">Задача 4. Оказание имущественной поддержки СОНКО, ТОС                         </t>
  </si>
  <si>
    <t>4.1.</t>
  </si>
  <si>
    <t>4.2.</t>
  </si>
  <si>
    <t>Организация проведения заседаний Комиссии по оказанию имущественной поддержки СОНКО в городском округе Тольятти</t>
  </si>
  <si>
    <t>Итого по задаче 4</t>
  </si>
  <si>
    <t xml:space="preserve"> 5.                </t>
  </si>
  <si>
    <t>Задача 5. Организация в городском округе Тольятти содействия СОНКО, ТОС в развитии гражданского общества</t>
  </si>
  <si>
    <t>5.2.</t>
  </si>
  <si>
    <t>ДО</t>
  </si>
  <si>
    <t>Участие ТОС в деятельности Совета ТОС при администрации городского округа Тольятти</t>
  </si>
  <si>
    <t>Итого по задаче 5</t>
  </si>
  <si>
    <t>6.</t>
  </si>
  <si>
    <t>6.1.</t>
  </si>
  <si>
    <t>6.2.</t>
  </si>
  <si>
    <t>6.3.</t>
  </si>
  <si>
    <t>Итого по задаче 6</t>
  </si>
  <si>
    <t>7.1.</t>
  </si>
  <si>
    <t>7.2.</t>
  </si>
  <si>
    <t xml:space="preserve">МКУ "ЦП общественных инициатив" (УВО) </t>
  </si>
  <si>
    <t>7.3.</t>
  </si>
  <si>
    <t xml:space="preserve">Организация и проведение культурно-массового мероприятия, посвященного празднованию очередной годовщины Дня Победы советского народа в Великой Отечественной войне 1941 - 1945 годов
</t>
  </si>
  <si>
    <t xml:space="preserve">Доставка отдельных категорий граждан, зарегистрированных на территории городского округа Тольятти, на социально значимые мероприятия
</t>
  </si>
  <si>
    <t>Именные премии главы городского округа Тольятти для лиц с  ограниченными возможностями здоровья и добровольцев из числа жителей городского округа</t>
  </si>
  <si>
    <t>Итого по УФКиС</t>
  </si>
  <si>
    <t>Итого по ДК</t>
  </si>
  <si>
    <t>Итого по ДОБ</t>
  </si>
  <si>
    <t>план на 2022</t>
  </si>
  <si>
    <t>план на 2023</t>
  </si>
  <si>
    <t>план на 2024</t>
  </si>
  <si>
    <t>план на 2025</t>
  </si>
  <si>
    <t>план на 2026</t>
  </si>
  <si>
    <t>2021-2027</t>
  </si>
  <si>
    <t>Органы администрации городского округа Тольятти</t>
  </si>
  <si>
    <t xml:space="preserve">Участие СОНКО в деятельности координационного Совета по патриотическому воспитанию граждан, проживающих на территории городского округа Тольятти при  администрации городского округа Тольятти </t>
  </si>
  <si>
    <t xml:space="preserve">Участие СОНКО в деятельности Совета по вопросам межэтнического и межконфессионального взаимодействия при администрации городского округа Тольятти </t>
  </si>
  <si>
    <t xml:space="preserve"> УВО  </t>
  </si>
  <si>
    <t xml:space="preserve">Участие СОНКО в деятельности Совета по делам инвалидов при  администрации городского округа Тольятти </t>
  </si>
  <si>
    <t xml:space="preserve">УВО </t>
  </si>
  <si>
    <t xml:space="preserve">Итого по УВО </t>
  </si>
  <si>
    <t xml:space="preserve"> УВО</t>
  </si>
  <si>
    <t>план на 2027</t>
  </si>
  <si>
    <t xml:space="preserve">Задача 4. Оказание имущественной поддержки СОНКО, ТОС    </t>
  </si>
  <si>
    <t>7.</t>
  </si>
  <si>
    <t>5.3.</t>
  </si>
  <si>
    <t xml:space="preserve"> Участие СОНКО в деятельности Межведомственной рабочей группы по мониторингу миграционной ситуации в городском округе Тольятти и выработке мер по бесконфликтному взаимодействию коренного населения и мигрантов</t>
  </si>
  <si>
    <t>Организация работы по формированию, ведению и опубликованию на официальном портале администрации городского округа Тольятти перечня официально зарегистрированных национально-культурных и религиозных организаций</t>
  </si>
  <si>
    <t>Итого по задаче 7</t>
  </si>
  <si>
    <t xml:space="preserve">8.     </t>
  </si>
  <si>
    <t>Задача 8. Обеспечение деятельности муниципальных учреждений городского округа Тольятти, осуществляющих деятельность, направленную на организацию поддержки общественных инициатив</t>
  </si>
  <si>
    <t>8.1.</t>
  </si>
  <si>
    <t>8.2.</t>
  </si>
  <si>
    <t>8.3.</t>
  </si>
  <si>
    <t>8.4.</t>
  </si>
  <si>
    <t>8.5.</t>
  </si>
  <si>
    <t>Организация и проведения конкурса на лучшее блюдо национальной кухни «Новогодний хоровод»</t>
  </si>
  <si>
    <t>8.6.</t>
  </si>
  <si>
    <t>8.7.</t>
  </si>
  <si>
    <t>8.8.</t>
  </si>
  <si>
    <t>Издание календаря «Тольятти – многонациональный»</t>
  </si>
  <si>
    <t>Проведение социологического исследования «О состоянии межнациональных и межконфессиональных отношений в городском округе Тольятти»</t>
  </si>
  <si>
    <t>Организация и проведение автопробега Тольятти – Самара – Тольятти, посвященного празднованию Дня Конституции Российской Федерации</t>
  </si>
  <si>
    <t>8.9.</t>
  </si>
  <si>
    <t>Расходы, связанные с награждением лауреатов именных премий, с приобретением подарков, призов, цветов, пригласительных билетов на мероприятия, посвященные празднованию Дня Победы</t>
  </si>
  <si>
    <t xml:space="preserve">МКУ "ЦП общественных инициатив", УВО  </t>
  </si>
  <si>
    <t xml:space="preserve"> МКУ "ЦП общественных инициатив", УВО </t>
  </si>
  <si>
    <t>УВО, ДО, ДК, ДОБ, УФКиС,МКУ "ЦП общественных инициатив"</t>
  </si>
  <si>
    <t xml:space="preserve"> МКУ "ЦП общественных инициатив"</t>
  </si>
  <si>
    <t xml:space="preserve"> УВО, ДУМИ, МКУ "ЦП общественных инициатив"</t>
  </si>
  <si>
    <t>УВО, МКУ "ЦП общественных инициатив", ДУМИ</t>
  </si>
  <si>
    <t>Органы администрации городского округа Тольятти, МКУ "ЦП общественных инициатив"</t>
  </si>
  <si>
    <t>Итого по задаче 8, из них по ГРБС:</t>
  </si>
  <si>
    <t>Организация и проведение конкурса среди ТОС городского округа Тольятти</t>
  </si>
  <si>
    <t>Итого по муниципальной программе</t>
  </si>
  <si>
    <t>Организация и проведение форума НКО городского округа Тольятти</t>
  </si>
  <si>
    <t xml:space="preserve">Организация и проведение в городском округе Тольятти конференций, форумов, фестивалей по вопросам развития СОНКО, ТОС, обмена опытом работы и реализации программ и проектов  </t>
  </si>
  <si>
    <t>Издание информационно- аналитических материалов, публикаций, выпуск передач в СМИ о деятельности СОНКО, ТОС в городском округе Тольятти</t>
  </si>
  <si>
    <t>Оказание консультационной поддержки СОНКО, ТОС муниципальными учреждениями</t>
  </si>
  <si>
    <t xml:space="preserve">Консультирование СОНКО, ТОС органами  администрации городского округа Тольятти </t>
  </si>
  <si>
    <t xml:space="preserve">Оказание имущественной поддержки СОНКО, ТОС в городском округе Тольятти в соответствии с действующими муниципальными правовыми актами </t>
  </si>
  <si>
    <t>Содержание  МКУ «ЦП общественных инициатив»</t>
  </si>
  <si>
    <t>ДСО</t>
  </si>
  <si>
    <t xml:space="preserve">УВО, МКУ "ЦП общественных инициатив" </t>
  </si>
  <si>
    <t>1.9.</t>
  </si>
  <si>
    <t>ДГХ</t>
  </si>
  <si>
    <t>Итого по ДГХ</t>
  </si>
  <si>
    <t>Предоставление субсидии СОНКО, не являющимся государственными (муниципальными) учреждениями, на осуществление уставной деятельности в сфере защиты животных</t>
  </si>
  <si>
    <t>Цель: поддержка СОНКО, в том числе осуществляющих деятельность, направленную на укрепление межнационального и межконфессионального согласия,  ТОС и общественных инициатив на территории городского округа Тольятти</t>
  </si>
  <si>
    <t xml:space="preserve">Задача 1. Оказание финансовой поддержки на развитие общественных инициатив и реализацию социально значимых проектов СОНКО,  ТОС                </t>
  </si>
  <si>
    <t xml:space="preserve">Задача 2. Оказание информационной и образовательной поддержки СОНКО, ТОС                       </t>
  </si>
  <si>
    <t xml:space="preserve"> Задача 7. Организация в городском округе Тольятти содействия СОНКО в развитии межнационального и межконфессионального согласия, сохранении и защите самобытности, культуры, языков и традиций народов Российской Федерации, социальной и культурной адаптации мигрантов»</t>
  </si>
  <si>
    <t xml:space="preserve">Приложение № 1 к муниципальной программе «Поддержка социально 
ориентированных некоммерческих организаций, территориального
 общественного самоуправления и общественных инициатив
 в городском округе Тольятти на 2021-2027 годы»
</t>
  </si>
  <si>
    <t>2022-2027</t>
  </si>
  <si>
    <t>8.10.</t>
  </si>
  <si>
    <t>8.11.</t>
  </si>
  <si>
    <t>8.12.</t>
  </si>
  <si>
    <t>8.13.</t>
  </si>
  <si>
    <t>8.14.</t>
  </si>
  <si>
    <t>Организация медицинского обеспечения при проведении культурно-массового мероприятия, посвященного Дню Победы</t>
  </si>
  <si>
    <t>Организация и проведение турнира Главы городского округа Тольятти по мини-футболу среди команд национальных общественных объединений городского округа Тольятти, приуроченного к празднованию Дня России</t>
  </si>
  <si>
    <t xml:space="preserve">Реализация инициатив  населения, проживающего на территории городского округа Тольятти,  в целях решения вопросов местного значения  </t>
  </si>
  <si>
    <t>МКУ "ЦП общественных инициатив", УВО</t>
  </si>
  <si>
    <t xml:space="preserve">МКУ "ЦП общественных инициатив", УВО </t>
  </si>
  <si>
    <t xml:space="preserve">МКУ "ЦП общественных инициатив",  УВО </t>
  </si>
  <si>
    <t xml:space="preserve"> Задача 6. Анализ показателей деятельности СОНКО, оценка эффективности  мер, направленных на развитие СОНКО  на территории городского округа Тольятти              </t>
  </si>
  <si>
    <t xml:space="preserve">Организация работы по формированию, ведению и опубликованию реестра  СОНКО - получателей поддержки                             </t>
  </si>
  <si>
    <t xml:space="preserve">Проведение анализа финансовых, экономических, социальных и иных показателей деятельности СОНКО                                                                                            </t>
  </si>
  <si>
    <t xml:space="preserve">Проведение оценки эффективности мер, направленных на развитие СОНКО на территории городского округа Тольятти (за период, предшествующий отчетному)
                                  </t>
  </si>
  <si>
    <t>8.15.</t>
  </si>
  <si>
    <t>Приобретение подарков для поздравления ветеранов Великой Отечественной войны 1941-1945 годов в связи с традиционно считающимися юбилейными днями рождения, начиная с 90-летия</t>
  </si>
  <si>
    <t>план на 2021  год</t>
  </si>
  <si>
    <t>2021, 2023-2027</t>
  </si>
  <si>
    <t>2021, 2022</t>
  </si>
  <si>
    <t>1.10.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</si>
  <si>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в 2023 году   </t>
  </si>
  <si>
    <t>1.11.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</si>
  <si>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  </t>
  </si>
  <si>
    <t>2023, 2024</t>
  </si>
  <si>
    <t xml:space="preserve">Организация и проведение в городском округе Тольятти для СОНКО, ТОС семинаров, круглых столов, онлайн конференций, мастер-классов </t>
  </si>
  <si>
    <t>Размещение информации о деятельности СОНКО, ТОС на официальном сайте администрации городского округа Тольятти</t>
  </si>
  <si>
    <t xml:space="preserve">ПРИЛОЖЕНИЕ                                                                              </t>
  </si>
  <si>
    <t xml:space="preserve">к постановлению администрации </t>
  </si>
  <si>
    <t xml:space="preserve">ПЕРЕЧЕНЬ </t>
  </si>
  <si>
    <t>мероприятий муниципальной программы</t>
  </si>
  <si>
    <t xml:space="preserve">городского округа Тольятти     </t>
  </si>
  <si>
    <t xml:space="preserve">от _______________ № _____________                                                                                 </t>
  </si>
  <si>
    <t>1.12.</t>
  </si>
  <si>
    <t>1.13.</t>
  </si>
  <si>
    <t xml:space="preserve"> Предоставление субсидии Благотворительному фонду социально –культурного развития города Тольятти «Духовное наследие» имени С.Ф. Жилкина в целях возмещения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</si>
  <si>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</si>
  <si>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2024-2027</t>
  </si>
  <si>
    <t>2024, 2025</t>
  </si>
  <si>
    <t>2023-2027</t>
  </si>
  <si>
    <t>5.1.</t>
  </si>
  <si>
    <t>Предоставление субсидии социально ориентированным некоммерческим организациям, не являющимся государственными (муниципальными) учреждениями, на реализацию мероприятий, направленных на укрепление общероссийской гражданской идентичности на основе духовно-нравственных и культурных ценностей народов Российской Федерации, проживающих на территории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</si>
</sst>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  <numFmt numFmtId="168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Calibri"/>
      <family val="2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67" fontId="3" fillId="2" borderId="0" xfId="0" applyNumberFormat="1" applyFont="1" applyFill="1" applyAlignment="1">
      <alignment vertical="top" wrapText="1"/>
    </xf>
    <xf numFmtId="4" fontId="3" fillId="2" borderId="0" xfId="0" applyNumberFormat="1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4" fontId="11" fillId="2" borderId="0" xfId="0" applyNumberFormat="1" applyFont="1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167" fontId="11" fillId="2" borderId="0" xfId="0" applyNumberFormat="1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4" fillId="2" borderId="1" xfId="0" applyFont="1" applyFill="1" applyBorder="1" applyAlignment="1">
      <alignment vertical="center" textRotation="90" wrapText="1"/>
    </xf>
    <xf numFmtId="168" fontId="14" fillId="2" borderId="1" xfId="1" applyNumberFormat="1" applyFont="1" applyFill="1" applyBorder="1" applyAlignment="1">
      <alignment vertical="top" wrapText="1"/>
    </xf>
    <xf numFmtId="165" fontId="14" fillId="2" borderId="1" xfId="1" applyNumberFormat="1" applyFont="1" applyFill="1" applyBorder="1" applyAlignment="1">
      <alignment vertical="top" wrapText="1"/>
    </xf>
    <xf numFmtId="166" fontId="14" fillId="2" borderId="1" xfId="0" applyNumberFormat="1" applyFont="1" applyFill="1" applyBorder="1" applyAlignment="1">
      <alignment vertical="top" wrapText="1"/>
    </xf>
    <xf numFmtId="165" fontId="16" fillId="2" borderId="1" xfId="1" applyNumberFormat="1" applyFont="1" applyFill="1" applyBorder="1" applyAlignment="1">
      <alignment vertical="top" wrapText="1"/>
    </xf>
    <xf numFmtId="168" fontId="16" fillId="2" borderId="1" xfId="1" applyNumberFormat="1" applyFont="1" applyFill="1" applyBorder="1" applyAlignment="1">
      <alignment vertical="top" wrapText="1"/>
    </xf>
    <xf numFmtId="0" fontId="18" fillId="2" borderId="1" xfId="2" applyFont="1" applyFill="1" applyBorder="1" applyAlignment="1" applyProtection="1">
      <alignment vertical="top" wrapText="1"/>
    </xf>
    <xf numFmtId="167" fontId="14" fillId="2" borderId="1" xfId="0" applyNumberFormat="1" applyFont="1" applyFill="1" applyBorder="1" applyAlignment="1">
      <alignment vertical="top" wrapText="1"/>
    </xf>
    <xf numFmtId="4" fontId="14" fillId="2" borderId="1" xfId="1" applyNumberFormat="1" applyFont="1" applyFill="1" applyBorder="1" applyAlignment="1">
      <alignment vertical="top" wrapText="1"/>
    </xf>
    <xf numFmtId="167" fontId="14" fillId="2" borderId="1" xfId="1" applyNumberFormat="1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vertical="top" wrapText="1"/>
    </xf>
    <xf numFmtId="49" fontId="14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167" fontId="16" fillId="2" borderId="1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49" fontId="7" fillId="2" borderId="0" xfId="0" applyNumberFormat="1" applyFont="1" applyFill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16" fontId="14" fillId="2" borderId="1" xfId="0" applyNumberFormat="1" applyFont="1" applyFill="1" applyBorder="1" applyAlignment="1">
      <alignment vertical="top" wrapText="1"/>
    </xf>
    <xf numFmtId="49" fontId="19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49" fontId="19" fillId="2" borderId="0" xfId="0" applyNumberFormat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49" fontId="7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4" fillId="2" borderId="1" xfId="0" applyFont="1" applyFill="1" applyBorder="1" applyAlignment="1">
      <alignment horizontal="left" vertical="top" wrapText="1"/>
    </xf>
    <xf numFmtId="16" fontId="14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AD03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103</xdr:row>
      <xdr:rowOff>0</xdr:rowOff>
    </xdr:from>
    <xdr:to>
      <xdr:col>20</xdr:col>
      <xdr:colOff>645584</xdr:colOff>
      <xdr:row>103</xdr:row>
      <xdr:rowOff>1</xdr:rowOff>
    </xdr:to>
    <xdr:cxnSp macro="">
      <xdr:nvCxnSpPr>
        <xdr:cNvPr id="5" name="Прямая соединительная линия 4"/>
        <xdr:cNvCxnSpPr/>
      </xdr:nvCxnSpPr>
      <xdr:spPr>
        <a:xfrm flipH="1" flipV="1">
          <a:off x="12721167" y="81184750"/>
          <a:ext cx="116416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3"/>
  <sheetViews>
    <sheetView tabSelected="1" view="pageLayout" topLeftCell="A13" zoomScale="50" zoomScaleNormal="70" zoomScalePageLayoutView="50" workbookViewId="0">
      <selection activeCell="C22" sqref="C22"/>
    </sheetView>
  </sheetViews>
  <sheetFormatPr defaultRowHeight="48.75" customHeight="1" x14ac:dyDescent="0.25"/>
  <cols>
    <col min="1" max="1" width="8.28515625" style="2" customWidth="1"/>
    <col min="2" max="2" width="2.140625" style="2" hidden="1" customWidth="1"/>
    <col min="3" max="3" width="64.5703125" style="7" customWidth="1"/>
    <col min="4" max="4" width="15.7109375" style="7" customWidth="1"/>
    <col min="5" max="5" width="15.85546875" style="7" bestFit="1" customWidth="1"/>
    <col min="6" max="6" width="13.42578125" style="2" customWidth="1"/>
    <col min="7" max="7" width="12.5703125" style="2" customWidth="1"/>
    <col min="8" max="8" width="16.42578125" style="2" customWidth="1"/>
    <col min="9" max="9" width="9" style="2" customWidth="1"/>
    <col min="10" max="10" width="9.7109375" style="2" customWidth="1"/>
    <col min="11" max="11" width="13.85546875" style="2" customWidth="1"/>
    <col min="12" max="12" width="13.42578125" style="2" customWidth="1"/>
    <col min="13" max="13" width="13.7109375" style="2" customWidth="1"/>
    <col min="14" max="14" width="6.85546875" style="2" customWidth="1"/>
    <col min="15" max="15" width="7.5703125" style="2" customWidth="1"/>
    <col min="16" max="16" width="15" style="2" customWidth="1"/>
    <col min="17" max="17" width="13.42578125" style="2" customWidth="1"/>
    <col min="18" max="18" width="14.42578125" style="2" customWidth="1"/>
    <col min="19" max="19" width="6" style="2" bestFit="1" customWidth="1"/>
    <col min="20" max="20" width="6.28515625" style="2" bestFit="1" customWidth="1"/>
    <col min="21" max="21" width="15.7109375" style="2" customWidth="1"/>
    <col min="22" max="22" width="17.7109375" style="2" customWidth="1"/>
    <col min="23" max="23" width="12.140625" style="2" bestFit="1" customWidth="1"/>
    <col min="24" max="24" width="6" style="2" bestFit="1" customWidth="1"/>
    <col min="25" max="25" width="6.28515625" style="2" bestFit="1" customWidth="1"/>
    <col min="26" max="26" width="12.5703125" style="2" customWidth="1"/>
    <col min="27" max="27" width="12.5703125" style="2" bestFit="1" customWidth="1"/>
    <col min="28" max="29" width="6" style="2" bestFit="1" customWidth="1"/>
    <col min="30" max="30" width="6.28515625" style="2" bestFit="1" customWidth="1"/>
    <col min="31" max="32" width="12.5703125" style="2" bestFit="1" customWidth="1"/>
    <col min="33" max="34" width="6" style="2" bestFit="1" customWidth="1"/>
    <col min="35" max="35" width="6.28515625" style="2" bestFit="1" customWidth="1"/>
    <col min="36" max="37" width="12.5703125" style="2" bestFit="1" customWidth="1"/>
    <col min="38" max="39" width="6" style="2" bestFit="1" customWidth="1"/>
    <col min="40" max="40" width="6.28515625" style="2" bestFit="1" customWidth="1"/>
    <col min="41" max="41" width="15.5703125" style="2" bestFit="1" customWidth="1"/>
    <col min="42" max="42" width="15.5703125" style="8" bestFit="1" customWidth="1"/>
    <col min="43" max="43" width="19.28515625" style="8" customWidth="1"/>
    <col min="44" max="44" width="6" style="8" bestFit="1" customWidth="1"/>
    <col min="45" max="45" width="6.28515625" style="8" bestFit="1" customWidth="1"/>
    <col min="46" max="47" width="9.140625" style="2"/>
    <col min="48" max="49" width="11.140625" style="2" bestFit="1" customWidth="1"/>
    <col min="50" max="16384" width="9.140625" style="2"/>
  </cols>
  <sheetData>
    <row r="1" spans="1:48" ht="14.25" customHeight="1" x14ac:dyDescent="0.25">
      <c r="B1" s="1"/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6"/>
      <c r="W1" s="6"/>
      <c r="X1" s="6"/>
      <c r="Y1" s="6"/>
      <c r="Z1" s="6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48" ht="24" customHeight="1" x14ac:dyDescent="0.25">
      <c r="B2" s="1"/>
      <c r="C2" s="5"/>
      <c r="D2" s="5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6"/>
      <c r="W2" s="6"/>
      <c r="X2" s="6"/>
      <c r="Y2" s="6"/>
      <c r="Z2" s="6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43" t="s">
        <v>170</v>
      </c>
      <c r="AO2" s="43"/>
      <c r="AP2" s="43"/>
      <c r="AQ2" s="43"/>
      <c r="AR2" s="43"/>
      <c r="AS2" s="43"/>
      <c r="AT2" s="30"/>
      <c r="AU2" s="30"/>
      <c r="AV2" s="30"/>
    </row>
    <row r="3" spans="1:48" ht="21.75" customHeight="1" x14ac:dyDescent="0.25">
      <c r="B3" s="1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6"/>
      <c r="W3" s="6"/>
      <c r="X3" s="6"/>
      <c r="Y3" s="6"/>
      <c r="Z3" s="6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43" t="s">
        <v>171</v>
      </c>
      <c r="AO3" s="43"/>
      <c r="AP3" s="43"/>
      <c r="AQ3" s="43"/>
      <c r="AR3" s="43"/>
      <c r="AS3" s="43"/>
      <c r="AT3" s="30"/>
      <c r="AU3" s="30"/>
      <c r="AV3" s="30"/>
    </row>
    <row r="4" spans="1:48" ht="23.25" customHeight="1" x14ac:dyDescent="0.25">
      <c r="B4" s="1"/>
      <c r="C4" s="5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6"/>
      <c r="W4" s="6"/>
      <c r="X4" s="6"/>
      <c r="Y4" s="6"/>
      <c r="Z4" s="6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43" t="s">
        <v>174</v>
      </c>
      <c r="AO4" s="43"/>
      <c r="AP4" s="43"/>
      <c r="AQ4" s="43"/>
      <c r="AR4" s="43"/>
      <c r="AS4" s="43"/>
      <c r="AT4" s="30"/>
      <c r="AU4" s="30"/>
      <c r="AV4" s="30"/>
    </row>
    <row r="5" spans="1:48" ht="30.75" customHeight="1" x14ac:dyDescent="0.25">
      <c r="B5" s="1"/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V5" s="6"/>
      <c r="W5" s="6"/>
      <c r="X5" s="6"/>
      <c r="Y5" s="6"/>
      <c r="Z5" s="6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43" t="s">
        <v>175</v>
      </c>
      <c r="AO5" s="43"/>
      <c r="AP5" s="43"/>
      <c r="AQ5" s="43"/>
      <c r="AR5" s="43"/>
      <c r="AS5" s="43"/>
      <c r="AT5" s="30"/>
      <c r="AU5" s="30"/>
      <c r="AV5" s="30"/>
    </row>
    <row r="6" spans="1:48" ht="12.75" customHeight="1" x14ac:dyDescent="0.25">
      <c r="B6" s="1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6"/>
      <c r="W6" s="6"/>
      <c r="X6" s="6"/>
      <c r="Y6" s="6"/>
      <c r="Z6" s="6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8"/>
      <c r="AO6" s="31"/>
      <c r="AP6" s="31"/>
      <c r="AQ6" s="31"/>
      <c r="AR6" s="31"/>
      <c r="AS6" s="31"/>
      <c r="AT6" s="30"/>
      <c r="AU6" s="30"/>
      <c r="AV6" s="30"/>
    </row>
    <row r="7" spans="1:48" ht="105" customHeight="1" x14ac:dyDescent="0.25">
      <c r="V7" s="6"/>
      <c r="W7" s="6"/>
      <c r="X7" s="6"/>
      <c r="Y7" s="6"/>
      <c r="Z7" s="6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44" t="s">
        <v>141</v>
      </c>
      <c r="AO7" s="44"/>
      <c r="AP7" s="44"/>
      <c r="AQ7" s="44"/>
      <c r="AR7" s="44"/>
      <c r="AS7" s="44"/>
      <c r="AT7" s="44"/>
      <c r="AU7" s="44"/>
      <c r="AV7" s="44"/>
    </row>
    <row r="8" spans="1:48" ht="18.75" customHeight="1" x14ac:dyDescent="0.25">
      <c r="A8" s="48" t="s">
        <v>172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</row>
    <row r="9" spans="1:48" ht="18.75" customHeight="1" x14ac:dyDescent="0.25">
      <c r="A9" s="45" t="s">
        <v>173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</row>
    <row r="10" spans="1:48" s="11" customFormat="1" ht="27" customHeight="1" x14ac:dyDescent="0.25">
      <c r="A10" s="40" t="s">
        <v>0</v>
      </c>
      <c r="B10" s="40"/>
      <c r="C10" s="40" t="s">
        <v>1</v>
      </c>
      <c r="D10" s="40" t="s">
        <v>2</v>
      </c>
      <c r="E10" s="40" t="s">
        <v>3</v>
      </c>
      <c r="F10" s="40" t="s">
        <v>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48" s="11" customFormat="1" ht="18.75" x14ac:dyDescent="0.25">
      <c r="A11" s="40"/>
      <c r="B11" s="40"/>
      <c r="C11" s="40"/>
      <c r="D11" s="40"/>
      <c r="E11" s="40"/>
      <c r="F11" s="40" t="s">
        <v>160</v>
      </c>
      <c r="G11" s="40"/>
      <c r="H11" s="40"/>
      <c r="I11" s="40"/>
      <c r="J11" s="40"/>
      <c r="K11" s="40" t="s">
        <v>77</v>
      </c>
      <c r="L11" s="40"/>
      <c r="M11" s="40"/>
      <c r="N11" s="40"/>
      <c r="O11" s="40"/>
      <c r="P11" s="40" t="s">
        <v>78</v>
      </c>
      <c r="Q11" s="40"/>
      <c r="R11" s="40"/>
      <c r="S11" s="40"/>
      <c r="T11" s="40"/>
      <c r="U11" s="40" t="s">
        <v>79</v>
      </c>
      <c r="V11" s="40"/>
      <c r="W11" s="40"/>
      <c r="X11" s="40"/>
      <c r="Y11" s="40"/>
      <c r="Z11" s="40" t="s">
        <v>80</v>
      </c>
      <c r="AA11" s="40"/>
      <c r="AB11" s="40"/>
      <c r="AC11" s="40"/>
      <c r="AD11" s="40"/>
      <c r="AE11" s="40" t="s">
        <v>81</v>
      </c>
      <c r="AF11" s="40"/>
      <c r="AG11" s="40"/>
      <c r="AH11" s="40"/>
      <c r="AI11" s="40"/>
      <c r="AJ11" s="40" t="s">
        <v>91</v>
      </c>
      <c r="AK11" s="40"/>
      <c r="AL11" s="40"/>
      <c r="AM11" s="40"/>
      <c r="AN11" s="40"/>
      <c r="AO11" s="40" t="s">
        <v>5</v>
      </c>
      <c r="AP11" s="40"/>
      <c r="AQ11" s="40"/>
      <c r="AR11" s="40"/>
      <c r="AS11" s="40"/>
    </row>
    <row r="12" spans="1:48" s="11" customFormat="1" ht="158.25" x14ac:dyDescent="0.25">
      <c r="A12" s="40"/>
      <c r="B12" s="40"/>
      <c r="C12" s="40"/>
      <c r="D12" s="40"/>
      <c r="E12" s="40"/>
      <c r="F12" s="16" t="s">
        <v>6</v>
      </c>
      <c r="G12" s="16" t="s">
        <v>7</v>
      </c>
      <c r="H12" s="16" t="s">
        <v>8</v>
      </c>
      <c r="I12" s="16" t="s">
        <v>9</v>
      </c>
      <c r="J12" s="16" t="s">
        <v>10</v>
      </c>
      <c r="K12" s="16" t="s">
        <v>6</v>
      </c>
      <c r="L12" s="16" t="s">
        <v>7</v>
      </c>
      <c r="M12" s="16" t="s">
        <v>8</v>
      </c>
      <c r="N12" s="16" t="s">
        <v>9</v>
      </c>
      <c r="O12" s="16" t="s">
        <v>10</v>
      </c>
      <c r="P12" s="16" t="s">
        <v>6</v>
      </c>
      <c r="Q12" s="16" t="s">
        <v>7</v>
      </c>
      <c r="R12" s="16" t="s">
        <v>8</v>
      </c>
      <c r="S12" s="16" t="s">
        <v>9</v>
      </c>
      <c r="T12" s="16" t="s">
        <v>10</v>
      </c>
      <c r="U12" s="16" t="s">
        <v>6</v>
      </c>
      <c r="V12" s="16" t="s">
        <v>7</v>
      </c>
      <c r="W12" s="16" t="s">
        <v>8</v>
      </c>
      <c r="X12" s="16" t="s">
        <v>9</v>
      </c>
      <c r="Y12" s="16" t="s">
        <v>10</v>
      </c>
      <c r="Z12" s="16" t="s">
        <v>6</v>
      </c>
      <c r="AA12" s="16" t="s">
        <v>7</v>
      </c>
      <c r="AB12" s="16" t="s">
        <v>8</v>
      </c>
      <c r="AC12" s="16" t="s">
        <v>9</v>
      </c>
      <c r="AD12" s="16" t="s">
        <v>10</v>
      </c>
      <c r="AE12" s="16" t="s">
        <v>6</v>
      </c>
      <c r="AF12" s="16" t="s">
        <v>7</v>
      </c>
      <c r="AG12" s="16" t="s">
        <v>8</v>
      </c>
      <c r="AH12" s="16" t="s">
        <v>9</v>
      </c>
      <c r="AI12" s="16" t="s">
        <v>10</v>
      </c>
      <c r="AJ12" s="16" t="s">
        <v>6</v>
      </c>
      <c r="AK12" s="16" t="s">
        <v>7</v>
      </c>
      <c r="AL12" s="16" t="s">
        <v>8</v>
      </c>
      <c r="AM12" s="16" t="s">
        <v>9</v>
      </c>
      <c r="AN12" s="16" t="s">
        <v>10</v>
      </c>
      <c r="AO12" s="16" t="s">
        <v>6</v>
      </c>
      <c r="AP12" s="16" t="s">
        <v>7</v>
      </c>
      <c r="AQ12" s="16" t="s">
        <v>8</v>
      </c>
      <c r="AR12" s="16" t="s">
        <v>9</v>
      </c>
      <c r="AS12" s="16" t="s">
        <v>10</v>
      </c>
    </row>
    <row r="13" spans="1:48" s="11" customFormat="1" ht="18.75" x14ac:dyDescent="0.3">
      <c r="A13" s="40">
        <v>1</v>
      </c>
      <c r="B13" s="41"/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2">
        <v>10</v>
      </c>
      <c r="L13" s="32">
        <v>11</v>
      </c>
      <c r="M13" s="32">
        <v>12</v>
      </c>
      <c r="N13" s="32">
        <v>13</v>
      </c>
      <c r="O13" s="32">
        <v>14</v>
      </c>
      <c r="P13" s="32">
        <v>15</v>
      </c>
      <c r="Q13" s="32">
        <v>16</v>
      </c>
      <c r="R13" s="32">
        <v>17</v>
      </c>
      <c r="S13" s="32">
        <v>18</v>
      </c>
      <c r="T13" s="32">
        <v>19</v>
      </c>
      <c r="U13" s="32">
        <v>20</v>
      </c>
      <c r="V13" s="32">
        <v>21</v>
      </c>
      <c r="W13" s="32">
        <v>22</v>
      </c>
      <c r="X13" s="32">
        <v>23</v>
      </c>
      <c r="Y13" s="32">
        <v>24</v>
      </c>
      <c r="Z13" s="32">
        <v>25</v>
      </c>
      <c r="AA13" s="32">
        <v>26</v>
      </c>
      <c r="AB13" s="32">
        <v>27</v>
      </c>
      <c r="AC13" s="32">
        <v>28</v>
      </c>
      <c r="AD13" s="32">
        <v>29</v>
      </c>
      <c r="AE13" s="32">
        <v>30</v>
      </c>
      <c r="AF13" s="32">
        <v>31</v>
      </c>
      <c r="AG13" s="32">
        <v>32</v>
      </c>
      <c r="AH13" s="32">
        <v>33</v>
      </c>
      <c r="AI13" s="32">
        <v>34</v>
      </c>
      <c r="AJ13" s="32">
        <v>35</v>
      </c>
      <c r="AK13" s="32">
        <v>36</v>
      </c>
      <c r="AL13" s="32">
        <v>37</v>
      </c>
      <c r="AM13" s="32">
        <v>38</v>
      </c>
      <c r="AN13" s="32">
        <v>39</v>
      </c>
      <c r="AO13" s="32">
        <v>40</v>
      </c>
      <c r="AP13" s="32">
        <v>41</v>
      </c>
      <c r="AQ13" s="32">
        <v>42</v>
      </c>
      <c r="AR13" s="32">
        <v>43</v>
      </c>
      <c r="AS13" s="32">
        <v>44</v>
      </c>
    </row>
    <row r="14" spans="1:48" s="11" customFormat="1" ht="18.75" x14ac:dyDescent="0.25">
      <c r="A14" s="42" t="s">
        <v>137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48" s="11" customFormat="1" ht="18.75" x14ac:dyDescent="0.3">
      <c r="A15" s="42" t="s">
        <v>11</v>
      </c>
      <c r="B15" s="41"/>
      <c r="C15" s="42" t="s">
        <v>138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</row>
    <row r="16" spans="1:48" s="11" customFormat="1" ht="147.75" customHeight="1" x14ac:dyDescent="0.3">
      <c r="A16" s="40" t="s">
        <v>12</v>
      </c>
      <c r="B16" s="41"/>
      <c r="C16" s="32" t="s">
        <v>14</v>
      </c>
      <c r="D16" s="32" t="s">
        <v>15</v>
      </c>
      <c r="E16" s="32"/>
      <c r="F16" s="17">
        <f>325-325</f>
        <v>0</v>
      </c>
      <c r="G16" s="18">
        <f>325-325</f>
        <v>0</v>
      </c>
      <c r="H16" s="17">
        <v>0</v>
      </c>
      <c r="I16" s="18">
        <v>0</v>
      </c>
      <c r="J16" s="18">
        <v>0</v>
      </c>
      <c r="K16" s="18">
        <f>325-325</f>
        <v>0</v>
      </c>
      <c r="L16" s="18">
        <f>325-325</f>
        <v>0</v>
      </c>
      <c r="M16" s="18">
        <v>0</v>
      </c>
      <c r="N16" s="18">
        <v>0</v>
      </c>
      <c r="O16" s="18">
        <v>0</v>
      </c>
      <c r="P16" s="18">
        <f>325-325</f>
        <v>0</v>
      </c>
      <c r="Q16" s="18">
        <f>325-325</f>
        <v>0</v>
      </c>
      <c r="R16" s="18">
        <v>0</v>
      </c>
      <c r="S16" s="18">
        <v>0</v>
      </c>
      <c r="T16" s="18">
        <v>0</v>
      </c>
      <c r="U16" s="18">
        <f>325-325</f>
        <v>0</v>
      </c>
      <c r="V16" s="18">
        <f>325-325</f>
        <v>0</v>
      </c>
      <c r="W16" s="18">
        <v>0</v>
      </c>
      <c r="X16" s="18">
        <v>0</v>
      </c>
      <c r="Y16" s="18">
        <v>0</v>
      </c>
      <c r="Z16" s="18">
        <f>AA16+AB16</f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f t="shared" ref="AJ16:AJ17" si="0">AK16+AL16+AM16+AN16</f>
        <v>0</v>
      </c>
      <c r="AK16" s="18">
        <v>0</v>
      </c>
      <c r="AL16" s="18">
        <v>0</v>
      </c>
      <c r="AM16" s="18">
        <v>0</v>
      </c>
      <c r="AN16" s="18">
        <v>0</v>
      </c>
      <c r="AO16" s="17">
        <f>AP16+AQ16+AR16+AS16</f>
        <v>0</v>
      </c>
      <c r="AP16" s="18">
        <f t="shared" ref="AP16:AS26" si="1">G16+L16+Q16+V16+AA16+AF16+AK16</f>
        <v>0</v>
      </c>
      <c r="AQ16" s="17">
        <f t="shared" si="1"/>
        <v>0</v>
      </c>
      <c r="AR16" s="18">
        <f t="shared" si="1"/>
        <v>0</v>
      </c>
      <c r="AS16" s="18">
        <f t="shared" si="1"/>
        <v>0</v>
      </c>
    </row>
    <row r="17" spans="1:45" s="11" customFormat="1" ht="129" customHeight="1" x14ac:dyDescent="0.3">
      <c r="A17" s="40" t="s">
        <v>13</v>
      </c>
      <c r="B17" s="41"/>
      <c r="C17" s="32" t="s">
        <v>17</v>
      </c>
      <c r="D17" s="32" t="s">
        <v>18</v>
      </c>
      <c r="E17" s="32"/>
      <c r="F17" s="17">
        <f>1000-1000</f>
        <v>0</v>
      </c>
      <c r="G17" s="18">
        <f>1000-1000</f>
        <v>0</v>
      </c>
      <c r="H17" s="17">
        <v>0</v>
      </c>
      <c r="I17" s="18">
        <v>0</v>
      </c>
      <c r="J17" s="18">
        <v>0</v>
      </c>
      <c r="K17" s="18">
        <f>1000-1000</f>
        <v>0</v>
      </c>
      <c r="L17" s="18">
        <f>1000-1000</f>
        <v>0</v>
      </c>
      <c r="M17" s="18">
        <v>0</v>
      </c>
      <c r="N17" s="18">
        <v>0</v>
      </c>
      <c r="O17" s="18">
        <v>0</v>
      </c>
      <c r="P17" s="18">
        <f>1000-1000</f>
        <v>0</v>
      </c>
      <c r="Q17" s="18">
        <f>1000-1000</f>
        <v>0</v>
      </c>
      <c r="R17" s="18">
        <v>0</v>
      </c>
      <c r="S17" s="18">
        <v>0</v>
      </c>
      <c r="T17" s="18">
        <v>0</v>
      </c>
      <c r="U17" s="18">
        <f>1000-1000</f>
        <v>0</v>
      </c>
      <c r="V17" s="18">
        <f>1000-1000</f>
        <v>0</v>
      </c>
      <c r="W17" s="18">
        <v>0</v>
      </c>
      <c r="X17" s="18">
        <v>0</v>
      </c>
      <c r="Y17" s="18">
        <v>0</v>
      </c>
      <c r="Z17" s="18">
        <f>AA17+AB17</f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f t="shared" si="0"/>
        <v>0</v>
      </c>
      <c r="AK17" s="18">
        <v>0</v>
      </c>
      <c r="AL17" s="18">
        <v>0</v>
      </c>
      <c r="AM17" s="18">
        <v>0</v>
      </c>
      <c r="AN17" s="18">
        <v>0</v>
      </c>
      <c r="AO17" s="17">
        <f t="shared" ref="AO17:AO19" si="2">AP17+AQ17+AR17+AS17</f>
        <v>0</v>
      </c>
      <c r="AP17" s="18">
        <f t="shared" si="1"/>
        <v>0</v>
      </c>
      <c r="AQ17" s="17">
        <f t="shared" si="1"/>
        <v>0</v>
      </c>
      <c r="AR17" s="18">
        <f t="shared" si="1"/>
        <v>0</v>
      </c>
      <c r="AS17" s="18">
        <f t="shared" si="1"/>
        <v>0</v>
      </c>
    </row>
    <row r="18" spans="1:45" s="11" customFormat="1" ht="176.25" customHeight="1" x14ac:dyDescent="0.3">
      <c r="A18" s="40" t="s">
        <v>16</v>
      </c>
      <c r="B18" s="41"/>
      <c r="C18" s="32" t="s">
        <v>20</v>
      </c>
      <c r="D18" s="32" t="s">
        <v>21</v>
      </c>
      <c r="E18" s="32" t="s">
        <v>82</v>
      </c>
      <c r="F18" s="17">
        <f>2000-2000+2000</f>
        <v>2000</v>
      </c>
      <c r="G18" s="18">
        <f>2000-2000+2000</f>
        <v>2000</v>
      </c>
      <c r="H18" s="17">
        <v>0</v>
      </c>
      <c r="I18" s="18">
        <v>0</v>
      </c>
      <c r="J18" s="18">
        <v>0</v>
      </c>
      <c r="K18" s="18">
        <f>L18+M18</f>
        <v>2000</v>
      </c>
      <c r="L18" s="18">
        <f>2000-2000+2000</f>
        <v>2000</v>
      </c>
      <c r="M18" s="18">
        <v>0</v>
      </c>
      <c r="N18" s="18">
        <v>0</v>
      </c>
      <c r="O18" s="18">
        <v>0</v>
      </c>
      <c r="P18" s="18">
        <f>Q18+R18</f>
        <v>2330</v>
      </c>
      <c r="Q18" s="18">
        <f>2000-2000+2000+330</f>
        <v>2330</v>
      </c>
      <c r="R18" s="18">
        <v>0</v>
      </c>
      <c r="S18" s="18">
        <v>0</v>
      </c>
      <c r="T18" s="18">
        <v>0</v>
      </c>
      <c r="U18" s="18">
        <v>4207</v>
      </c>
      <c r="V18" s="18">
        <f>4191+16</f>
        <v>4207</v>
      </c>
      <c r="W18" s="18">
        <v>0</v>
      </c>
      <c r="X18" s="18">
        <v>0</v>
      </c>
      <c r="Y18" s="18">
        <v>0</v>
      </c>
      <c r="Z18" s="18">
        <f>AA18+AB18+AC18+AD18</f>
        <v>5995</v>
      </c>
      <c r="AA18" s="18">
        <v>5995</v>
      </c>
      <c r="AB18" s="18">
        <v>0</v>
      </c>
      <c r="AC18" s="18">
        <v>0</v>
      </c>
      <c r="AD18" s="18">
        <v>0</v>
      </c>
      <c r="AE18" s="18">
        <f>AF18+AG18+AH18+AI18</f>
        <v>5995</v>
      </c>
      <c r="AF18" s="18">
        <v>5995</v>
      </c>
      <c r="AG18" s="18">
        <v>0</v>
      </c>
      <c r="AH18" s="18">
        <v>0</v>
      </c>
      <c r="AI18" s="18">
        <v>0</v>
      </c>
      <c r="AJ18" s="18">
        <f>AK18+AL18+AM18+AN18</f>
        <v>5995</v>
      </c>
      <c r="AK18" s="18">
        <v>5995</v>
      </c>
      <c r="AL18" s="18">
        <v>0</v>
      </c>
      <c r="AM18" s="18">
        <v>0</v>
      </c>
      <c r="AN18" s="18">
        <v>0</v>
      </c>
      <c r="AO18" s="17">
        <f>AP18+AQ18+AR18+AS18</f>
        <v>28522</v>
      </c>
      <c r="AP18" s="18">
        <f>G18+L18+Q18+V18+AA18+AF18+AK18</f>
        <v>28522</v>
      </c>
      <c r="AQ18" s="17">
        <f t="shared" si="1"/>
        <v>0</v>
      </c>
      <c r="AR18" s="18">
        <f t="shared" si="1"/>
        <v>0</v>
      </c>
      <c r="AS18" s="18">
        <f t="shared" si="1"/>
        <v>0</v>
      </c>
    </row>
    <row r="19" spans="1:45" s="11" customFormat="1" ht="97.5" customHeight="1" x14ac:dyDescent="0.3">
      <c r="A19" s="40" t="s">
        <v>19</v>
      </c>
      <c r="B19" s="41"/>
      <c r="C19" s="32" t="s">
        <v>23</v>
      </c>
      <c r="D19" s="32" t="s">
        <v>24</v>
      </c>
      <c r="E19" s="32" t="s">
        <v>82</v>
      </c>
      <c r="F19" s="17">
        <f>2000-1000</f>
        <v>1000</v>
      </c>
      <c r="G19" s="18">
        <f>2000-1000</f>
        <v>1000</v>
      </c>
      <c r="H19" s="17">
        <v>0</v>
      </c>
      <c r="I19" s="18">
        <v>0</v>
      </c>
      <c r="J19" s="18">
        <v>0</v>
      </c>
      <c r="K19" s="18">
        <f>2000-1000</f>
        <v>1000</v>
      </c>
      <c r="L19" s="18">
        <f>2000-1000</f>
        <v>1000</v>
      </c>
      <c r="M19" s="18">
        <v>0</v>
      </c>
      <c r="N19" s="18">
        <v>0</v>
      </c>
      <c r="O19" s="18">
        <v>0</v>
      </c>
      <c r="P19" s="18">
        <f>2000-1000</f>
        <v>1000</v>
      </c>
      <c r="Q19" s="18">
        <f>2000-1000</f>
        <v>1000</v>
      </c>
      <c r="R19" s="18">
        <v>0</v>
      </c>
      <c r="S19" s="18">
        <v>0</v>
      </c>
      <c r="T19" s="18">
        <v>0</v>
      </c>
      <c r="U19" s="18">
        <v>1765</v>
      </c>
      <c r="V19" s="18">
        <v>1765</v>
      </c>
      <c r="W19" s="18">
        <v>0</v>
      </c>
      <c r="X19" s="18">
        <v>0</v>
      </c>
      <c r="Y19" s="18">
        <v>0</v>
      </c>
      <c r="Z19" s="18">
        <f t="shared" ref="Z19:Z28" si="3">AA19+AB19+AC19+AD19</f>
        <v>1765</v>
      </c>
      <c r="AA19" s="18">
        <v>1765</v>
      </c>
      <c r="AB19" s="18">
        <v>0</v>
      </c>
      <c r="AC19" s="18">
        <v>0</v>
      </c>
      <c r="AD19" s="18">
        <v>0</v>
      </c>
      <c r="AE19" s="18">
        <f t="shared" ref="AE19:AE28" si="4">AF19+AG19+AH19+AI19</f>
        <v>1765</v>
      </c>
      <c r="AF19" s="18">
        <v>1765</v>
      </c>
      <c r="AG19" s="18">
        <v>0</v>
      </c>
      <c r="AH19" s="18">
        <v>0</v>
      </c>
      <c r="AI19" s="18">
        <v>0</v>
      </c>
      <c r="AJ19" s="18">
        <f t="shared" ref="AJ19:AJ28" si="5">AK19+AL19+AM19+AN19</f>
        <v>1765</v>
      </c>
      <c r="AK19" s="18">
        <v>1765</v>
      </c>
      <c r="AL19" s="18">
        <v>0</v>
      </c>
      <c r="AM19" s="18">
        <v>0</v>
      </c>
      <c r="AN19" s="18">
        <v>0</v>
      </c>
      <c r="AO19" s="17">
        <f t="shared" si="2"/>
        <v>10060</v>
      </c>
      <c r="AP19" s="18">
        <f t="shared" si="1"/>
        <v>10060</v>
      </c>
      <c r="AQ19" s="17">
        <f t="shared" si="1"/>
        <v>0</v>
      </c>
      <c r="AR19" s="18">
        <f t="shared" si="1"/>
        <v>0</v>
      </c>
      <c r="AS19" s="18">
        <f t="shared" si="1"/>
        <v>0</v>
      </c>
    </row>
    <row r="20" spans="1:45" s="11" customFormat="1" ht="143.25" customHeight="1" x14ac:dyDescent="0.3">
      <c r="A20" s="40" t="s">
        <v>22</v>
      </c>
      <c r="B20" s="41"/>
      <c r="C20" s="32" t="s">
        <v>26</v>
      </c>
      <c r="D20" s="32" t="s">
        <v>24</v>
      </c>
      <c r="E20" s="36">
        <v>2021</v>
      </c>
      <c r="F20" s="17">
        <v>1840</v>
      </c>
      <c r="G20" s="18">
        <v>1840</v>
      </c>
      <c r="H20" s="17">
        <v>0</v>
      </c>
      <c r="I20" s="18">
        <v>0</v>
      </c>
      <c r="J20" s="18">
        <v>0</v>
      </c>
      <c r="K20" s="18">
        <f>1840-1840</f>
        <v>0</v>
      </c>
      <c r="L20" s="18">
        <f>1840-1840</f>
        <v>0</v>
      </c>
      <c r="M20" s="18">
        <v>0</v>
      </c>
      <c r="N20" s="18">
        <v>0</v>
      </c>
      <c r="O20" s="18">
        <v>0</v>
      </c>
      <c r="P20" s="18">
        <f>1840-1840</f>
        <v>0</v>
      </c>
      <c r="Q20" s="18">
        <f>1840-1840</f>
        <v>0</v>
      </c>
      <c r="R20" s="18">
        <v>0</v>
      </c>
      <c r="S20" s="18">
        <v>0</v>
      </c>
      <c r="T20" s="18">
        <v>0</v>
      </c>
      <c r="U20" s="18">
        <f>1840-1840</f>
        <v>0</v>
      </c>
      <c r="V20" s="18">
        <f>1840-1840</f>
        <v>0</v>
      </c>
      <c r="W20" s="18">
        <v>0</v>
      </c>
      <c r="X20" s="18">
        <v>0</v>
      </c>
      <c r="Y20" s="18">
        <v>0</v>
      </c>
      <c r="Z20" s="18">
        <f t="shared" si="3"/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f t="shared" si="4"/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f t="shared" si="5"/>
        <v>0</v>
      </c>
      <c r="AK20" s="18">
        <v>0</v>
      </c>
      <c r="AL20" s="18">
        <v>0</v>
      </c>
      <c r="AM20" s="18">
        <v>0</v>
      </c>
      <c r="AN20" s="18">
        <v>0</v>
      </c>
      <c r="AO20" s="17">
        <f>AP20+AQ20+AR20+AS20</f>
        <v>1840</v>
      </c>
      <c r="AP20" s="18">
        <f t="shared" si="1"/>
        <v>1840</v>
      </c>
      <c r="AQ20" s="17">
        <f t="shared" si="1"/>
        <v>0</v>
      </c>
      <c r="AR20" s="18">
        <f t="shared" si="1"/>
        <v>0</v>
      </c>
      <c r="AS20" s="18">
        <f t="shared" si="1"/>
        <v>0</v>
      </c>
    </row>
    <row r="21" spans="1:45" s="11" customFormat="1" ht="142.5" customHeight="1" x14ac:dyDescent="0.3">
      <c r="A21" s="40" t="s">
        <v>25</v>
      </c>
      <c r="B21" s="41"/>
      <c r="C21" s="32" t="s">
        <v>28</v>
      </c>
      <c r="D21" s="32" t="s">
        <v>24</v>
      </c>
      <c r="E21" s="32" t="s">
        <v>161</v>
      </c>
      <c r="F21" s="17">
        <f>3000-3000+1000+H21</f>
        <v>2923.06</v>
      </c>
      <c r="G21" s="18">
        <f>3000-3000+1000</f>
        <v>1000</v>
      </c>
      <c r="H21" s="17">
        <f>0+1923.06</f>
        <v>1923.06</v>
      </c>
      <c r="I21" s="18">
        <v>0</v>
      </c>
      <c r="J21" s="18">
        <v>0</v>
      </c>
      <c r="K21" s="18">
        <f>3000-3000</f>
        <v>0</v>
      </c>
      <c r="L21" s="18">
        <f>3000-3000</f>
        <v>0</v>
      </c>
      <c r="M21" s="18">
        <v>0</v>
      </c>
      <c r="N21" s="18">
        <v>0</v>
      </c>
      <c r="O21" s="18">
        <v>0</v>
      </c>
      <c r="P21" s="18">
        <f>Q21+R21</f>
        <v>2844</v>
      </c>
      <c r="Q21" s="18">
        <v>1000</v>
      </c>
      <c r="R21" s="18">
        <v>1844</v>
      </c>
      <c r="S21" s="18">
        <v>0</v>
      </c>
      <c r="T21" s="18">
        <v>0</v>
      </c>
      <c r="U21" s="18">
        <f>V21+W21</f>
        <v>2952</v>
      </c>
      <c r="V21" s="18">
        <v>1000</v>
      </c>
      <c r="W21" s="18">
        <v>1952</v>
      </c>
      <c r="X21" s="18">
        <v>0</v>
      </c>
      <c r="Y21" s="18">
        <v>0</v>
      </c>
      <c r="Z21" s="18">
        <f t="shared" si="3"/>
        <v>1000</v>
      </c>
      <c r="AA21" s="18">
        <v>1000</v>
      </c>
      <c r="AB21" s="18">
        <v>0</v>
      </c>
      <c r="AC21" s="18">
        <v>0</v>
      </c>
      <c r="AD21" s="18">
        <v>0</v>
      </c>
      <c r="AE21" s="18">
        <f t="shared" si="4"/>
        <v>1000</v>
      </c>
      <c r="AF21" s="18">
        <v>1000</v>
      </c>
      <c r="AG21" s="18">
        <v>0</v>
      </c>
      <c r="AH21" s="18">
        <v>0</v>
      </c>
      <c r="AI21" s="18">
        <v>0</v>
      </c>
      <c r="AJ21" s="18">
        <f t="shared" si="5"/>
        <v>1000</v>
      </c>
      <c r="AK21" s="18">
        <v>1000</v>
      </c>
      <c r="AL21" s="18">
        <v>0</v>
      </c>
      <c r="AM21" s="18">
        <v>0</v>
      </c>
      <c r="AN21" s="18">
        <v>0</v>
      </c>
      <c r="AO21" s="17">
        <f t="shared" ref="AO21:AO22" si="6">AP21+AQ21+AR21+AS21</f>
        <v>11719.06</v>
      </c>
      <c r="AP21" s="18">
        <f>G21+L21+Q21+V21+AA21+AF21+AK21</f>
        <v>6000</v>
      </c>
      <c r="AQ21" s="17">
        <f>H21+M21+R21+W21+AB21+AG21+AL21</f>
        <v>5719.0599999999995</v>
      </c>
      <c r="AR21" s="18">
        <f t="shared" si="1"/>
        <v>0</v>
      </c>
      <c r="AS21" s="18">
        <f t="shared" si="1"/>
        <v>0</v>
      </c>
    </row>
    <row r="22" spans="1:45" s="11" customFormat="1" ht="186.75" customHeight="1" x14ac:dyDescent="0.3">
      <c r="A22" s="19" t="s">
        <v>27</v>
      </c>
      <c r="B22" s="33"/>
      <c r="C22" s="32" t="s">
        <v>184</v>
      </c>
      <c r="D22" s="32" t="s">
        <v>24</v>
      </c>
      <c r="E22" s="32" t="s">
        <v>180</v>
      </c>
      <c r="F22" s="17">
        <f>1000-1000</f>
        <v>0</v>
      </c>
      <c r="G22" s="18">
        <f>1000-1000</f>
        <v>0</v>
      </c>
      <c r="H22" s="17">
        <v>0</v>
      </c>
      <c r="I22" s="18">
        <v>0</v>
      </c>
      <c r="J22" s="18">
        <v>0</v>
      </c>
      <c r="K22" s="18">
        <f>1000-1000</f>
        <v>0</v>
      </c>
      <c r="L22" s="18">
        <f>1000-1000</f>
        <v>0</v>
      </c>
      <c r="M22" s="18">
        <v>0</v>
      </c>
      <c r="N22" s="18">
        <v>0</v>
      </c>
      <c r="O22" s="18">
        <v>0</v>
      </c>
      <c r="P22" s="18">
        <f>1000-1000</f>
        <v>0</v>
      </c>
      <c r="Q22" s="18">
        <f>1000-1000</f>
        <v>0</v>
      </c>
      <c r="R22" s="18">
        <v>0</v>
      </c>
      <c r="S22" s="18">
        <v>0</v>
      </c>
      <c r="T22" s="18">
        <v>0</v>
      </c>
      <c r="U22" s="18">
        <v>500</v>
      </c>
      <c r="V22" s="18">
        <v>500</v>
      </c>
      <c r="W22" s="18">
        <v>0</v>
      </c>
      <c r="X22" s="18">
        <v>0</v>
      </c>
      <c r="Y22" s="18">
        <v>0</v>
      </c>
      <c r="Z22" s="18">
        <f t="shared" si="3"/>
        <v>500</v>
      </c>
      <c r="AA22" s="18">
        <v>500</v>
      </c>
      <c r="AB22" s="18">
        <v>0</v>
      </c>
      <c r="AC22" s="18">
        <v>0</v>
      </c>
      <c r="AD22" s="18">
        <v>0</v>
      </c>
      <c r="AE22" s="18">
        <f t="shared" si="4"/>
        <v>500</v>
      </c>
      <c r="AF22" s="18">
        <v>500</v>
      </c>
      <c r="AG22" s="18">
        <v>0</v>
      </c>
      <c r="AH22" s="18">
        <v>0</v>
      </c>
      <c r="AI22" s="18">
        <v>0</v>
      </c>
      <c r="AJ22" s="18">
        <f t="shared" si="5"/>
        <v>500</v>
      </c>
      <c r="AK22" s="18">
        <v>500</v>
      </c>
      <c r="AL22" s="18">
        <v>0</v>
      </c>
      <c r="AM22" s="18">
        <v>0</v>
      </c>
      <c r="AN22" s="18">
        <v>0</v>
      </c>
      <c r="AO22" s="17">
        <f t="shared" si="6"/>
        <v>2000</v>
      </c>
      <c r="AP22" s="18">
        <f t="shared" si="1"/>
        <v>2000</v>
      </c>
      <c r="AQ22" s="17">
        <f t="shared" si="1"/>
        <v>0</v>
      </c>
      <c r="AR22" s="18">
        <f t="shared" si="1"/>
        <v>0</v>
      </c>
      <c r="AS22" s="18">
        <f t="shared" si="1"/>
        <v>0</v>
      </c>
    </row>
    <row r="23" spans="1:45" s="11" customFormat="1" ht="133.5" customHeight="1" x14ac:dyDescent="0.3">
      <c r="A23" s="51" t="s">
        <v>29</v>
      </c>
      <c r="B23" s="41"/>
      <c r="C23" s="32" t="s">
        <v>30</v>
      </c>
      <c r="D23" s="32" t="s">
        <v>24</v>
      </c>
      <c r="E23" s="32" t="s">
        <v>82</v>
      </c>
      <c r="F23" s="17">
        <v>4310</v>
      </c>
      <c r="G23" s="18">
        <v>4310</v>
      </c>
      <c r="H23" s="17">
        <v>0</v>
      </c>
      <c r="I23" s="18">
        <v>0</v>
      </c>
      <c r="J23" s="18">
        <v>0</v>
      </c>
      <c r="K23" s="18">
        <v>4310</v>
      </c>
      <c r="L23" s="18">
        <v>4310</v>
      </c>
      <c r="M23" s="18">
        <v>0</v>
      </c>
      <c r="N23" s="18">
        <v>0</v>
      </c>
      <c r="O23" s="18">
        <v>0</v>
      </c>
      <c r="P23" s="18">
        <v>4310</v>
      </c>
      <c r="Q23" s="18">
        <v>4310</v>
      </c>
      <c r="R23" s="18">
        <v>0</v>
      </c>
      <c r="S23" s="18">
        <v>0</v>
      </c>
      <c r="T23" s="18">
        <v>0</v>
      </c>
      <c r="U23" s="18">
        <v>4310</v>
      </c>
      <c r="V23" s="18">
        <v>4310</v>
      </c>
      <c r="W23" s="18">
        <v>0</v>
      </c>
      <c r="X23" s="18">
        <v>0</v>
      </c>
      <c r="Y23" s="18">
        <v>0</v>
      </c>
      <c r="Z23" s="18">
        <f t="shared" si="3"/>
        <v>4310</v>
      </c>
      <c r="AA23" s="18">
        <v>4310</v>
      </c>
      <c r="AB23" s="18">
        <v>0</v>
      </c>
      <c r="AC23" s="18">
        <v>0</v>
      </c>
      <c r="AD23" s="18">
        <v>0</v>
      </c>
      <c r="AE23" s="18">
        <f t="shared" si="4"/>
        <v>4310</v>
      </c>
      <c r="AF23" s="18">
        <v>4310</v>
      </c>
      <c r="AG23" s="18">
        <v>0</v>
      </c>
      <c r="AH23" s="18">
        <v>0</v>
      </c>
      <c r="AI23" s="18">
        <v>0</v>
      </c>
      <c r="AJ23" s="18">
        <f t="shared" si="5"/>
        <v>4310</v>
      </c>
      <c r="AK23" s="18">
        <v>4310</v>
      </c>
      <c r="AL23" s="18">
        <v>0</v>
      </c>
      <c r="AM23" s="18">
        <v>0</v>
      </c>
      <c r="AN23" s="18">
        <v>0</v>
      </c>
      <c r="AO23" s="17">
        <f t="shared" ref="AO23:AO28" si="7">AP23+AQ23+AR23+AS23</f>
        <v>30170</v>
      </c>
      <c r="AP23" s="18">
        <f>G23+L23+Q23+V23+AA23+AF23+AK23</f>
        <v>30170</v>
      </c>
      <c r="AQ23" s="17">
        <f t="shared" si="1"/>
        <v>0</v>
      </c>
      <c r="AR23" s="18">
        <f t="shared" si="1"/>
        <v>0</v>
      </c>
      <c r="AS23" s="18">
        <f t="shared" si="1"/>
        <v>0</v>
      </c>
    </row>
    <row r="24" spans="1:45" s="11" customFormat="1" ht="106.5" customHeight="1" x14ac:dyDescent="0.3">
      <c r="A24" s="37" t="s">
        <v>133</v>
      </c>
      <c r="B24" s="33"/>
      <c r="C24" s="32" t="s">
        <v>136</v>
      </c>
      <c r="D24" s="32" t="s">
        <v>134</v>
      </c>
      <c r="E24" s="36" t="s">
        <v>162</v>
      </c>
      <c r="F24" s="17">
        <v>1500</v>
      </c>
      <c r="G24" s="18">
        <v>1500</v>
      </c>
      <c r="H24" s="17">
        <v>0</v>
      </c>
      <c r="I24" s="18">
        <v>0</v>
      </c>
      <c r="J24" s="18">
        <v>0</v>
      </c>
      <c r="K24" s="18">
        <f>L24+M24+N24+O24</f>
        <v>1000</v>
      </c>
      <c r="L24" s="18">
        <v>1000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f>V24+W24</f>
        <v>0</v>
      </c>
      <c r="V24" s="18">
        <v>0</v>
      </c>
      <c r="W24" s="18">
        <v>0</v>
      </c>
      <c r="X24" s="18">
        <v>0</v>
      </c>
      <c r="Y24" s="18">
        <v>0</v>
      </c>
      <c r="Z24" s="18">
        <f t="shared" si="3"/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f t="shared" si="4"/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f t="shared" si="5"/>
        <v>0</v>
      </c>
      <c r="AK24" s="18">
        <v>0</v>
      </c>
      <c r="AL24" s="18">
        <v>0</v>
      </c>
      <c r="AM24" s="18">
        <v>0</v>
      </c>
      <c r="AN24" s="18">
        <v>0</v>
      </c>
      <c r="AO24" s="17">
        <f t="shared" si="7"/>
        <v>2500</v>
      </c>
      <c r="AP24" s="18">
        <f t="shared" si="1"/>
        <v>2500</v>
      </c>
      <c r="AQ24" s="17">
        <f t="shared" si="1"/>
        <v>0</v>
      </c>
      <c r="AR24" s="18">
        <v>0</v>
      </c>
      <c r="AS24" s="18">
        <v>0</v>
      </c>
    </row>
    <row r="25" spans="1:45" s="11" customFormat="1" ht="213" customHeight="1" x14ac:dyDescent="0.3">
      <c r="A25" s="37" t="s">
        <v>163</v>
      </c>
      <c r="B25" s="33"/>
      <c r="C25" s="32" t="s">
        <v>164</v>
      </c>
      <c r="D25" s="32" t="s">
        <v>24</v>
      </c>
      <c r="E25" s="36">
        <v>2023</v>
      </c>
      <c r="F25" s="17">
        <v>0</v>
      </c>
      <c r="G25" s="18">
        <v>0</v>
      </c>
      <c r="H25" s="17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22000</v>
      </c>
      <c r="Q25" s="18">
        <v>22000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f t="shared" si="3"/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f t="shared" si="4"/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f t="shared" si="5"/>
        <v>0</v>
      </c>
      <c r="AK25" s="18">
        <v>0</v>
      </c>
      <c r="AL25" s="18">
        <v>0</v>
      </c>
      <c r="AM25" s="18">
        <v>0</v>
      </c>
      <c r="AN25" s="18">
        <v>0</v>
      </c>
      <c r="AO25" s="17">
        <f t="shared" si="7"/>
        <v>22000</v>
      </c>
      <c r="AP25" s="18">
        <f t="shared" si="1"/>
        <v>22000</v>
      </c>
      <c r="AQ25" s="17">
        <f t="shared" si="1"/>
        <v>0</v>
      </c>
      <c r="AR25" s="18"/>
      <c r="AS25" s="18"/>
    </row>
    <row r="26" spans="1:45" s="11" customFormat="1" ht="215.25" customHeight="1" x14ac:dyDescent="0.3">
      <c r="A26" s="37" t="s">
        <v>165</v>
      </c>
      <c r="B26" s="33"/>
      <c r="C26" s="32" t="s">
        <v>166</v>
      </c>
      <c r="D26" s="32" t="s">
        <v>24</v>
      </c>
      <c r="E26" s="36" t="s">
        <v>167</v>
      </c>
      <c r="F26" s="17">
        <v>0</v>
      </c>
      <c r="G26" s="18">
        <v>0</v>
      </c>
      <c r="H26" s="17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20000</v>
      </c>
      <c r="Q26" s="18">
        <v>20000</v>
      </c>
      <c r="R26" s="18">
        <v>0</v>
      </c>
      <c r="S26" s="18">
        <v>0</v>
      </c>
      <c r="T26" s="18">
        <v>0</v>
      </c>
      <c r="U26" s="18">
        <v>20000</v>
      </c>
      <c r="V26" s="18">
        <v>20000</v>
      </c>
      <c r="W26" s="18">
        <v>0</v>
      </c>
      <c r="X26" s="18">
        <v>0</v>
      </c>
      <c r="Y26" s="18">
        <v>0</v>
      </c>
      <c r="Z26" s="18">
        <f t="shared" si="3"/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f t="shared" si="4"/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f t="shared" si="5"/>
        <v>0</v>
      </c>
      <c r="AK26" s="18">
        <v>0</v>
      </c>
      <c r="AL26" s="18">
        <v>0</v>
      </c>
      <c r="AM26" s="18">
        <v>0</v>
      </c>
      <c r="AN26" s="18">
        <v>0</v>
      </c>
      <c r="AO26" s="17">
        <f t="shared" si="7"/>
        <v>40000</v>
      </c>
      <c r="AP26" s="18">
        <f t="shared" si="1"/>
        <v>40000</v>
      </c>
      <c r="AQ26" s="17">
        <f t="shared" si="1"/>
        <v>0</v>
      </c>
      <c r="AR26" s="18">
        <v>0</v>
      </c>
      <c r="AS26" s="18">
        <v>0</v>
      </c>
    </row>
    <row r="27" spans="1:45" s="11" customFormat="1" ht="245.25" customHeight="1" x14ac:dyDescent="0.3">
      <c r="A27" s="37" t="s">
        <v>176</v>
      </c>
      <c r="B27" s="33"/>
      <c r="C27" s="32" t="s">
        <v>178</v>
      </c>
      <c r="D27" s="32" t="s">
        <v>24</v>
      </c>
      <c r="E27" s="36">
        <v>2024</v>
      </c>
      <c r="F27" s="17">
        <v>0</v>
      </c>
      <c r="G27" s="18">
        <v>0</v>
      </c>
      <c r="H27" s="17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31400</v>
      </c>
      <c r="V27" s="18">
        <v>31400</v>
      </c>
      <c r="W27" s="18">
        <v>0</v>
      </c>
      <c r="X27" s="18">
        <v>0</v>
      </c>
      <c r="Y27" s="18">
        <v>0</v>
      </c>
      <c r="Z27" s="18">
        <f t="shared" si="3"/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f t="shared" si="4"/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f t="shared" si="5"/>
        <v>0</v>
      </c>
      <c r="AK27" s="18">
        <v>0</v>
      </c>
      <c r="AL27" s="18">
        <v>0</v>
      </c>
      <c r="AM27" s="18">
        <v>0</v>
      </c>
      <c r="AN27" s="18">
        <v>0</v>
      </c>
      <c r="AO27" s="17">
        <f t="shared" si="7"/>
        <v>31400</v>
      </c>
      <c r="AP27" s="18">
        <f t="shared" ref="AP27:AP28" si="8">G27+L27+Q27+V27+AA27+AF27+AK27</f>
        <v>31400</v>
      </c>
      <c r="AQ27" s="17">
        <f t="shared" ref="AQ27:AQ28" si="9">H27+M27+R27+W27+AB27+AG27+AL27</f>
        <v>0</v>
      </c>
      <c r="AR27" s="18">
        <v>0</v>
      </c>
      <c r="AS27" s="18">
        <v>0</v>
      </c>
    </row>
    <row r="28" spans="1:45" s="11" customFormat="1" ht="249.75" customHeight="1" x14ac:dyDescent="0.3">
      <c r="A28" s="37" t="s">
        <v>177</v>
      </c>
      <c r="B28" s="33"/>
      <c r="C28" s="32" t="s">
        <v>179</v>
      </c>
      <c r="D28" s="32" t="s">
        <v>24</v>
      </c>
      <c r="E28" s="36" t="s">
        <v>181</v>
      </c>
      <c r="F28" s="17">
        <v>0</v>
      </c>
      <c r="G28" s="18">
        <v>0</v>
      </c>
      <c r="H28" s="17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f>V28+W28</f>
        <v>64000</v>
      </c>
      <c r="V28" s="18">
        <v>64000</v>
      </c>
      <c r="W28" s="18">
        <v>0</v>
      </c>
      <c r="X28" s="18">
        <v>0</v>
      </c>
      <c r="Y28" s="18">
        <v>0</v>
      </c>
      <c r="Z28" s="18">
        <f t="shared" si="3"/>
        <v>20000</v>
      </c>
      <c r="AA28" s="18">
        <v>20000</v>
      </c>
      <c r="AB28" s="18">
        <v>0</v>
      </c>
      <c r="AC28" s="18">
        <v>0</v>
      </c>
      <c r="AD28" s="18">
        <v>0</v>
      </c>
      <c r="AE28" s="18">
        <f t="shared" si="4"/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f t="shared" si="5"/>
        <v>0</v>
      </c>
      <c r="AK28" s="18">
        <v>0</v>
      </c>
      <c r="AL28" s="18">
        <v>0</v>
      </c>
      <c r="AM28" s="18">
        <v>0</v>
      </c>
      <c r="AN28" s="18">
        <v>0</v>
      </c>
      <c r="AO28" s="17">
        <f t="shared" si="7"/>
        <v>84000</v>
      </c>
      <c r="AP28" s="18">
        <f t="shared" si="8"/>
        <v>84000</v>
      </c>
      <c r="AQ28" s="17">
        <f t="shared" si="9"/>
        <v>0</v>
      </c>
      <c r="AR28" s="18">
        <v>0</v>
      </c>
      <c r="AS28" s="18">
        <v>0</v>
      </c>
    </row>
    <row r="29" spans="1:45" s="11" customFormat="1" ht="18.75" x14ac:dyDescent="0.3">
      <c r="A29" s="49" t="s">
        <v>31</v>
      </c>
      <c r="B29" s="49"/>
      <c r="C29" s="49"/>
      <c r="D29" s="33"/>
      <c r="E29" s="32"/>
      <c r="F29" s="20">
        <f t="shared" ref="F29:O29" si="10">SUM(F16:F26)</f>
        <v>13573.06</v>
      </c>
      <c r="G29" s="20">
        <f t="shared" si="10"/>
        <v>11650</v>
      </c>
      <c r="H29" s="20">
        <f t="shared" si="10"/>
        <v>1923.06</v>
      </c>
      <c r="I29" s="20">
        <f t="shared" si="10"/>
        <v>0</v>
      </c>
      <c r="J29" s="20">
        <f t="shared" si="10"/>
        <v>0</v>
      </c>
      <c r="K29" s="20">
        <f t="shared" si="10"/>
        <v>8310</v>
      </c>
      <c r="L29" s="20">
        <f t="shared" si="10"/>
        <v>8310</v>
      </c>
      <c r="M29" s="20">
        <f t="shared" si="10"/>
        <v>0</v>
      </c>
      <c r="N29" s="20">
        <f t="shared" si="10"/>
        <v>0</v>
      </c>
      <c r="O29" s="20">
        <f t="shared" si="10"/>
        <v>0</v>
      </c>
      <c r="P29" s="20">
        <f>SUM(P16:P26)</f>
        <v>52484</v>
      </c>
      <c r="Q29" s="20">
        <f>SUM(Q16:Q26)</f>
        <v>50640</v>
      </c>
      <c r="R29" s="20">
        <f t="shared" ref="R29:AS29" si="11">SUM(R16:R26)</f>
        <v>1844</v>
      </c>
      <c r="S29" s="20">
        <f t="shared" si="11"/>
        <v>0</v>
      </c>
      <c r="T29" s="20">
        <f t="shared" si="11"/>
        <v>0</v>
      </c>
      <c r="U29" s="20">
        <f>SUM(U16:U28)</f>
        <v>129134</v>
      </c>
      <c r="V29" s="20">
        <f>SUM(V16:V28)</f>
        <v>127182</v>
      </c>
      <c r="W29" s="20">
        <f>SUM(W16:W28)</f>
        <v>1952</v>
      </c>
      <c r="X29" s="20">
        <f t="shared" si="11"/>
        <v>0</v>
      </c>
      <c r="Y29" s="20">
        <f t="shared" si="11"/>
        <v>0</v>
      </c>
      <c r="Z29" s="20">
        <f>SUM(Z16:Z28)</f>
        <v>33570</v>
      </c>
      <c r="AA29" s="20">
        <f>SUM(AA16:AA28)</f>
        <v>33570</v>
      </c>
      <c r="AB29" s="20">
        <f>SUM(AB16:AB28)</f>
        <v>0</v>
      </c>
      <c r="AC29" s="20">
        <f t="shared" si="11"/>
        <v>0</v>
      </c>
      <c r="AD29" s="20">
        <f t="shared" si="11"/>
        <v>0</v>
      </c>
      <c r="AE29" s="20">
        <f>SUM(AE16:AE28)</f>
        <v>13570</v>
      </c>
      <c r="AF29" s="20">
        <f>SUM(AF16:AF28)</f>
        <v>13570</v>
      </c>
      <c r="AG29" s="20">
        <f t="shared" si="11"/>
        <v>0</v>
      </c>
      <c r="AH29" s="20">
        <f t="shared" si="11"/>
        <v>0</v>
      </c>
      <c r="AI29" s="20">
        <f t="shared" si="11"/>
        <v>0</v>
      </c>
      <c r="AJ29" s="20">
        <f>SUM(AJ16:AJ28)</f>
        <v>13570</v>
      </c>
      <c r="AK29" s="20">
        <f>SUM(AK16:AK28)</f>
        <v>13570</v>
      </c>
      <c r="AL29" s="20">
        <f t="shared" si="11"/>
        <v>0</v>
      </c>
      <c r="AM29" s="20">
        <f t="shared" si="11"/>
        <v>0</v>
      </c>
      <c r="AN29" s="20">
        <f t="shared" si="11"/>
        <v>0</v>
      </c>
      <c r="AO29" s="21">
        <f>SUM(AO16:AO28)</f>
        <v>264211.06</v>
      </c>
      <c r="AP29" s="21">
        <f>SUM(AP16:AP28)</f>
        <v>258492</v>
      </c>
      <c r="AQ29" s="21">
        <f t="shared" si="11"/>
        <v>5719.0599999999995</v>
      </c>
      <c r="AR29" s="20">
        <f t="shared" si="11"/>
        <v>0</v>
      </c>
      <c r="AS29" s="20">
        <f t="shared" si="11"/>
        <v>0</v>
      </c>
    </row>
    <row r="30" spans="1:45" s="11" customFormat="1" ht="18.75" x14ac:dyDescent="0.3">
      <c r="A30" s="40" t="s">
        <v>24</v>
      </c>
      <c r="B30" s="40"/>
      <c r="C30" s="40"/>
      <c r="D30" s="33"/>
      <c r="E30" s="32"/>
      <c r="F30" s="18">
        <f>SUM(F19:F23)</f>
        <v>10073.06</v>
      </c>
      <c r="G30" s="18">
        <f t="shared" ref="G30:L30" si="12">SUM(G19:G23)</f>
        <v>8150</v>
      </c>
      <c r="H30" s="18">
        <f t="shared" si="12"/>
        <v>1923.06</v>
      </c>
      <c r="I30" s="18">
        <f t="shared" si="12"/>
        <v>0</v>
      </c>
      <c r="J30" s="18">
        <f t="shared" si="12"/>
        <v>0</v>
      </c>
      <c r="K30" s="18">
        <f t="shared" si="12"/>
        <v>5310</v>
      </c>
      <c r="L30" s="18">
        <f t="shared" si="12"/>
        <v>5310</v>
      </c>
      <c r="M30" s="18">
        <f t="shared" ref="M30:P30" si="13">SUM(M19:M26)</f>
        <v>0</v>
      </c>
      <c r="N30" s="18">
        <f t="shared" si="13"/>
        <v>0</v>
      </c>
      <c r="O30" s="18">
        <f t="shared" si="13"/>
        <v>0</v>
      </c>
      <c r="P30" s="18">
        <f t="shared" si="13"/>
        <v>50154</v>
      </c>
      <c r="Q30" s="18">
        <f>SUM(Q19:Q26)</f>
        <v>48310</v>
      </c>
      <c r="R30" s="18">
        <f t="shared" ref="R30:AS30" si="14">SUM(R19:R26)</f>
        <v>1844</v>
      </c>
      <c r="S30" s="18">
        <f t="shared" si="14"/>
        <v>0</v>
      </c>
      <c r="T30" s="18">
        <f t="shared" si="14"/>
        <v>0</v>
      </c>
      <c r="U30" s="18">
        <f>U19+U21+U22+U23+U26+U27+U28</f>
        <v>124927</v>
      </c>
      <c r="V30" s="18">
        <f>V19+V21+V22+V23+V26+V27+V28</f>
        <v>122975</v>
      </c>
      <c r="W30" s="18">
        <f t="shared" ref="W30:AI30" si="15">SUM(W19:W23)</f>
        <v>1952</v>
      </c>
      <c r="X30" s="18">
        <f t="shared" si="15"/>
        <v>0</v>
      </c>
      <c r="Y30" s="18">
        <f t="shared" si="15"/>
        <v>0</v>
      </c>
      <c r="Z30" s="18">
        <f>Z19+Z21+Z22+Z23+Z26+Z27+Z28</f>
        <v>27575</v>
      </c>
      <c r="AA30" s="18">
        <f>AA19+AA21+AA22+AA23+AA26+AA27+AA28</f>
        <v>27575</v>
      </c>
      <c r="AB30" s="18">
        <f t="shared" si="15"/>
        <v>0</v>
      </c>
      <c r="AC30" s="18">
        <f t="shared" si="15"/>
        <v>0</v>
      </c>
      <c r="AD30" s="18">
        <f t="shared" si="15"/>
        <v>0</v>
      </c>
      <c r="AE30" s="18">
        <f>AE19+AE21+AE22+AE23+AE26+AE27+AE28</f>
        <v>7575</v>
      </c>
      <c r="AF30" s="18">
        <f>AF19+AF21+AF22+AF23+AF26+AF27+AF28</f>
        <v>7575</v>
      </c>
      <c r="AG30" s="18">
        <f t="shared" si="15"/>
        <v>0</v>
      </c>
      <c r="AH30" s="18">
        <f t="shared" si="15"/>
        <v>0</v>
      </c>
      <c r="AI30" s="18">
        <f t="shared" si="15"/>
        <v>0</v>
      </c>
      <c r="AJ30" s="18">
        <f>AJ19+AJ21+AJ22+AJ23+AJ26+AJ27+AJ28</f>
        <v>7575</v>
      </c>
      <c r="AK30" s="18">
        <f>AK19+AK21+AK22+AK23+AK26+AK27+AK28</f>
        <v>7575</v>
      </c>
      <c r="AL30" s="18">
        <f t="shared" si="14"/>
        <v>0</v>
      </c>
      <c r="AM30" s="18">
        <f t="shared" si="14"/>
        <v>0</v>
      </c>
      <c r="AN30" s="18">
        <f t="shared" si="14"/>
        <v>0</v>
      </c>
      <c r="AO30" s="17">
        <f>SUM(AO27+AO28+AO26+AO23+AO22+AO21+AO20+AO19+AO25)</f>
        <v>233189.06</v>
      </c>
      <c r="AP30" s="17">
        <f>SUM(AP26+AP23+AP22+AP21+AP20+AP19+AP25+AP27+AP28)</f>
        <v>227470</v>
      </c>
      <c r="AQ30" s="17">
        <f t="shared" ref="AQ30" si="16">SUM(AQ26+AQ23+AQ22+AQ21+AQ20+AQ19)</f>
        <v>5719.0599999999995</v>
      </c>
      <c r="AR30" s="18">
        <f t="shared" si="14"/>
        <v>0</v>
      </c>
      <c r="AS30" s="18">
        <f t="shared" si="14"/>
        <v>0</v>
      </c>
    </row>
    <row r="31" spans="1:45" s="11" customFormat="1" ht="18.75" x14ac:dyDescent="0.3">
      <c r="A31" s="40" t="s">
        <v>32</v>
      </c>
      <c r="B31" s="40"/>
      <c r="C31" s="40"/>
      <c r="D31" s="33"/>
      <c r="E31" s="32"/>
      <c r="F31" s="17">
        <f t="shared" ref="F31:AS31" si="17">F16</f>
        <v>0</v>
      </c>
      <c r="G31" s="18">
        <f t="shared" si="17"/>
        <v>0</v>
      </c>
      <c r="H31" s="17">
        <f t="shared" si="17"/>
        <v>0</v>
      </c>
      <c r="I31" s="18">
        <f t="shared" si="17"/>
        <v>0</v>
      </c>
      <c r="J31" s="18">
        <f t="shared" si="17"/>
        <v>0</v>
      </c>
      <c r="K31" s="18">
        <f t="shared" si="17"/>
        <v>0</v>
      </c>
      <c r="L31" s="18">
        <f t="shared" si="17"/>
        <v>0</v>
      </c>
      <c r="M31" s="18">
        <f t="shared" si="17"/>
        <v>0</v>
      </c>
      <c r="N31" s="18">
        <f t="shared" si="17"/>
        <v>0</v>
      </c>
      <c r="O31" s="18">
        <f t="shared" si="17"/>
        <v>0</v>
      </c>
      <c r="P31" s="18">
        <f t="shared" si="17"/>
        <v>0</v>
      </c>
      <c r="Q31" s="18">
        <f t="shared" si="17"/>
        <v>0</v>
      </c>
      <c r="R31" s="18">
        <f t="shared" si="17"/>
        <v>0</v>
      </c>
      <c r="S31" s="18">
        <f t="shared" si="17"/>
        <v>0</v>
      </c>
      <c r="T31" s="18">
        <f t="shared" si="17"/>
        <v>0</v>
      </c>
      <c r="U31" s="18">
        <f t="shared" si="17"/>
        <v>0</v>
      </c>
      <c r="V31" s="18">
        <f t="shared" si="17"/>
        <v>0</v>
      </c>
      <c r="W31" s="18">
        <f t="shared" si="17"/>
        <v>0</v>
      </c>
      <c r="X31" s="18">
        <f t="shared" si="17"/>
        <v>0</v>
      </c>
      <c r="Y31" s="18">
        <f t="shared" si="17"/>
        <v>0</v>
      </c>
      <c r="Z31" s="18">
        <f t="shared" si="17"/>
        <v>0</v>
      </c>
      <c r="AA31" s="18">
        <f t="shared" si="17"/>
        <v>0</v>
      </c>
      <c r="AB31" s="18">
        <f t="shared" si="17"/>
        <v>0</v>
      </c>
      <c r="AC31" s="18">
        <f t="shared" si="17"/>
        <v>0</v>
      </c>
      <c r="AD31" s="18">
        <f t="shared" si="17"/>
        <v>0</v>
      </c>
      <c r="AE31" s="18">
        <f t="shared" si="17"/>
        <v>0</v>
      </c>
      <c r="AF31" s="18">
        <f t="shared" si="17"/>
        <v>0</v>
      </c>
      <c r="AG31" s="18">
        <f t="shared" si="17"/>
        <v>0</v>
      </c>
      <c r="AH31" s="18">
        <f t="shared" si="17"/>
        <v>0</v>
      </c>
      <c r="AI31" s="18">
        <f t="shared" si="17"/>
        <v>0</v>
      </c>
      <c r="AJ31" s="18">
        <f>AJ16</f>
        <v>0</v>
      </c>
      <c r="AK31" s="18">
        <f t="shared" si="17"/>
        <v>0</v>
      </c>
      <c r="AL31" s="18">
        <f t="shared" si="17"/>
        <v>0</v>
      </c>
      <c r="AM31" s="18">
        <f t="shared" si="17"/>
        <v>0</v>
      </c>
      <c r="AN31" s="18">
        <f t="shared" si="17"/>
        <v>0</v>
      </c>
      <c r="AO31" s="17">
        <f>AO16</f>
        <v>0</v>
      </c>
      <c r="AP31" s="17">
        <f t="shared" si="17"/>
        <v>0</v>
      </c>
      <c r="AQ31" s="17">
        <f t="shared" si="17"/>
        <v>0</v>
      </c>
      <c r="AR31" s="18">
        <f t="shared" si="17"/>
        <v>0</v>
      </c>
      <c r="AS31" s="18">
        <f t="shared" si="17"/>
        <v>0</v>
      </c>
    </row>
    <row r="32" spans="1:45" s="11" customFormat="1" ht="18.75" x14ac:dyDescent="0.3">
      <c r="A32" s="40" t="s">
        <v>33</v>
      </c>
      <c r="B32" s="40"/>
      <c r="C32" s="40"/>
      <c r="D32" s="33"/>
      <c r="E32" s="32"/>
      <c r="F32" s="17">
        <f t="shared" ref="F32:AS32" si="18">F17</f>
        <v>0</v>
      </c>
      <c r="G32" s="18">
        <f t="shared" si="18"/>
        <v>0</v>
      </c>
      <c r="H32" s="17">
        <f t="shared" si="18"/>
        <v>0</v>
      </c>
      <c r="I32" s="18">
        <f t="shared" si="18"/>
        <v>0</v>
      </c>
      <c r="J32" s="18">
        <f t="shared" si="18"/>
        <v>0</v>
      </c>
      <c r="K32" s="18">
        <f t="shared" si="18"/>
        <v>0</v>
      </c>
      <c r="L32" s="18">
        <f t="shared" si="18"/>
        <v>0</v>
      </c>
      <c r="M32" s="18">
        <f t="shared" si="18"/>
        <v>0</v>
      </c>
      <c r="N32" s="18">
        <f t="shared" si="18"/>
        <v>0</v>
      </c>
      <c r="O32" s="18">
        <f t="shared" si="18"/>
        <v>0</v>
      </c>
      <c r="P32" s="18">
        <f t="shared" si="18"/>
        <v>0</v>
      </c>
      <c r="Q32" s="18">
        <f t="shared" si="18"/>
        <v>0</v>
      </c>
      <c r="R32" s="18">
        <f t="shared" si="18"/>
        <v>0</v>
      </c>
      <c r="S32" s="18">
        <f t="shared" si="18"/>
        <v>0</v>
      </c>
      <c r="T32" s="18">
        <f t="shared" si="18"/>
        <v>0</v>
      </c>
      <c r="U32" s="18">
        <f t="shared" si="18"/>
        <v>0</v>
      </c>
      <c r="V32" s="18">
        <f t="shared" si="18"/>
        <v>0</v>
      </c>
      <c r="W32" s="18">
        <f t="shared" si="18"/>
        <v>0</v>
      </c>
      <c r="X32" s="18">
        <f t="shared" si="18"/>
        <v>0</v>
      </c>
      <c r="Y32" s="18">
        <f t="shared" si="18"/>
        <v>0</v>
      </c>
      <c r="Z32" s="18">
        <f t="shared" si="18"/>
        <v>0</v>
      </c>
      <c r="AA32" s="18">
        <f t="shared" si="18"/>
        <v>0</v>
      </c>
      <c r="AB32" s="18">
        <f t="shared" si="18"/>
        <v>0</v>
      </c>
      <c r="AC32" s="18">
        <f t="shared" si="18"/>
        <v>0</v>
      </c>
      <c r="AD32" s="18">
        <f t="shared" si="18"/>
        <v>0</v>
      </c>
      <c r="AE32" s="18">
        <f t="shared" si="18"/>
        <v>0</v>
      </c>
      <c r="AF32" s="18">
        <f t="shared" si="18"/>
        <v>0</v>
      </c>
      <c r="AG32" s="18">
        <f t="shared" si="18"/>
        <v>0</v>
      </c>
      <c r="AH32" s="18">
        <f t="shared" si="18"/>
        <v>0</v>
      </c>
      <c r="AI32" s="18">
        <f t="shared" si="18"/>
        <v>0</v>
      </c>
      <c r="AJ32" s="18">
        <f t="shared" si="18"/>
        <v>0</v>
      </c>
      <c r="AK32" s="18">
        <f t="shared" si="18"/>
        <v>0</v>
      </c>
      <c r="AL32" s="18">
        <f t="shared" si="18"/>
        <v>0</v>
      </c>
      <c r="AM32" s="18">
        <f t="shared" si="18"/>
        <v>0</v>
      </c>
      <c r="AN32" s="18">
        <f t="shared" si="18"/>
        <v>0</v>
      </c>
      <c r="AO32" s="17">
        <f>AO17</f>
        <v>0</v>
      </c>
      <c r="AP32" s="17">
        <f t="shared" si="18"/>
        <v>0</v>
      </c>
      <c r="AQ32" s="17">
        <f t="shared" si="18"/>
        <v>0</v>
      </c>
      <c r="AR32" s="18">
        <f t="shared" si="18"/>
        <v>0</v>
      </c>
      <c r="AS32" s="18">
        <f t="shared" si="18"/>
        <v>0</v>
      </c>
    </row>
    <row r="33" spans="1:45" s="11" customFormat="1" ht="18.75" x14ac:dyDescent="0.3">
      <c r="A33" s="40" t="s">
        <v>34</v>
      </c>
      <c r="B33" s="40"/>
      <c r="C33" s="40"/>
      <c r="D33" s="33"/>
      <c r="E33" s="32"/>
      <c r="F33" s="17">
        <f t="shared" ref="F33:AS33" si="19">F18</f>
        <v>2000</v>
      </c>
      <c r="G33" s="18">
        <f t="shared" si="19"/>
        <v>2000</v>
      </c>
      <c r="H33" s="17">
        <f t="shared" si="19"/>
        <v>0</v>
      </c>
      <c r="I33" s="18">
        <f t="shared" si="19"/>
        <v>0</v>
      </c>
      <c r="J33" s="18">
        <f t="shared" si="19"/>
        <v>0</v>
      </c>
      <c r="K33" s="18">
        <f t="shared" si="19"/>
        <v>2000</v>
      </c>
      <c r="L33" s="18">
        <f t="shared" si="19"/>
        <v>2000</v>
      </c>
      <c r="M33" s="18">
        <f t="shared" si="19"/>
        <v>0</v>
      </c>
      <c r="N33" s="18">
        <f t="shared" si="19"/>
        <v>0</v>
      </c>
      <c r="O33" s="18">
        <f t="shared" si="19"/>
        <v>0</v>
      </c>
      <c r="P33" s="18">
        <f t="shared" si="19"/>
        <v>2330</v>
      </c>
      <c r="Q33" s="18">
        <f t="shared" si="19"/>
        <v>2330</v>
      </c>
      <c r="R33" s="18">
        <f t="shared" si="19"/>
        <v>0</v>
      </c>
      <c r="S33" s="18">
        <f t="shared" si="19"/>
        <v>0</v>
      </c>
      <c r="T33" s="18">
        <f t="shared" si="19"/>
        <v>0</v>
      </c>
      <c r="U33" s="18">
        <f t="shared" si="19"/>
        <v>4207</v>
      </c>
      <c r="V33" s="18">
        <f t="shared" si="19"/>
        <v>4207</v>
      </c>
      <c r="W33" s="18">
        <f t="shared" si="19"/>
        <v>0</v>
      </c>
      <c r="X33" s="18">
        <f t="shared" si="19"/>
        <v>0</v>
      </c>
      <c r="Y33" s="18">
        <f t="shared" si="19"/>
        <v>0</v>
      </c>
      <c r="Z33" s="18">
        <f t="shared" si="19"/>
        <v>5995</v>
      </c>
      <c r="AA33" s="18">
        <f t="shared" si="19"/>
        <v>5995</v>
      </c>
      <c r="AB33" s="18">
        <f t="shared" si="19"/>
        <v>0</v>
      </c>
      <c r="AC33" s="18">
        <f t="shared" si="19"/>
        <v>0</v>
      </c>
      <c r="AD33" s="18">
        <f t="shared" si="19"/>
        <v>0</v>
      </c>
      <c r="AE33" s="18">
        <f t="shared" si="19"/>
        <v>5995</v>
      </c>
      <c r="AF33" s="18">
        <f t="shared" si="19"/>
        <v>5995</v>
      </c>
      <c r="AG33" s="18">
        <f t="shared" si="19"/>
        <v>0</v>
      </c>
      <c r="AH33" s="18">
        <f t="shared" si="19"/>
        <v>0</v>
      </c>
      <c r="AI33" s="18">
        <f t="shared" si="19"/>
        <v>0</v>
      </c>
      <c r="AJ33" s="18">
        <f t="shared" si="19"/>
        <v>5995</v>
      </c>
      <c r="AK33" s="18">
        <f t="shared" si="19"/>
        <v>5995</v>
      </c>
      <c r="AL33" s="18">
        <f t="shared" si="19"/>
        <v>0</v>
      </c>
      <c r="AM33" s="18">
        <f t="shared" si="19"/>
        <v>0</v>
      </c>
      <c r="AN33" s="18">
        <f t="shared" si="19"/>
        <v>0</v>
      </c>
      <c r="AO33" s="17">
        <f>AO18</f>
        <v>28522</v>
      </c>
      <c r="AP33" s="17">
        <f t="shared" si="19"/>
        <v>28522</v>
      </c>
      <c r="AQ33" s="17">
        <f t="shared" si="19"/>
        <v>0</v>
      </c>
      <c r="AR33" s="18">
        <f t="shared" si="19"/>
        <v>0</v>
      </c>
      <c r="AS33" s="18">
        <f t="shared" si="19"/>
        <v>0</v>
      </c>
    </row>
    <row r="34" spans="1:45" s="11" customFormat="1" ht="18.75" x14ac:dyDescent="0.3">
      <c r="A34" s="50" t="s">
        <v>134</v>
      </c>
      <c r="B34" s="50"/>
      <c r="C34" s="50"/>
      <c r="D34" s="33"/>
      <c r="E34" s="32"/>
      <c r="F34" s="17">
        <f>F24</f>
        <v>1500</v>
      </c>
      <c r="G34" s="18">
        <f>G24</f>
        <v>1500</v>
      </c>
      <c r="H34" s="17">
        <f t="shared" ref="H34:AQ34" si="20">H24</f>
        <v>0</v>
      </c>
      <c r="I34" s="18">
        <f t="shared" si="20"/>
        <v>0</v>
      </c>
      <c r="J34" s="18">
        <f t="shared" si="20"/>
        <v>0</v>
      </c>
      <c r="K34" s="18">
        <f t="shared" si="20"/>
        <v>1000</v>
      </c>
      <c r="L34" s="18">
        <f t="shared" si="20"/>
        <v>1000</v>
      </c>
      <c r="M34" s="18">
        <f t="shared" si="20"/>
        <v>0</v>
      </c>
      <c r="N34" s="18">
        <f t="shared" si="20"/>
        <v>0</v>
      </c>
      <c r="O34" s="18">
        <f t="shared" si="20"/>
        <v>0</v>
      </c>
      <c r="P34" s="18">
        <f t="shared" si="20"/>
        <v>0</v>
      </c>
      <c r="Q34" s="18">
        <f t="shared" si="20"/>
        <v>0</v>
      </c>
      <c r="R34" s="18">
        <f t="shared" si="20"/>
        <v>0</v>
      </c>
      <c r="S34" s="18">
        <f t="shared" si="20"/>
        <v>0</v>
      </c>
      <c r="T34" s="18">
        <f t="shared" si="20"/>
        <v>0</v>
      </c>
      <c r="U34" s="18">
        <f t="shared" si="20"/>
        <v>0</v>
      </c>
      <c r="V34" s="18">
        <f t="shared" si="20"/>
        <v>0</v>
      </c>
      <c r="W34" s="18">
        <f t="shared" si="20"/>
        <v>0</v>
      </c>
      <c r="X34" s="18">
        <f t="shared" si="20"/>
        <v>0</v>
      </c>
      <c r="Y34" s="18">
        <f t="shared" si="20"/>
        <v>0</v>
      </c>
      <c r="Z34" s="18">
        <f t="shared" si="20"/>
        <v>0</v>
      </c>
      <c r="AA34" s="18">
        <f t="shared" si="20"/>
        <v>0</v>
      </c>
      <c r="AB34" s="18">
        <f t="shared" si="20"/>
        <v>0</v>
      </c>
      <c r="AC34" s="18">
        <f t="shared" si="20"/>
        <v>0</v>
      </c>
      <c r="AD34" s="18">
        <f t="shared" si="20"/>
        <v>0</v>
      </c>
      <c r="AE34" s="18">
        <f t="shared" si="20"/>
        <v>0</v>
      </c>
      <c r="AF34" s="18">
        <f t="shared" si="20"/>
        <v>0</v>
      </c>
      <c r="AG34" s="18">
        <f t="shared" si="20"/>
        <v>0</v>
      </c>
      <c r="AH34" s="18">
        <f t="shared" si="20"/>
        <v>0</v>
      </c>
      <c r="AI34" s="18">
        <f t="shared" si="20"/>
        <v>0</v>
      </c>
      <c r="AJ34" s="18">
        <f t="shared" si="20"/>
        <v>0</v>
      </c>
      <c r="AK34" s="18">
        <f t="shared" si="20"/>
        <v>0</v>
      </c>
      <c r="AL34" s="18">
        <f t="shared" si="20"/>
        <v>0</v>
      </c>
      <c r="AM34" s="18">
        <f t="shared" si="20"/>
        <v>0</v>
      </c>
      <c r="AN34" s="18">
        <f t="shared" si="20"/>
        <v>0</v>
      </c>
      <c r="AO34" s="17">
        <f>AO24</f>
        <v>2500</v>
      </c>
      <c r="AP34" s="17">
        <f t="shared" si="20"/>
        <v>2500</v>
      </c>
      <c r="AQ34" s="17">
        <f t="shared" si="20"/>
        <v>0</v>
      </c>
      <c r="AR34" s="18"/>
      <c r="AS34" s="18"/>
    </row>
    <row r="35" spans="1:45" s="11" customFormat="1" ht="18.75" x14ac:dyDescent="0.3">
      <c r="A35" s="42" t="s">
        <v>35</v>
      </c>
      <c r="B35" s="41"/>
      <c r="C35" s="52" t="s">
        <v>139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4"/>
    </row>
    <row r="36" spans="1:45" s="11" customFormat="1" ht="119.25" customHeight="1" x14ac:dyDescent="0.3">
      <c r="A36" s="40" t="s">
        <v>36</v>
      </c>
      <c r="B36" s="41"/>
      <c r="C36" s="32" t="s">
        <v>125</v>
      </c>
      <c r="D36" s="32" t="s">
        <v>114</v>
      </c>
      <c r="E36" s="32" t="s">
        <v>82</v>
      </c>
      <c r="F36" s="32" t="s">
        <v>37</v>
      </c>
      <c r="G36" s="32" t="s">
        <v>37</v>
      </c>
      <c r="H36" s="32" t="s">
        <v>37</v>
      </c>
      <c r="I36" s="32" t="s">
        <v>37</v>
      </c>
      <c r="J36" s="32" t="s">
        <v>37</v>
      </c>
      <c r="K36" s="32" t="s">
        <v>37</v>
      </c>
      <c r="L36" s="32" t="s">
        <v>37</v>
      </c>
      <c r="M36" s="32" t="s">
        <v>37</v>
      </c>
      <c r="N36" s="32" t="s">
        <v>37</v>
      </c>
      <c r="O36" s="32" t="s">
        <v>37</v>
      </c>
      <c r="P36" s="32" t="s">
        <v>37</v>
      </c>
      <c r="Q36" s="32" t="s">
        <v>37</v>
      </c>
      <c r="R36" s="32" t="s">
        <v>37</v>
      </c>
      <c r="S36" s="32" t="s">
        <v>37</v>
      </c>
      <c r="T36" s="32" t="s">
        <v>37</v>
      </c>
      <c r="U36" s="32" t="s">
        <v>37</v>
      </c>
      <c r="V36" s="32" t="s">
        <v>37</v>
      </c>
      <c r="W36" s="32" t="s">
        <v>37</v>
      </c>
      <c r="X36" s="32" t="s">
        <v>37</v>
      </c>
      <c r="Y36" s="32" t="s">
        <v>37</v>
      </c>
      <c r="Z36" s="32" t="s">
        <v>37</v>
      </c>
      <c r="AA36" s="32" t="s">
        <v>37</v>
      </c>
      <c r="AB36" s="32" t="s">
        <v>37</v>
      </c>
      <c r="AC36" s="32" t="s">
        <v>37</v>
      </c>
      <c r="AD36" s="32" t="s">
        <v>37</v>
      </c>
      <c r="AE36" s="32" t="s">
        <v>37</v>
      </c>
      <c r="AF36" s="32" t="s">
        <v>37</v>
      </c>
      <c r="AG36" s="32" t="s">
        <v>37</v>
      </c>
      <c r="AH36" s="32" t="s">
        <v>37</v>
      </c>
      <c r="AI36" s="32" t="s">
        <v>37</v>
      </c>
      <c r="AJ36" s="32" t="s">
        <v>37</v>
      </c>
      <c r="AK36" s="32" t="s">
        <v>37</v>
      </c>
      <c r="AL36" s="32" t="s">
        <v>37</v>
      </c>
      <c r="AM36" s="32" t="s">
        <v>37</v>
      </c>
      <c r="AN36" s="32" t="s">
        <v>37</v>
      </c>
      <c r="AO36" s="40" t="s">
        <v>38</v>
      </c>
      <c r="AP36" s="40"/>
      <c r="AQ36" s="40"/>
      <c r="AR36" s="40"/>
      <c r="AS36" s="40"/>
    </row>
    <row r="37" spans="1:45" s="11" customFormat="1" ht="113.25" customHeight="1" x14ac:dyDescent="0.3">
      <c r="A37" s="40" t="s">
        <v>39</v>
      </c>
      <c r="B37" s="41"/>
      <c r="C37" s="32" t="s">
        <v>168</v>
      </c>
      <c r="D37" s="32" t="s">
        <v>115</v>
      </c>
      <c r="E37" s="32" t="s">
        <v>82</v>
      </c>
      <c r="F37" s="32" t="s">
        <v>37</v>
      </c>
      <c r="G37" s="32" t="s">
        <v>37</v>
      </c>
      <c r="H37" s="32" t="s">
        <v>37</v>
      </c>
      <c r="I37" s="32" t="s">
        <v>37</v>
      </c>
      <c r="J37" s="32" t="s">
        <v>37</v>
      </c>
      <c r="K37" s="32" t="s">
        <v>37</v>
      </c>
      <c r="L37" s="32" t="s">
        <v>37</v>
      </c>
      <c r="M37" s="32" t="s">
        <v>37</v>
      </c>
      <c r="N37" s="32" t="s">
        <v>37</v>
      </c>
      <c r="O37" s="32" t="s">
        <v>37</v>
      </c>
      <c r="P37" s="32" t="s">
        <v>37</v>
      </c>
      <c r="Q37" s="32" t="s">
        <v>37</v>
      </c>
      <c r="R37" s="32" t="s">
        <v>37</v>
      </c>
      <c r="S37" s="32" t="s">
        <v>37</v>
      </c>
      <c r="T37" s="32" t="s">
        <v>37</v>
      </c>
      <c r="U37" s="32" t="s">
        <v>37</v>
      </c>
      <c r="V37" s="32" t="s">
        <v>37</v>
      </c>
      <c r="W37" s="32" t="s">
        <v>37</v>
      </c>
      <c r="X37" s="32" t="s">
        <v>37</v>
      </c>
      <c r="Y37" s="32" t="s">
        <v>37</v>
      </c>
      <c r="Z37" s="32" t="s">
        <v>37</v>
      </c>
      <c r="AA37" s="32" t="s">
        <v>37</v>
      </c>
      <c r="AB37" s="32" t="s">
        <v>37</v>
      </c>
      <c r="AC37" s="32" t="s">
        <v>37</v>
      </c>
      <c r="AD37" s="32" t="s">
        <v>37</v>
      </c>
      <c r="AE37" s="32" t="s">
        <v>37</v>
      </c>
      <c r="AF37" s="32" t="s">
        <v>37</v>
      </c>
      <c r="AG37" s="32" t="s">
        <v>37</v>
      </c>
      <c r="AH37" s="32" t="s">
        <v>37</v>
      </c>
      <c r="AI37" s="32" t="s">
        <v>37</v>
      </c>
      <c r="AJ37" s="32" t="s">
        <v>37</v>
      </c>
      <c r="AK37" s="32" t="s">
        <v>37</v>
      </c>
      <c r="AL37" s="32" t="s">
        <v>37</v>
      </c>
      <c r="AM37" s="32" t="s">
        <v>37</v>
      </c>
      <c r="AN37" s="32" t="s">
        <v>37</v>
      </c>
      <c r="AO37" s="40" t="s">
        <v>38</v>
      </c>
      <c r="AP37" s="40"/>
      <c r="AQ37" s="40"/>
      <c r="AR37" s="40"/>
      <c r="AS37" s="40"/>
    </row>
    <row r="38" spans="1:45" s="11" customFormat="1" ht="116.25" customHeight="1" x14ac:dyDescent="0.3">
      <c r="A38" s="40" t="s">
        <v>40</v>
      </c>
      <c r="B38" s="41"/>
      <c r="C38" s="32" t="s">
        <v>126</v>
      </c>
      <c r="D38" s="32" t="s">
        <v>114</v>
      </c>
      <c r="E38" s="32" t="s">
        <v>82</v>
      </c>
      <c r="F38" s="32" t="s">
        <v>37</v>
      </c>
      <c r="G38" s="32" t="s">
        <v>37</v>
      </c>
      <c r="H38" s="32" t="s">
        <v>37</v>
      </c>
      <c r="I38" s="32" t="s">
        <v>37</v>
      </c>
      <c r="J38" s="32" t="s">
        <v>37</v>
      </c>
      <c r="K38" s="32" t="s">
        <v>37</v>
      </c>
      <c r="L38" s="32" t="s">
        <v>37</v>
      </c>
      <c r="M38" s="32" t="s">
        <v>37</v>
      </c>
      <c r="N38" s="32" t="s">
        <v>37</v>
      </c>
      <c r="O38" s="32" t="s">
        <v>37</v>
      </c>
      <c r="P38" s="32" t="s">
        <v>37</v>
      </c>
      <c r="Q38" s="32" t="s">
        <v>37</v>
      </c>
      <c r="R38" s="32" t="s">
        <v>37</v>
      </c>
      <c r="S38" s="32" t="s">
        <v>37</v>
      </c>
      <c r="T38" s="32" t="s">
        <v>37</v>
      </c>
      <c r="U38" s="32" t="s">
        <v>37</v>
      </c>
      <c r="V38" s="32" t="s">
        <v>37</v>
      </c>
      <c r="W38" s="32" t="s">
        <v>37</v>
      </c>
      <c r="X38" s="32" t="s">
        <v>37</v>
      </c>
      <c r="Y38" s="32" t="s">
        <v>37</v>
      </c>
      <c r="Z38" s="32" t="s">
        <v>37</v>
      </c>
      <c r="AA38" s="32" t="s">
        <v>37</v>
      </c>
      <c r="AB38" s="32" t="s">
        <v>37</v>
      </c>
      <c r="AC38" s="32" t="s">
        <v>37</v>
      </c>
      <c r="AD38" s="32" t="s">
        <v>37</v>
      </c>
      <c r="AE38" s="32" t="s">
        <v>37</v>
      </c>
      <c r="AF38" s="32" t="s">
        <v>37</v>
      </c>
      <c r="AG38" s="32" t="s">
        <v>37</v>
      </c>
      <c r="AH38" s="32" t="s">
        <v>37</v>
      </c>
      <c r="AI38" s="32" t="s">
        <v>37</v>
      </c>
      <c r="AJ38" s="32" t="s">
        <v>37</v>
      </c>
      <c r="AK38" s="32" t="s">
        <v>37</v>
      </c>
      <c r="AL38" s="32" t="s">
        <v>37</v>
      </c>
      <c r="AM38" s="32" t="s">
        <v>37</v>
      </c>
      <c r="AN38" s="32" t="s">
        <v>37</v>
      </c>
      <c r="AO38" s="40" t="s">
        <v>38</v>
      </c>
      <c r="AP38" s="40"/>
      <c r="AQ38" s="40"/>
      <c r="AR38" s="40"/>
      <c r="AS38" s="40"/>
    </row>
    <row r="39" spans="1:45" s="11" customFormat="1" ht="104.25" customHeight="1" x14ac:dyDescent="0.3">
      <c r="A39" s="40" t="s">
        <v>41</v>
      </c>
      <c r="B39" s="41"/>
      <c r="C39" s="32" t="s">
        <v>169</v>
      </c>
      <c r="D39" s="32" t="s">
        <v>115</v>
      </c>
      <c r="E39" s="32" t="s">
        <v>82</v>
      </c>
      <c r="F39" s="32" t="s">
        <v>37</v>
      </c>
      <c r="G39" s="32" t="s">
        <v>37</v>
      </c>
      <c r="H39" s="32" t="s">
        <v>37</v>
      </c>
      <c r="I39" s="32" t="s">
        <v>37</v>
      </c>
      <c r="J39" s="32" t="s">
        <v>37</v>
      </c>
      <c r="K39" s="32" t="s">
        <v>37</v>
      </c>
      <c r="L39" s="32" t="s">
        <v>37</v>
      </c>
      <c r="M39" s="32" t="s">
        <v>37</v>
      </c>
      <c r="N39" s="32" t="s">
        <v>37</v>
      </c>
      <c r="O39" s="32" t="s">
        <v>37</v>
      </c>
      <c r="P39" s="32" t="s">
        <v>37</v>
      </c>
      <c r="Q39" s="32" t="s">
        <v>37</v>
      </c>
      <c r="R39" s="32" t="s">
        <v>37</v>
      </c>
      <c r="S39" s="32" t="s">
        <v>37</v>
      </c>
      <c r="T39" s="32" t="s">
        <v>37</v>
      </c>
      <c r="U39" s="32" t="s">
        <v>37</v>
      </c>
      <c r="V39" s="32" t="s">
        <v>37</v>
      </c>
      <c r="W39" s="32" t="s">
        <v>37</v>
      </c>
      <c r="X39" s="32" t="s">
        <v>37</v>
      </c>
      <c r="Y39" s="32" t="s">
        <v>37</v>
      </c>
      <c r="Z39" s="32" t="s">
        <v>37</v>
      </c>
      <c r="AA39" s="32" t="s">
        <v>37</v>
      </c>
      <c r="AB39" s="32" t="s">
        <v>37</v>
      </c>
      <c r="AC39" s="32" t="s">
        <v>37</v>
      </c>
      <c r="AD39" s="32" t="s">
        <v>37</v>
      </c>
      <c r="AE39" s="32" t="s">
        <v>37</v>
      </c>
      <c r="AF39" s="32" t="s">
        <v>37</v>
      </c>
      <c r="AG39" s="32" t="s">
        <v>37</v>
      </c>
      <c r="AH39" s="32" t="s">
        <v>37</v>
      </c>
      <c r="AI39" s="32" t="s">
        <v>37</v>
      </c>
      <c r="AJ39" s="32" t="s">
        <v>37</v>
      </c>
      <c r="AK39" s="32" t="s">
        <v>37</v>
      </c>
      <c r="AL39" s="32" t="s">
        <v>37</v>
      </c>
      <c r="AM39" s="32" t="s">
        <v>37</v>
      </c>
      <c r="AN39" s="32" t="s">
        <v>37</v>
      </c>
      <c r="AO39" s="40" t="s">
        <v>38</v>
      </c>
      <c r="AP39" s="40"/>
      <c r="AQ39" s="40"/>
      <c r="AR39" s="40"/>
      <c r="AS39" s="40"/>
    </row>
    <row r="40" spans="1:45" s="11" customFormat="1" ht="150" customHeight="1" x14ac:dyDescent="0.3">
      <c r="A40" s="40" t="s">
        <v>42</v>
      </c>
      <c r="B40" s="41"/>
      <c r="C40" s="32" t="s">
        <v>43</v>
      </c>
      <c r="D40" s="32" t="s">
        <v>116</v>
      </c>
      <c r="E40" s="32" t="s">
        <v>82</v>
      </c>
      <c r="F40" s="32" t="s">
        <v>37</v>
      </c>
      <c r="G40" s="32" t="s">
        <v>37</v>
      </c>
      <c r="H40" s="32" t="s">
        <v>37</v>
      </c>
      <c r="I40" s="32" t="s">
        <v>37</v>
      </c>
      <c r="J40" s="32" t="s">
        <v>37</v>
      </c>
      <c r="K40" s="32" t="s">
        <v>37</v>
      </c>
      <c r="L40" s="32" t="s">
        <v>37</v>
      </c>
      <c r="M40" s="32" t="s">
        <v>37</v>
      </c>
      <c r="N40" s="32" t="s">
        <v>37</v>
      </c>
      <c r="O40" s="32" t="s">
        <v>37</v>
      </c>
      <c r="P40" s="32" t="s">
        <v>37</v>
      </c>
      <c r="Q40" s="32" t="s">
        <v>37</v>
      </c>
      <c r="R40" s="32" t="s">
        <v>37</v>
      </c>
      <c r="S40" s="32" t="s">
        <v>37</v>
      </c>
      <c r="T40" s="32" t="s">
        <v>37</v>
      </c>
      <c r="U40" s="32" t="s">
        <v>37</v>
      </c>
      <c r="V40" s="32" t="s">
        <v>37</v>
      </c>
      <c r="W40" s="32" t="s">
        <v>37</v>
      </c>
      <c r="X40" s="32" t="s">
        <v>37</v>
      </c>
      <c r="Y40" s="32" t="s">
        <v>37</v>
      </c>
      <c r="Z40" s="32" t="s">
        <v>37</v>
      </c>
      <c r="AA40" s="32" t="s">
        <v>37</v>
      </c>
      <c r="AB40" s="32" t="s">
        <v>37</v>
      </c>
      <c r="AC40" s="32" t="s">
        <v>37</v>
      </c>
      <c r="AD40" s="32" t="s">
        <v>37</v>
      </c>
      <c r="AE40" s="32" t="s">
        <v>37</v>
      </c>
      <c r="AF40" s="32" t="s">
        <v>37</v>
      </c>
      <c r="AG40" s="32" t="s">
        <v>37</v>
      </c>
      <c r="AH40" s="32" t="s">
        <v>37</v>
      </c>
      <c r="AI40" s="32" t="s">
        <v>37</v>
      </c>
      <c r="AJ40" s="32" t="s">
        <v>37</v>
      </c>
      <c r="AK40" s="32" t="s">
        <v>37</v>
      </c>
      <c r="AL40" s="32" t="s">
        <v>37</v>
      </c>
      <c r="AM40" s="32" t="s">
        <v>37</v>
      </c>
      <c r="AN40" s="32" t="s">
        <v>37</v>
      </c>
      <c r="AO40" s="40" t="s">
        <v>38</v>
      </c>
      <c r="AP40" s="40"/>
      <c r="AQ40" s="40"/>
      <c r="AR40" s="40"/>
      <c r="AS40" s="40"/>
    </row>
    <row r="41" spans="1:45" s="11" customFormat="1" ht="23.25" customHeight="1" x14ac:dyDescent="0.3">
      <c r="A41" s="49" t="s">
        <v>44</v>
      </c>
      <c r="B41" s="49"/>
      <c r="C41" s="49"/>
      <c r="D41" s="22"/>
      <c r="E41" s="34"/>
      <c r="F41" s="32" t="s">
        <v>37</v>
      </c>
      <c r="G41" s="32" t="s">
        <v>37</v>
      </c>
      <c r="H41" s="32" t="s">
        <v>37</v>
      </c>
      <c r="I41" s="32" t="s">
        <v>37</v>
      </c>
      <c r="J41" s="32" t="s">
        <v>37</v>
      </c>
      <c r="K41" s="32" t="s">
        <v>37</v>
      </c>
      <c r="L41" s="32" t="s">
        <v>37</v>
      </c>
      <c r="M41" s="32" t="s">
        <v>37</v>
      </c>
      <c r="N41" s="32" t="s">
        <v>37</v>
      </c>
      <c r="O41" s="32" t="s">
        <v>37</v>
      </c>
      <c r="P41" s="32" t="s">
        <v>37</v>
      </c>
      <c r="Q41" s="32" t="s">
        <v>37</v>
      </c>
      <c r="R41" s="32" t="s">
        <v>37</v>
      </c>
      <c r="S41" s="32" t="s">
        <v>37</v>
      </c>
      <c r="T41" s="32" t="s">
        <v>37</v>
      </c>
      <c r="U41" s="32" t="s">
        <v>37</v>
      </c>
      <c r="V41" s="32" t="s">
        <v>37</v>
      </c>
      <c r="W41" s="32" t="s">
        <v>37</v>
      </c>
      <c r="X41" s="32" t="s">
        <v>37</v>
      </c>
      <c r="Y41" s="32" t="s">
        <v>37</v>
      </c>
      <c r="Z41" s="32" t="s">
        <v>37</v>
      </c>
      <c r="AA41" s="32" t="s">
        <v>37</v>
      </c>
      <c r="AB41" s="32" t="s">
        <v>37</v>
      </c>
      <c r="AC41" s="32" t="s">
        <v>37</v>
      </c>
      <c r="AD41" s="32" t="s">
        <v>37</v>
      </c>
      <c r="AE41" s="32" t="s">
        <v>37</v>
      </c>
      <c r="AF41" s="32" t="s">
        <v>37</v>
      </c>
      <c r="AG41" s="32" t="s">
        <v>37</v>
      </c>
      <c r="AH41" s="32" t="s">
        <v>37</v>
      </c>
      <c r="AI41" s="32" t="s">
        <v>37</v>
      </c>
      <c r="AJ41" s="32" t="s">
        <v>37</v>
      </c>
      <c r="AK41" s="32" t="s">
        <v>37</v>
      </c>
      <c r="AL41" s="32" t="s">
        <v>37</v>
      </c>
      <c r="AM41" s="32" t="s">
        <v>37</v>
      </c>
      <c r="AN41" s="32" t="s">
        <v>37</v>
      </c>
      <c r="AO41" s="34" t="s">
        <v>37</v>
      </c>
      <c r="AP41" s="32" t="s">
        <v>37</v>
      </c>
      <c r="AQ41" s="32" t="s">
        <v>37</v>
      </c>
      <c r="AR41" s="32" t="s">
        <v>37</v>
      </c>
      <c r="AS41" s="32" t="s">
        <v>37</v>
      </c>
    </row>
    <row r="42" spans="1:45" s="11" customFormat="1" ht="20.25" customHeight="1" x14ac:dyDescent="0.25">
      <c r="A42" s="34" t="s">
        <v>45</v>
      </c>
      <c r="B42" s="34" t="s">
        <v>46</v>
      </c>
      <c r="C42" s="42" t="s">
        <v>46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</row>
    <row r="43" spans="1:45" s="11" customFormat="1" ht="120" customHeight="1" x14ac:dyDescent="0.25">
      <c r="A43" s="32" t="s">
        <v>47</v>
      </c>
      <c r="B43" s="40" t="s">
        <v>127</v>
      </c>
      <c r="C43" s="40"/>
      <c r="D43" s="32" t="s">
        <v>117</v>
      </c>
      <c r="E43" s="32" t="s">
        <v>82</v>
      </c>
      <c r="F43" s="32" t="s">
        <v>37</v>
      </c>
      <c r="G43" s="32" t="s">
        <v>37</v>
      </c>
      <c r="H43" s="32" t="s">
        <v>37</v>
      </c>
      <c r="I43" s="32" t="s">
        <v>37</v>
      </c>
      <c r="J43" s="32" t="s">
        <v>37</v>
      </c>
      <c r="K43" s="32" t="s">
        <v>37</v>
      </c>
      <c r="L43" s="32" t="s">
        <v>37</v>
      </c>
      <c r="M43" s="32" t="s">
        <v>37</v>
      </c>
      <c r="N43" s="32" t="s">
        <v>37</v>
      </c>
      <c r="O43" s="32" t="s">
        <v>37</v>
      </c>
      <c r="P43" s="32" t="s">
        <v>37</v>
      </c>
      <c r="Q43" s="32" t="s">
        <v>37</v>
      </c>
      <c r="R43" s="32" t="s">
        <v>37</v>
      </c>
      <c r="S43" s="32" t="s">
        <v>37</v>
      </c>
      <c r="T43" s="32" t="s">
        <v>37</v>
      </c>
      <c r="U43" s="32" t="s">
        <v>37</v>
      </c>
      <c r="V43" s="32" t="s">
        <v>37</v>
      </c>
      <c r="W43" s="32" t="s">
        <v>37</v>
      </c>
      <c r="X43" s="32" t="s">
        <v>37</v>
      </c>
      <c r="Y43" s="32" t="s">
        <v>37</v>
      </c>
      <c r="Z43" s="32" t="s">
        <v>37</v>
      </c>
      <c r="AA43" s="32" t="s">
        <v>37</v>
      </c>
      <c r="AB43" s="32" t="s">
        <v>37</v>
      </c>
      <c r="AC43" s="32" t="s">
        <v>37</v>
      </c>
      <c r="AD43" s="32" t="s">
        <v>37</v>
      </c>
      <c r="AE43" s="32" t="s">
        <v>37</v>
      </c>
      <c r="AF43" s="32" t="s">
        <v>37</v>
      </c>
      <c r="AG43" s="32" t="s">
        <v>37</v>
      </c>
      <c r="AH43" s="32" t="s">
        <v>37</v>
      </c>
      <c r="AI43" s="32" t="s">
        <v>37</v>
      </c>
      <c r="AJ43" s="32" t="s">
        <v>37</v>
      </c>
      <c r="AK43" s="32" t="s">
        <v>37</v>
      </c>
      <c r="AL43" s="32" t="s">
        <v>37</v>
      </c>
      <c r="AM43" s="32" t="s">
        <v>37</v>
      </c>
      <c r="AN43" s="32" t="s">
        <v>37</v>
      </c>
      <c r="AO43" s="40" t="s">
        <v>38</v>
      </c>
      <c r="AP43" s="40"/>
      <c r="AQ43" s="40"/>
      <c r="AR43" s="40"/>
      <c r="AS43" s="40"/>
    </row>
    <row r="44" spans="1:45" s="11" customFormat="1" ht="129" customHeight="1" x14ac:dyDescent="0.25">
      <c r="A44" s="32" t="s">
        <v>48</v>
      </c>
      <c r="B44" s="40" t="s">
        <v>128</v>
      </c>
      <c r="C44" s="40"/>
      <c r="D44" s="32" t="s">
        <v>83</v>
      </c>
      <c r="E44" s="32" t="s">
        <v>82</v>
      </c>
      <c r="F44" s="32" t="s">
        <v>37</v>
      </c>
      <c r="G44" s="32" t="s">
        <v>37</v>
      </c>
      <c r="H44" s="32" t="s">
        <v>37</v>
      </c>
      <c r="I44" s="32" t="s">
        <v>37</v>
      </c>
      <c r="J44" s="32" t="s">
        <v>37</v>
      </c>
      <c r="K44" s="32" t="s">
        <v>37</v>
      </c>
      <c r="L44" s="32" t="s">
        <v>37</v>
      </c>
      <c r="M44" s="32" t="s">
        <v>37</v>
      </c>
      <c r="N44" s="32" t="s">
        <v>37</v>
      </c>
      <c r="O44" s="32" t="s">
        <v>37</v>
      </c>
      <c r="P44" s="32" t="s">
        <v>37</v>
      </c>
      <c r="Q44" s="32" t="s">
        <v>37</v>
      </c>
      <c r="R44" s="32" t="s">
        <v>37</v>
      </c>
      <c r="S44" s="32" t="s">
        <v>37</v>
      </c>
      <c r="T44" s="32" t="s">
        <v>37</v>
      </c>
      <c r="U44" s="32" t="s">
        <v>37</v>
      </c>
      <c r="V44" s="32" t="s">
        <v>37</v>
      </c>
      <c r="W44" s="32" t="s">
        <v>37</v>
      </c>
      <c r="X44" s="32" t="s">
        <v>37</v>
      </c>
      <c r="Y44" s="32" t="s">
        <v>37</v>
      </c>
      <c r="Z44" s="32" t="s">
        <v>37</v>
      </c>
      <c r="AA44" s="32" t="s">
        <v>37</v>
      </c>
      <c r="AB44" s="32" t="s">
        <v>37</v>
      </c>
      <c r="AC44" s="32" t="s">
        <v>37</v>
      </c>
      <c r="AD44" s="32" t="s">
        <v>37</v>
      </c>
      <c r="AE44" s="32" t="s">
        <v>37</v>
      </c>
      <c r="AF44" s="32" t="s">
        <v>37</v>
      </c>
      <c r="AG44" s="32" t="s">
        <v>37</v>
      </c>
      <c r="AH44" s="32" t="s">
        <v>37</v>
      </c>
      <c r="AI44" s="32" t="s">
        <v>37</v>
      </c>
      <c r="AJ44" s="32" t="s">
        <v>37</v>
      </c>
      <c r="AK44" s="32" t="s">
        <v>37</v>
      </c>
      <c r="AL44" s="32" t="s">
        <v>37</v>
      </c>
      <c r="AM44" s="32" t="s">
        <v>37</v>
      </c>
      <c r="AN44" s="32" t="s">
        <v>37</v>
      </c>
      <c r="AO44" s="40" t="s">
        <v>38</v>
      </c>
      <c r="AP44" s="40"/>
      <c r="AQ44" s="40"/>
      <c r="AR44" s="40"/>
      <c r="AS44" s="40"/>
    </row>
    <row r="45" spans="1:45" s="11" customFormat="1" ht="21.75" customHeight="1" x14ac:dyDescent="0.3">
      <c r="A45" s="49" t="s">
        <v>49</v>
      </c>
      <c r="B45" s="49"/>
      <c r="C45" s="49"/>
      <c r="D45" s="22"/>
      <c r="E45" s="32"/>
      <c r="F45" s="32" t="s">
        <v>37</v>
      </c>
      <c r="G45" s="32" t="s">
        <v>37</v>
      </c>
      <c r="H45" s="32" t="s">
        <v>37</v>
      </c>
      <c r="I45" s="32" t="s">
        <v>37</v>
      </c>
      <c r="J45" s="32" t="s">
        <v>37</v>
      </c>
      <c r="K45" s="32" t="s">
        <v>37</v>
      </c>
      <c r="L45" s="32" t="s">
        <v>37</v>
      </c>
      <c r="M45" s="32" t="s">
        <v>37</v>
      </c>
      <c r="N45" s="32" t="s">
        <v>37</v>
      </c>
      <c r="O45" s="32" t="s">
        <v>37</v>
      </c>
      <c r="P45" s="32" t="s">
        <v>37</v>
      </c>
      <c r="Q45" s="32" t="s">
        <v>37</v>
      </c>
      <c r="R45" s="32" t="s">
        <v>37</v>
      </c>
      <c r="S45" s="32" t="s">
        <v>37</v>
      </c>
      <c r="T45" s="32" t="s">
        <v>37</v>
      </c>
      <c r="U45" s="32" t="s">
        <v>37</v>
      </c>
      <c r="V45" s="32" t="s">
        <v>37</v>
      </c>
      <c r="W45" s="32" t="s">
        <v>37</v>
      </c>
      <c r="X45" s="32" t="s">
        <v>37</v>
      </c>
      <c r="Y45" s="32" t="s">
        <v>37</v>
      </c>
      <c r="Z45" s="32" t="s">
        <v>37</v>
      </c>
      <c r="AA45" s="32" t="s">
        <v>37</v>
      </c>
      <c r="AB45" s="32" t="s">
        <v>37</v>
      </c>
      <c r="AC45" s="32" t="s">
        <v>37</v>
      </c>
      <c r="AD45" s="32" t="s">
        <v>37</v>
      </c>
      <c r="AE45" s="32" t="s">
        <v>37</v>
      </c>
      <c r="AF45" s="32" t="s">
        <v>37</v>
      </c>
      <c r="AG45" s="32" t="s">
        <v>37</v>
      </c>
      <c r="AH45" s="32" t="s">
        <v>37</v>
      </c>
      <c r="AI45" s="32" t="s">
        <v>37</v>
      </c>
      <c r="AJ45" s="32" t="s">
        <v>37</v>
      </c>
      <c r="AK45" s="32" t="s">
        <v>37</v>
      </c>
      <c r="AL45" s="32" t="s">
        <v>37</v>
      </c>
      <c r="AM45" s="32" t="s">
        <v>37</v>
      </c>
      <c r="AN45" s="32" t="s">
        <v>37</v>
      </c>
      <c r="AO45" s="34" t="s">
        <v>37</v>
      </c>
      <c r="AP45" s="32" t="s">
        <v>37</v>
      </c>
      <c r="AQ45" s="32" t="s">
        <v>37</v>
      </c>
      <c r="AR45" s="32" t="s">
        <v>37</v>
      </c>
      <c r="AS45" s="32" t="s">
        <v>37</v>
      </c>
    </row>
    <row r="46" spans="1:45" s="11" customFormat="1" ht="20.25" customHeight="1" x14ac:dyDescent="0.25">
      <c r="A46" s="34" t="s">
        <v>50</v>
      </c>
      <c r="B46" s="34" t="s">
        <v>51</v>
      </c>
      <c r="C46" s="42" t="s">
        <v>92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</row>
    <row r="47" spans="1:45" s="11" customFormat="1" ht="172.5" customHeight="1" x14ac:dyDescent="0.25">
      <c r="A47" s="37" t="s">
        <v>52</v>
      </c>
      <c r="B47" s="40" t="s">
        <v>129</v>
      </c>
      <c r="C47" s="40"/>
      <c r="D47" s="32" t="s">
        <v>118</v>
      </c>
      <c r="E47" s="32" t="s">
        <v>82</v>
      </c>
      <c r="F47" s="32" t="s">
        <v>37</v>
      </c>
      <c r="G47" s="32" t="s">
        <v>37</v>
      </c>
      <c r="H47" s="32" t="s">
        <v>37</v>
      </c>
      <c r="I47" s="32" t="s">
        <v>37</v>
      </c>
      <c r="J47" s="32" t="s">
        <v>37</v>
      </c>
      <c r="K47" s="32" t="s">
        <v>37</v>
      </c>
      <c r="L47" s="32" t="s">
        <v>37</v>
      </c>
      <c r="M47" s="32" t="s">
        <v>37</v>
      </c>
      <c r="N47" s="32" t="s">
        <v>37</v>
      </c>
      <c r="O47" s="32" t="s">
        <v>37</v>
      </c>
      <c r="P47" s="32" t="s">
        <v>37</v>
      </c>
      <c r="Q47" s="32" t="s">
        <v>37</v>
      </c>
      <c r="R47" s="32" t="s">
        <v>37</v>
      </c>
      <c r="S47" s="32" t="s">
        <v>37</v>
      </c>
      <c r="T47" s="32" t="s">
        <v>37</v>
      </c>
      <c r="U47" s="32" t="s">
        <v>37</v>
      </c>
      <c r="V47" s="32" t="s">
        <v>37</v>
      </c>
      <c r="W47" s="32" t="s">
        <v>37</v>
      </c>
      <c r="X47" s="32" t="s">
        <v>37</v>
      </c>
      <c r="Y47" s="32" t="s">
        <v>37</v>
      </c>
      <c r="Z47" s="32" t="s">
        <v>37</v>
      </c>
      <c r="AA47" s="32" t="s">
        <v>37</v>
      </c>
      <c r="AB47" s="32" t="s">
        <v>37</v>
      </c>
      <c r="AC47" s="32" t="s">
        <v>37</v>
      </c>
      <c r="AD47" s="32" t="s">
        <v>37</v>
      </c>
      <c r="AE47" s="32" t="s">
        <v>37</v>
      </c>
      <c r="AF47" s="32" t="s">
        <v>37</v>
      </c>
      <c r="AG47" s="32" t="s">
        <v>37</v>
      </c>
      <c r="AH47" s="32" t="s">
        <v>37</v>
      </c>
      <c r="AI47" s="32" t="s">
        <v>37</v>
      </c>
      <c r="AJ47" s="32" t="s">
        <v>37</v>
      </c>
      <c r="AK47" s="32" t="s">
        <v>37</v>
      </c>
      <c r="AL47" s="32" t="s">
        <v>37</v>
      </c>
      <c r="AM47" s="32" t="s">
        <v>37</v>
      </c>
      <c r="AN47" s="32" t="s">
        <v>37</v>
      </c>
      <c r="AO47" s="40" t="s">
        <v>38</v>
      </c>
      <c r="AP47" s="40"/>
      <c r="AQ47" s="40"/>
      <c r="AR47" s="40"/>
      <c r="AS47" s="40"/>
    </row>
    <row r="48" spans="1:45" s="11" customFormat="1" ht="155.25" customHeight="1" x14ac:dyDescent="0.25">
      <c r="A48" s="37" t="s">
        <v>53</v>
      </c>
      <c r="B48" s="40" t="s">
        <v>54</v>
      </c>
      <c r="C48" s="40"/>
      <c r="D48" s="32" t="s">
        <v>119</v>
      </c>
      <c r="E48" s="32" t="s">
        <v>82</v>
      </c>
      <c r="F48" s="32" t="s">
        <v>37</v>
      </c>
      <c r="G48" s="32" t="s">
        <v>37</v>
      </c>
      <c r="H48" s="32" t="s">
        <v>37</v>
      </c>
      <c r="I48" s="32" t="s">
        <v>37</v>
      </c>
      <c r="J48" s="32" t="s">
        <v>37</v>
      </c>
      <c r="K48" s="32" t="s">
        <v>37</v>
      </c>
      <c r="L48" s="32" t="s">
        <v>37</v>
      </c>
      <c r="M48" s="32" t="s">
        <v>37</v>
      </c>
      <c r="N48" s="32" t="s">
        <v>37</v>
      </c>
      <c r="O48" s="32" t="s">
        <v>37</v>
      </c>
      <c r="P48" s="32" t="s">
        <v>37</v>
      </c>
      <c r="Q48" s="32" t="s">
        <v>37</v>
      </c>
      <c r="R48" s="32" t="s">
        <v>37</v>
      </c>
      <c r="S48" s="32" t="s">
        <v>37</v>
      </c>
      <c r="T48" s="32" t="s">
        <v>37</v>
      </c>
      <c r="U48" s="32" t="s">
        <v>37</v>
      </c>
      <c r="V48" s="32" t="s">
        <v>37</v>
      </c>
      <c r="W48" s="32" t="s">
        <v>37</v>
      </c>
      <c r="X48" s="32" t="s">
        <v>37</v>
      </c>
      <c r="Y48" s="32" t="s">
        <v>37</v>
      </c>
      <c r="Z48" s="32" t="s">
        <v>37</v>
      </c>
      <c r="AA48" s="32" t="s">
        <v>37</v>
      </c>
      <c r="AB48" s="32" t="s">
        <v>37</v>
      </c>
      <c r="AC48" s="32" t="s">
        <v>37</v>
      </c>
      <c r="AD48" s="32" t="s">
        <v>37</v>
      </c>
      <c r="AE48" s="32" t="s">
        <v>37</v>
      </c>
      <c r="AF48" s="32" t="s">
        <v>37</v>
      </c>
      <c r="AG48" s="32" t="s">
        <v>37</v>
      </c>
      <c r="AH48" s="32" t="s">
        <v>37</v>
      </c>
      <c r="AI48" s="32" t="s">
        <v>37</v>
      </c>
      <c r="AJ48" s="32" t="s">
        <v>37</v>
      </c>
      <c r="AK48" s="32" t="s">
        <v>37</v>
      </c>
      <c r="AL48" s="32" t="s">
        <v>37</v>
      </c>
      <c r="AM48" s="32" t="s">
        <v>37</v>
      </c>
      <c r="AN48" s="32" t="s">
        <v>37</v>
      </c>
      <c r="AO48" s="40" t="s">
        <v>38</v>
      </c>
      <c r="AP48" s="40"/>
      <c r="AQ48" s="40"/>
      <c r="AR48" s="40"/>
      <c r="AS48" s="40"/>
    </row>
    <row r="49" spans="1:45" s="11" customFormat="1" ht="23.25" customHeight="1" x14ac:dyDescent="0.3">
      <c r="A49" s="49" t="s">
        <v>55</v>
      </c>
      <c r="B49" s="49"/>
      <c r="C49" s="49"/>
      <c r="D49" s="22"/>
      <c r="E49" s="32"/>
      <c r="F49" s="32" t="s">
        <v>37</v>
      </c>
      <c r="G49" s="32" t="s">
        <v>37</v>
      </c>
      <c r="H49" s="32" t="s">
        <v>37</v>
      </c>
      <c r="I49" s="32" t="s">
        <v>37</v>
      </c>
      <c r="J49" s="32" t="s">
        <v>37</v>
      </c>
      <c r="K49" s="32" t="s">
        <v>37</v>
      </c>
      <c r="L49" s="32" t="s">
        <v>37</v>
      </c>
      <c r="M49" s="32" t="s">
        <v>37</v>
      </c>
      <c r="N49" s="32" t="s">
        <v>37</v>
      </c>
      <c r="O49" s="32" t="s">
        <v>37</v>
      </c>
      <c r="P49" s="32" t="s">
        <v>37</v>
      </c>
      <c r="Q49" s="32" t="s">
        <v>37</v>
      </c>
      <c r="R49" s="32" t="s">
        <v>37</v>
      </c>
      <c r="S49" s="32" t="s">
        <v>37</v>
      </c>
      <c r="T49" s="32" t="s">
        <v>37</v>
      </c>
      <c r="U49" s="32" t="s">
        <v>37</v>
      </c>
      <c r="V49" s="32" t="s">
        <v>37</v>
      </c>
      <c r="W49" s="32" t="s">
        <v>37</v>
      </c>
      <c r="X49" s="32" t="s">
        <v>37</v>
      </c>
      <c r="Y49" s="32" t="s">
        <v>37</v>
      </c>
      <c r="Z49" s="32" t="s">
        <v>37</v>
      </c>
      <c r="AA49" s="32" t="s">
        <v>37</v>
      </c>
      <c r="AB49" s="32" t="s">
        <v>37</v>
      </c>
      <c r="AC49" s="32" t="s">
        <v>37</v>
      </c>
      <c r="AD49" s="32" t="s">
        <v>37</v>
      </c>
      <c r="AE49" s="32" t="s">
        <v>37</v>
      </c>
      <c r="AF49" s="32" t="s">
        <v>37</v>
      </c>
      <c r="AG49" s="32" t="s">
        <v>37</v>
      </c>
      <c r="AH49" s="32" t="s">
        <v>37</v>
      </c>
      <c r="AI49" s="32" t="s">
        <v>37</v>
      </c>
      <c r="AJ49" s="32" t="s">
        <v>37</v>
      </c>
      <c r="AK49" s="32" t="s">
        <v>37</v>
      </c>
      <c r="AL49" s="32" t="s">
        <v>37</v>
      </c>
      <c r="AM49" s="32" t="s">
        <v>37</v>
      </c>
      <c r="AN49" s="32" t="s">
        <v>37</v>
      </c>
      <c r="AO49" s="34" t="s">
        <v>37</v>
      </c>
      <c r="AP49" s="32" t="s">
        <v>37</v>
      </c>
      <c r="AQ49" s="32" t="s">
        <v>37</v>
      </c>
      <c r="AR49" s="32" t="s">
        <v>37</v>
      </c>
      <c r="AS49" s="32" t="s">
        <v>37</v>
      </c>
    </row>
    <row r="50" spans="1:45" s="11" customFormat="1" ht="28.5" customHeight="1" x14ac:dyDescent="0.25">
      <c r="A50" s="52" t="s">
        <v>56</v>
      </c>
      <c r="B50" s="54"/>
      <c r="C50" s="52" t="s">
        <v>57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4"/>
    </row>
    <row r="51" spans="1:45" s="11" customFormat="1" ht="119.25" customHeight="1" x14ac:dyDescent="0.25">
      <c r="A51" s="55" t="s">
        <v>183</v>
      </c>
      <c r="B51" s="56"/>
      <c r="C51" s="32" t="s">
        <v>84</v>
      </c>
      <c r="D51" s="32" t="s">
        <v>59</v>
      </c>
      <c r="E51" s="32" t="s">
        <v>82</v>
      </c>
      <c r="F51" s="32" t="s">
        <v>37</v>
      </c>
      <c r="G51" s="32" t="s">
        <v>37</v>
      </c>
      <c r="H51" s="32" t="s">
        <v>37</v>
      </c>
      <c r="I51" s="32" t="s">
        <v>37</v>
      </c>
      <c r="J51" s="32" t="s">
        <v>37</v>
      </c>
      <c r="K51" s="32" t="s">
        <v>37</v>
      </c>
      <c r="L51" s="32" t="s">
        <v>37</v>
      </c>
      <c r="M51" s="32" t="s">
        <v>37</v>
      </c>
      <c r="N51" s="32" t="s">
        <v>37</v>
      </c>
      <c r="O51" s="32" t="s">
        <v>37</v>
      </c>
      <c r="P51" s="32" t="s">
        <v>37</v>
      </c>
      <c r="Q51" s="32" t="s">
        <v>37</v>
      </c>
      <c r="R51" s="32" t="s">
        <v>37</v>
      </c>
      <c r="S51" s="32" t="s">
        <v>37</v>
      </c>
      <c r="T51" s="32" t="s">
        <v>37</v>
      </c>
      <c r="U51" s="32" t="s">
        <v>37</v>
      </c>
      <c r="V51" s="32" t="s">
        <v>37</v>
      </c>
      <c r="W51" s="32" t="s">
        <v>37</v>
      </c>
      <c r="X51" s="32" t="s">
        <v>37</v>
      </c>
      <c r="Y51" s="32" t="s">
        <v>37</v>
      </c>
      <c r="Z51" s="32" t="s">
        <v>37</v>
      </c>
      <c r="AA51" s="32" t="s">
        <v>37</v>
      </c>
      <c r="AB51" s="32" t="s">
        <v>37</v>
      </c>
      <c r="AC51" s="32" t="s">
        <v>37</v>
      </c>
      <c r="AD51" s="32" t="s">
        <v>37</v>
      </c>
      <c r="AE51" s="32" t="s">
        <v>37</v>
      </c>
      <c r="AF51" s="32" t="s">
        <v>37</v>
      </c>
      <c r="AG51" s="32" t="s">
        <v>37</v>
      </c>
      <c r="AH51" s="32" t="s">
        <v>37</v>
      </c>
      <c r="AI51" s="32" t="s">
        <v>37</v>
      </c>
      <c r="AJ51" s="32" t="s">
        <v>37</v>
      </c>
      <c r="AK51" s="32" t="s">
        <v>37</v>
      </c>
      <c r="AL51" s="32" t="s">
        <v>37</v>
      </c>
      <c r="AM51" s="32" t="s">
        <v>37</v>
      </c>
      <c r="AN51" s="32" t="s">
        <v>37</v>
      </c>
      <c r="AO51" s="55" t="s">
        <v>38</v>
      </c>
      <c r="AP51" s="57"/>
      <c r="AQ51" s="57"/>
      <c r="AR51" s="57"/>
      <c r="AS51" s="56"/>
    </row>
    <row r="52" spans="1:45" s="11" customFormat="1" ht="62.25" customHeight="1" x14ac:dyDescent="0.25">
      <c r="A52" s="55" t="s">
        <v>58</v>
      </c>
      <c r="B52" s="56"/>
      <c r="C52" s="32" t="s">
        <v>87</v>
      </c>
      <c r="D52" s="32" t="s">
        <v>131</v>
      </c>
      <c r="E52" s="32" t="s">
        <v>82</v>
      </c>
      <c r="F52" s="32" t="s">
        <v>37</v>
      </c>
      <c r="G52" s="32" t="s">
        <v>37</v>
      </c>
      <c r="H52" s="32" t="s">
        <v>37</v>
      </c>
      <c r="I52" s="32" t="s">
        <v>37</v>
      </c>
      <c r="J52" s="32" t="s">
        <v>37</v>
      </c>
      <c r="K52" s="32" t="s">
        <v>37</v>
      </c>
      <c r="L52" s="32" t="s">
        <v>37</v>
      </c>
      <c r="M52" s="32" t="s">
        <v>37</v>
      </c>
      <c r="N52" s="32" t="s">
        <v>37</v>
      </c>
      <c r="O52" s="32" t="s">
        <v>37</v>
      </c>
      <c r="P52" s="32" t="s">
        <v>37</v>
      </c>
      <c r="Q52" s="32" t="s">
        <v>37</v>
      </c>
      <c r="R52" s="32" t="s">
        <v>37</v>
      </c>
      <c r="S52" s="32" t="s">
        <v>37</v>
      </c>
      <c r="T52" s="32" t="s">
        <v>37</v>
      </c>
      <c r="U52" s="32" t="s">
        <v>37</v>
      </c>
      <c r="V52" s="32" t="s">
        <v>37</v>
      </c>
      <c r="W52" s="32" t="s">
        <v>37</v>
      </c>
      <c r="X52" s="32" t="s">
        <v>37</v>
      </c>
      <c r="Y52" s="32" t="s">
        <v>37</v>
      </c>
      <c r="Z52" s="32" t="s">
        <v>37</v>
      </c>
      <c r="AA52" s="32" t="s">
        <v>37</v>
      </c>
      <c r="AB52" s="32" t="s">
        <v>37</v>
      </c>
      <c r="AC52" s="32" t="s">
        <v>37</v>
      </c>
      <c r="AD52" s="32" t="s">
        <v>37</v>
      </c>
      <c r="AE52" s="32" t="s">
        <v>37</v>
      </c>
      <c r="AF52" s="32" t="s">
        <v>37</v>
      </c>
      <c r="AG52" s="32" t="s">
        <v>37</v>
      </c>
      <c r="AH52" s="32" t="s">
        <v>37</v>
      </c>
      <c r="AI52" s="32" t="s">
        <v>37</v>
      </c>
      <c r="AJ52" s="32" t="s">
        <v>37</v>
      </c>
      <c r="AK52" s="32" t="s">
        <v>37</v>
      </c>
      <c r="AL52" s="32" t="s">
        <v>37</v>
      </c>
      <c r="AM52" s="32" t="s">
        <v>37</v>
      </c>
      <c r="AN52" s="32" t="s">
        <v>37</v>
      </c>
      <c r="AO52" s="55" t="s">
        <v>38</v>
      </c>
      <c r="AP52" s="57"/>
      <c r="AQ52" s="57"/>
      <c r="AR52" s="57"/>
      <c r="AS52" s="56"/>
    </row>
    <row r="53" spans="1:45" s="11" customFormat="1" ht="46.5" customHeight="1" x14ac:dyDescent="0.25">
      <c r="A53" s="32" t="s">
        <v>94</v>
      </c>
      <c r="B53" s="32"/>
      <c r="C53" s="32" t="s">
        <v>60</v>
      </c>
      <c r="D53" s="32" t="s">
        <v>24</v>
      </c>
      <c r="E53" s="32" t="s">
        <v>82</v>
      </c>
      <c r="F53" s="32" t="s">
        <v>37</v>
      </c>
      <c r="G53" s="32" t="s">
        <v>37</v>
      </c>
      <c r="H53" s="32" t="s">
        <v>37</v>
      </c>
      <c r="I53" s="32" t="s">
        <v>37</v>
      </c>
      <c r="J53" s="32" t="s">
        <v>37</v>
      </c>
      <c r="K53" s="32" t="s">
        <v>37</v>
      </c>
      <c r="L53" s="32" t="s">
        <v>37</v>
      </c>
      <c r="M53" s="32" t="s">
        <v>37</v>
      </c>
      <c r="N53" s="32" t="s">
        <v>37</v>
      </c>
      <c r="O53" s="32" t="s">
        <v>37</v>
      </c>
      <c r="P53" s="32" t="s">
        <v>37</v>
      </c>
      <c r="Q53" s="32" t="s">
        <v>37</v>
      </c>
      <c r="R53" s="32" t="s">
        <v>37</v>
      </c>
      <c r="S53" s="32" t="s">
        <v>37</v>
      </c>
      <c r="T53" s="32" t="s">
        <v>37</v>
      </c>
      <c r="U53" s="32" t="s">
        <v>37</v>
      </c>
      <c r="V53" s="32" t="s">
        <v>37</v>
      </c>
      <c r="W53" s="32" t="s">
        <v>37</v>
      </c>
      <c r="X53" s="32" t="s">
        <v>37</v>
      </c>
      <c r="Y53" s="32" t="s">
        <v>37</v>
      </c>
      <c r="Z53" s="32" t="s">
        <v>37</v>
      </c>
      <c r="AA53" s="32" t="s">
        <v>37</v>
      </c>
      <c r="AB53" s="32" t="s">
        <v>37</v>
      </c>
      <c r="AC53" s="32" t="s">
        <v>37</v>
      </c>
      <c r="AD53" s="32" t="s">
        <v>37</v>
      </c>
      <c r="AE53" s="32" t="s">
        <v>37</v>
      </c>
      <c r="AF53" s="32" t="s">
        <v>37</v>
      </c>
      <c r="AG53" s="32" t="s">
        <v>37</v>
      </c>
      <c r="AH53" s="32" t="s">
        <v>37</v>
      </c>
      <c r="AI53" s="32" t="s">
        <v>37</v>
      </c>
      <c r="AJ53" s="32" t="s">
        <v>37</v>
      </c>
      <c r="AK53" s="32" t="s">
        <v>37</v>
      </c>
      <c r="AL53" s="32" t="s">
        <v>37</v>
      </c>
      <c r="AM53" s="32" t="s">
        <v>37</v>
      </c>
      <c r="AN53" s="32" t="s">
        <v>37</v>
      </c>
      <c r="AO53" s="40" t="s">
        <v>38</v>
      </c>
      <c r="AP53" s="40"/>
      <c r="AQ53" s="40"/>
      <c r="AR53" s="40"/>
      <c r="AS53" s="40"/>
    </row>
    <row r="54" spans="1:45" s="11" customFormat="1" ht="24.75" customHeight="1" x14ac:dyDescent="0.3">
      <c r="A54" s="49" t="s">
        <v>61</v>
      </c>
      <c r="B54" s="49"/>
      <c r="C54" s="49"/>
      <c r="D54" s="22"/>
      <c r="E54" s="32"/>
      <c r="F54" s="23" t="s">
        <v>37</v>
      </c>
      <c r="G54" s="23" t="s">
        <v>37</v>
      </c>
      <c r="H54" s="23" t="s">
        <v>37</v>
      </c>
      <c r="I54" s="23" t="s">
        <v>37</v>
      </c>
      <c r="J54" s="23" t="s">
        <v>37</v>
      </c>
      <c r="K54" s="23" t="s">
        <v>37</v>
      </c>
      <c r="L54" s="23" t="s">
        <v>37</v>
      </c>
      <c r="M54" s="23" t="s">
        <v>37</v>
      </c>
      <c r="N54" s="23" t="s">
        <v>37</v>
      </c>
      <c r="O54" s="23" t="s">
        <v>37</v>
      </c>
      <c r="P54" s="23" t="s">
        <v>37</v>
      </c>
      <c r="Q54" s="23" t="s">
        <v>37</v>
      </c>
      <c r="R54" s="23" t="s">
        <v>37</v>
      </c>
      <c r="S54" s="23" t="s">
        <v>37</v>
      </c>
      <c r="T54" s="23" t="s">
        <v>37</v>
      </c>
      <c r="U54" s="23" t="s">
        <v>37</v>
      </c>
      <c r="V54" s="23" t="s">
        <v>37</v>
      </c>
      <c r="W54" s="23" t="s">
        <v>37</v>
      </c>
      <c r="X54" s="23" t="s">
        <v>37</v>
      </c>
      <c r="Y54" s="23" t="s">
        <v>37</v>
      </c>
      <c r="Z54" s="23" t="s">
        <v>37</v>
      </c>
      <c r="AA54" s="23" t="s">
        <v>37</v>
      </c>
      <c r="AB54" s="23" t="s">
        <v>37</v>
      </c>
      <c r="AC54" s="23" t="s">
        <v>37</v>
      </c>
      <c r="AD54" s="23" t="s">
        <v>37</v>
      </c>
      <c r="AE54" s="23" t="s">
        <v>37</v>
      </c>
      <c r="AF54" s="23" t="s">
        <v>37</v>
      </c>
      <c r="AG54" s="23" t="s">
        <v>37</v>
      </c>
      <c r="AH54" s="23" t="s">
        <v>37</v>
      </c>
      <c r="AI54" s="23" t="s">
        <v>37</v>
      </c>
      <c r="AJ54" s="23" t="s">
        <v>37</v>
      </c>
      <c r="AK54" s="23" t="s">
        <v>37</v>
      </c>
      <c r="AL54" s="23" t="s">
        <v>37</v>
      </c>
      <c r="AM54" s="23" t="s">
        <v>37</v>
      </c>
      <c r="AN54" s="23" t="s">
        <v>37</v>
      </c>
      <c r="AO54" s="23" t="s">
        <v>37</v>
      </c>
      <c r="AP54" s="23" t="s">
        <v>37</v>
      </c>
      <c r="AQ54" s="23" t="s">
        <v>37</v>
      </c>
      <c r="AR54" s="23" t="s">
        <v>37</v>
      </c>
      <c r="AS54" s="23" t="s">
        <v>37</v>
      </c>
    </row>
    <row r="55" spans="1:45" s="11" customFormat="1" ht="27.75" customHeight="1" x14ac:dyDescent="0.25">
      <c r="A55" s="42" t="s">
        <v>62</v>
      </c>
      <c r="B55" s="42"/>
      <c r="C55" s="42" t="s">
        <v>154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</row>
    <row r="56" spans="1:45" s="11" customFormat="1" ht="205.5" customHeight="1" x14ac:dyDescent="0.25">
      <c r="A56" s="40" t="s">
        <v>63</v>
      </c>
      <c r="B56" s="40"/>
      <c r="C56" s="32" t="s">
        <v>155</v>
      </c>
      <c r="D56" s="32" t="s">
        <v>120</v>
      </c>
      <c r="E56" s="32" t="s">
        <v>82</v>
      </c>
      <c r="F56" s="32" t="s">
        <v>37</v>
      </c>
      <c r="G56" s="32" t="s">
        <v>37</v>
      </c>
      <c r="H56" s="32" t="s">
        <v>37</v>
      </c>
      <c r="I56" s="32" t="s">
        <v>37</v>
      </c>
      <c r="J56" s="32" t="s">
        <v>37</v>
      </c>
      <c r="K56" s="32" t="s">
        <v>37</v>
      </c>
      <c r="L56" s="32" t="s">
        <v>37</v>
      </c>
      <c r="M56" s="32" t="s">
        <v>37</v>
      </c>
      <c r="N56" s="32" t="s">
        <v>37</v>
      </c>
      <c r="O56" s="32" t="s">
        <v>37</v>
      </c>
      <c r="P56" s="32" t="s">
        <v>37</v>
      </c>
      <c r="Q56" s="32" t="s">
        <v>37</v>
      </c>
      <c r="R56" s="32" t="s">
        <v>37</v>
      </c>
      <c r="S56" s="32" t="s">
        <v>37</v>
      </c>
      <c r="T56" s="32" t="s">
        <v>37</v>
      </c>
      <c r="U56" s="32" t="s">
        <v>37</v>
      </c>
      <c r="V56" s="32" t="s">
        <v>37</v>
      </c>
      <c r="W56" s="32" t="s">
        <v>37</v>
      </c>
      <c r="X56" s="32" t="s">
        <v>37</v>
      </c>
      <c r="Y56" s="32" t="s">
        <v>37</v>
      </c>
      <c r="Z56" s="32" t="s">
        <v>37</v>
      </c>
      <c r="AA56" s="32" t="s">
        <v>37</v>
      </c>
      <c r="AB56" s="32" t="s">
        <v>37</v>
      </c>
      <c r="AC56" s="32" t="s">
        <v>37</v>
      </c>
      <c r="AD56" s="32" t="s">
        <v>37</v>
      </c>
      <c r="AE56" s="32" t="s">
        <v>37</v>
      </c>
      <c r="AF56" s="32" t="s">
        <v>37</v>
      </c>
      <c r="AG56" s="32" t="s">
        <v>37</v>
      </c>
      <c r="AH56" s="32" t="s">
        <v>37</v>
      </c>
      <c r="AI56" s="32" t="s">
        <v>37</v>
      </c>
      <c r="AJ56" s="32" t="s">
        <v>37</v>
      </c>
      <c r="AK56" s="32" t="s">
        <v>37</v>
      </c>
      <c r="AL56" s="32" t="s">
        <v>37</v>
      </c>
      <c r="AM56" s="32" t="s">
        <v>37</v>
      </c>
      <c r="AN56" s="32" t="s">
        <v>37</v>
      </c>
      <c r="AO56" s="40" t="s">
        <v>38</v>
      </c>
      <c r="AP56" s="40"/>
      <c r="AQ56" s="40"/>
      <c r="AR56" s="40"/>
      <c r="AS56" s="40"/>
    </row>
    <row r="57" spans="1:45" s="11" customFormat="1" ht="102.75" customHeight="1" x14ac:dyDescent="0.25">
      <c r="A57" s="40" t="s">
        <v>64</v>
      </c>
      <c r="B57" s="40"/>
      <c r="C57" s="32" t="s">
        <v>156</v>
      </c>
      <c r="D57" s="32" t="s">
        <v>132</v>
      </c>
      <c r="E57" s="32" t="s">
        <v>82</v>
      </c>
      <c r="F57" s="32" t="s">
        <v>37</v>
      </c>
      <c r="G57" s="32" t="s">
        <v>37</v>
      </c>
      <c r="H57" s="32" t="s">
        <v>37</v>
      </c>
      <c r="I57" s="32" t="s">
        <v>37</v>
      </c>
      <c r="J57" s="32" t="s">
        <v>37</v>
      </c>
      <c r="K57" s="32" t="s">
        <v>37</v>
      </c>
      <c r="L57" s="32" t="s">
        <v>37</v>
      </c>
      <c r="M57" s="32" t="s">
        <v>37</v>
      </c>
      <c r="N57" s="32" t="s">
        <v>37</v>
      </c>
      <c r="O57" s="32" t="s">
        <v>37</v>
      </c>
      <c r="P57" s="32" t="s">
        <v>37</v>
      </c>
      <c r="Q57" s="32" t="s">
        <v>37</v>
      </c>
      <c r="R57" s="32" t="s">
        <v>37</v>
      </c>
      <c r="S57" s="32" t="s">
        <v>37</v>
      </c>
      <c r="T57" s="32" t="s">
        <v>37</v>
      </c>
      <c r="U57" s="32" t="s">
        <v>37</v>
      </c>
      <c r="V57" s="32" t="s">
        <v>37</v>
      </c>
      <c r="W57" s="32" t="s">
        <v>37</v>
      </c>
      <c r="X57" s="32" t="s">
        <v>37</v>
      </c>
      <c r="Y57" s="32" t="s">
        <v>37</v>
      </c>
      <c r="Z57" s="32" t="s">
        <v>37</v>
      </c>
      <c r="AA57" s="32" t="s">
        <v>37</v>
      </c>
      <c r="AB57" s="32" t="s">
        <v>37</v>
      </c>
      <c r="AC57" s="32" t="s">
        <v>37</v>
      </c>
      <c r="AD57" s="32" t="s">
        <v>37</v>
      </c>
      <c r="AE57" s="32" t="s">
        <v>37</v>
      </c>
      <c r="AF57" s="32" t="s">
        <v>37</v>
      </c>
      <c r="AG57" s="32" t="s">
        <v>37</v>
      </c>
      <c r="AH57" s="32" t="s">
        <v>37</v>
      </c>
      <c r="AI57" s="32" t="s">
        <v>37</v>
      </c>
      <c r="AJ57" s="32" t="s">
        <v>37</v>
      </c>
      <c r="AK57" s="32" t="s">
        <v>37</v>
      </c>
      <c r="AL57" s="32" t="s">
        <v>37</v>
      </c>
      <c r="AM57" s="32" t="s">
        <v>37</v>
      </c>
      <c r="AN57" s="32" t="s">
        <v>37</v>
      </c>
      <c r="AO57" s="40" t="s">
        <v>38</v>
      </c>
      <c r="AP57" s="40"/>
      <c r="AQ57" s="40"/>
      <c r="AR57" s="40"/>
      <c r="AS57" s="40"/>
    </row>
    <row r="58" spans="1:45" s="11" customFormat="1" ht="107.25" customHeight="1" x14ac:dyDescent="0.25">
      <c r="A58" s="40" t="s">
        <v>65</v>
      </c>
      <c r="B58" s="40"/>
      <c r="C58" s="32" t="s">
        <v>157</v>
      </c>
      <c r="D58" s="32" t="s">
        <v>132</v>
      </c>
      <c r="E58" s="32" t="s">
        <v>82</v>
      </c>
      <c r="F58" s="32" t="s">
        <v>37</v>
      </c>
      <c r="G58" s="32" t="s">
        <v>37</v>
      </c>
      <c r="H58" s="32" t="s">
        <v>37</v>
      </c>
      <c r="I58" s="32" t="s">
        <v>37</v>
      </c>
      <c r="J58" s="32" t="s">
        <v>37</v>
      </c>
      <c r="K58" s="32" t="s">
        <v>37</v>
      </c>
      <c r="L58" s="32" t="s">
        <v>37</v>
      </c>
      <c r="M58" s="32" t="s">
        <v>37</v>
      </c>
      <c r="N58" s="32" t="s">
        <v>37</v>
      </c>
      <c r="O58" s="32" t="s">
        <v>37</v>
      </c>
      <c r="P58" s="32" t="s">
        <v>37</v>
      </c>
      <c r="Q58" s="32" t="s">
        <v>37</v>
      </c>
      <c r="R58" s="32" t="s">
        <v>37</v>
      </c>
      <c r="S58" s="32" t="s">
        <v>37</v>
      </c>
      <c r="T58" s="32" t="s">
        <v>37</v>
      </c>
      <c r="U58" s="32" t="s">
        <v>37</v>
      </c>
      <c r="V58" s="32" t="s">
        <v>37</v>
      </c>
      <c r="W58" s="32" t="s">
        <v>37</v>
      </c>
      <c r="X58" s="32" t="s">
        <v>37</v>
      </c>
      <c r="Y58" s="32" t="s">
        <v>37</v>
      </c>
      <c r="Z58" s="32" t="s">
        <v>37</v>
      </c>
      <c r="AA58" s="32" t="s">
        <v>37</v>
      </c>
      <c r="AB58" s="32" t="s">
        <v>37</v>
      </c>
      <c r="AC58" s="32" t="s">
        <v>37</v>
      </c>
      <c r="AD58" s="32" t="s">
        <v>37</v>
      </c>
      <c r="AE58" s="32" t="s">
        <v>37</v>
      </c>
      <c r="AF58" s="32" t="s">
        <v>37</v>
      </c>
      <c r="AG58" s="32" t="s">
        <v>37</v>
      </c>
      <c r="AH58" s="32" t="s">
        <v>37</v>
      </c>
      <c r="AI58" s="32" t="s">
        <v>37</v>
      </c>
      <c r="AJ58" s="32" t="s">
        <v>37</v>
      </c>
      <c r="AK58" s="32" t="s">
        <v>37</v>
      </c>
      <c r="AL58" s="32" t="s">
        <v>37</v>
      </c>
      <c r="AM58" s="32" t="s">
        <v>37</v>
      </c>
      <c r="AN58" s="32" t="s">
        <v>37</v>
      </c>
      <c r="AO58" s="40" t="s">
        <v>38</v>
      </c>
      <c r="AP58" s="40"/>
      <c r="AQ58" s="40"/>
      <c r="AR58" s="40"/>
      <c r="AS58" s="40"/>
    </row>
    <row r="59" spans="1:45" s="11" customFormat="1" ht="21.75" customHeight="1" x14ac:dyDescent="0.3">
      <c r="A59" s="49" t="s">
        <v>66</v>
      </c>
      <c r="B59" s="49"/>
      <c r="C59" s="49"/>
      <c r="D59" s="22"/>
      <c r="E59" s="32"/>
      <c r="F59" s="32" t="s">
        <v>37</v>
      </c>
      <c r="G59" s="32" t="s">
        <v>37</v>
      </c>
      <c r="H59" s="32" t="s">
        <v>37</v>
      </c>
      <c r="I59" s="32" t="s">
        <v>37</v>
      </c>
      <c r="J59" s="32" t="s">
        <v>37</v>
      </c>
      <c r="K59" s="32" t="s">
        <v>37</v>
      </c>
      <c r="L59" s="32" t="s">
        <v>37</v>
      </c>
      <c r="M59" s="32" t="s">
        <v>37</v>
      </c>
      <c r="N59" s="32" t="s">
        <v>37</v>
      </c>
      <c r="O59" s="32" t="s">
        <v>37</v>
      </c>
      <c r="P59" s="32" t="s">
        <v>37</v>
      </c>
      <c r="Q59" s="32" t="s">
        <v>37</v>
      </c>
      <c r="R59" s="32" t="s">
        <v>37</v>
      </c>
      <c r="S59" s="32" t="s">
        <v>37</v>
      </c>
      <c r="T59" s="32" t="s">
        <v>37</v>
      </c>
      <c r="U59" s="32" t="s">
        <v>37</v>
      </c>
      <c r="V59" s="32" t="s">
        <v>37</v>
      </c>
      <c r="W59" s="32" t="s">
        <v>37</v>
      </c>
      <c r="X59" s="32" t="s">
        <v>37</v>
      </c>
      <c r="Y59" s="32" t="s">
        <v>37</v>
      </c>
      <c r="Z59" s="32" t="s">
        <v>37</v>
      </c>
      <c r="AA59" s="32" t="s">
        <v>37</v>
      </c>
      <c r="AB59" s="32" t="s">
        <v>37</v>
      </c>
      <c r="AC59" s="32" t="s">
        <v>37</v>
      </c>
      <c r="AD59" s="32" t="s">
        <v>37</v>
      </c>
      <c r="AE59" s="32" t="s">
        <v>37</v>
      </c>
      <c r="AF59" s="32" t="s">
        <v>37</v>
      </c>
      <c r="AG59" s="32" t="s">
        <v>37</v>
      </c>
      <c r="AH59" s="32" t="s">
        <v>37</v>
      </c>
      <c r="AI59" s="32" t="s">
        <v>37</v>
      </c>
      <c r="AJ59" s="32" t="s">
        <v>37</v>
      </c>
      <c r="AK59" s="32" t="s">
        <v>37</v>
      </c>
      <c r="AL59" s="32" t="s">
        <v>37</v>
      </c>
      <c r="AM59" s="32" t="s">
        <v>37</v>
      </c>
      <c r="AN59" s="32" t="s">
        <v>37</v>
      </c>
      <c r="AO59" s="34" t="s">
        <v>37</v>
      </c>
      <c r="AP59" s="32" t="s">
        <v>37</v>
      </c>
      <c r="AQ59" s="32" t="s">
        <v>37</v>
      </c>
      <c r="AR59" s="32" t="s">
        <v>37</v>
      </c>
      <c r="AS59" s="32" t="s">
        <v>37</v>
      </c>
    </row>
    <row r="60" spans="1:45" s="11" customFormat="1" ht="27.75" customHeight="1" x14ac:dyDescent="0.25">
      <c r="A60" s="42" t="s">
        <v>93</v>
      </c>
      <c r="B60" s="42"/>
      <c r="C60" s="52" t="s">
        <v>140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4"/>
    </row>
    <row r="61" spans="1:45" s="11" customFormat="1" ht="101.25" customHeight="1" x14ac:dyDescent="0.25">
      <c r="A61" s="32" t="s">
        <v>67</v>
      </c>
      <c r="B61" s="32"/>
      <c r="C61" s="32" t="s">
        <v>85</v>
      </c>
      <c r="D61" s="32" t="s">
        <v>86</v>
      </c>
      <c r="E61" s="32" t="s">
        <v>82</v>
      </c>
      <c r="F61" s="32" t="s">
        <v>37</v>
      </c>
      <c r="G61" s="32" t="s">
        <v>37</v>
      </c>
      <c r="H61" s="32" t="s">
        <v>37</v>
      </c>
      <c r="I61" s="32" t="s">
        <v>37</v>
      </c>
      <c r="J61" s="32" t="s">
        <v>37</v>
      </c>
      <c r="K61" s="32" t="s">
        <v>37</v>
      </c>
      <c r="L61" s="32" t="s">
        <v>37</v>
      </c>
      <c r="M61" s="32" t="s">
        <v>37</v>
      </c>
      <c r="N61" s="32" t="s">
        <v>37</v>
      </c>
      <c r="O61" s="32" t="s">
        <v>37</v>
      </c>
      <c r="P61" s="32" t="s">
        <v>37</v>
      </c>
      <c r="Q61" s="32" t="s">
        <v>37</v>
      </c>
      <c r="R61" s="32" t="s">
        <v>37</v>
      </c>
      <c r="S61" s="32" t="s">
        <v>37</v>
      </c>
      <c r="T61" s="32" t="s">
        <v>37</v>
      </c>
      <c r="U61" s="32" t="s">
        <v>37</v>
      </c>
      <c r="V61" s="32" t="s">
        <v>37</v>
      </c>
      <c r="W61" s="32" t="s">
        <v>37</v>
      </c>
      <c r="X61" s="32" t="s">
        <v>37</v>
      </c>
      <c r="Y61" s="32" t="s">
        <v>37</v>
      </c>
      <c r="Z61" s="32" t="s">
        <v>37</v>
      </c>
      <c r="AA61" s="32" t="s">
        <v>37</v>
      </c>
      <c r="AB61" s="32" t="s">
        <v>37</v>
      </c>
      <c r="AC61" s="32" t="s">
        <v>37</v>
      </c>
      <c r="AD61" s="32" t="s">
        <v>37</v>
      </c>
      <c r="AE61" s="32" t="s">
        <v>37</v>
      </c>
      <c r="AF61" s="32" t="s">
        <v>37</v>
      </c>
      <c r="AG61" s="32" t="s">
        <v>37</v>
      </c>
      <c r="AH61" s="32" t="s">
        <v>37</v>
      </c>
      <c r="AI61" s="32" t="s">
        <v>37</v>
      </c>
      <c r="AJ61" s="32" t="s">
        <v>37</v>
      </c>
      <c r="AK61" s="32" t="s">
        <v>37</v>
      </c>
      <c r="AL61" s="32" t="s">
        <v>37</v>
      </c>
      <c r="AM61" s="32" t="s">
        <v>37</v>
      </c>
      <c r="AN61" s="32" t="s">
        <v>37</v>
      </c>
      <c r="AO61" s="40" t="s">
        <v>38</v>
      </c>
      <c r="AP61" s="40"/>
      <c r="AQ61" s="40"/>
      <c r="AR61" s="40"/>
      <c r="AS61" s="40"/>
    </row>
    <row r="62" spans="1:45" s="11" customFormat="1" ht="126.75" customHeight="1" x14ac:dyDescent="0.25">
      <c r="A62" s="32" t="s">
        <v>68</v>
      </c>
      <c r="B62" s="32"/>
      <c r="C62" s="32" t="s">
        <v>95</v>
      </c>
      <c r="D62" s="32" t="s">
        <v>86</v>
      </c>
      <c r="E62" s="32" t="s">
        <v>82</v>
      </c>
      <c r="F62" s="32" t="s">
        <v>37</v>
      </c>
      <c r="G62" s="32" t="s">
        <v>37</v>
      </c>
      <c r="H62" s="32" t="s">
        <v>37</v>
      </c>
      <c r="I62" s="32" t="s">
        <v>37</v>
      </c>
      <c r="J62" s="32" t="s">
        <v>37</v>
      </c>
      <c r="K62" s="32" t="s">
        <v>37</v>
      </c>
      <c r="L62" s="32" t="s">
        <v>37</v>
      </c>
      <c r="M62" s="32" t="s">
        <v>37</v>
      </c>
      <c r="N62" s="32" t="s">
        <v>37</v>
      </c>
      <c r="O62" s="32" t="s">
        <v>37</v>
      </c>
      <c r="P62" s="32" t="s">
        <v>37</v>
      </c>
      <c r="Q62" s="32" t="s">
        <v>37</v>
      </c>
      <c r="R62" s="32" t="s">
        <v>37</v>
      </c>
      <c r="S62" s="32" t="s">
        <v>37</v>
      </c>
      <c r="T62" s="32" t="s">
        <v>37</v>
      </c>
      <c r="U62" s="32" t="s">
        <v>37</v>
      </c>
      <c r="V62" s="32" t="s">
        <v>37</v>
      </c>
      <c r="W62" s="32" t="s">
        <v>37</v>
      </c>
      <c r="X62" s="32" t="s">
        <v>37</v>
      </c>
      <c r="Y62" s="32" t="s">
        <v>37</v>
      </c>
      <c r="Z62" s="32" t="s">
        <v>37</v>
      </c>
      <c r="AA62" s="32" t="s">
        <v>37</v>
      </c>
      <c r="AB62" s="32" t="s">
        <v>37</v>
      </c>
      <c r="AC62" s="32" t="s">
        <v>37</v>
      </c>
      <c r="AD62" s="32" t="s">
        <v>37</v>
      </c>
      <c r="AE62" s="32" t="s">
        <v>37</v>
      </c>
      <c r="AF62" s="32" t="s">
        <v>37</v>
      </c>
      <c r="AG62" s="32" t="s">
        <v>37</v>
      </c>
      <c r="AH62" s="32" t="s">
        <v>37</v>
      </c>
      <c r="AI62" s="32" t="s">
        <v>37</v>
      </c>
      <c r="AJ62" s="32" t="s">
        <v>37</v>
      </c>
      <c r="AK62" s="32" t="s">
        <v>37</v>
      </c>
      <c r="AL62" s="32" t="s">
        <v>37</v>
      </c>
      <c r="AM62" s="32" t="s">
        <v>37</v>
      </c>
      <c r="AN62" s="32" t="s">
        <v>37</v>
      </c>
      <c r="AO62" s="40" t="s">
        <v>38</v>
      </c>
      <c r="AP62" s="40"/>
      <c r="AQ62" s="40"/>
      <c r="AR62" s="40"/>
      <c r="AS62" s="40"/>
    </row>
    <row r="63" spans="1:45" s="11" customFormat="1" ht="133.5" customHeight="1" x14ac:dyDescent="0.25">
      <c r="A63" s="32" t="s">
        <v>70</v>
      </c>
      <c r="B63" s="32"/>
      <c r="C63" s="32" t="s">
        <v>96</v>
      </c>
      <c r="D63" s="32" t="s">
        <v>86</v>
      </c>
      <c r="E63" s="32" t="s">
        <v>82</v>
      </c>
      <c r="F63" s="32" t="s">
        <v>37</v>
      </c>
      <c r="G63" s="32" t="s">
        <v>37</v>
      </c>
      <c r="H63" s="32" t="s">
        <v>37</v>
      </c>
      <c r="I63" s="32" t="s">
        <v>37</v>
      </c>
      <c r="J63" s="32" t="s">
        <v>37</v>
      </c>
      <c r="K63" s="32" t="s">
        <v>37</v>
      </c>
      <c r="L63" s="32" t="s">
        <v>37</v>
      </c>
      <c r="M63" s="32" t="s">
        <v>37</v>
      </c>
      <c r="N63" s="32" t="s">
        <v>37</v>
      </c>
      <c r="O63" s="32" t="s">
        <v>37</v>
      </c>
      <c r="P63" s="32" t="s">
        <v>37</v>
      </c>
      <c r="Q63" s="32" t="s">
        <v>37</v>
      </c>
      <c r="R63" s="32" t="s">
        <v>37</v>
      </c>
      <c r="S63" s="32" t="s">
        <v>37</v>
      </c>
      <c r="T63" s="32" t="s">
        <v>37</v>
      </c>
      <c r="U63" s="32" t="s">
        <v>37</v>
      </c>
      <c r="V63" s="32" t="s">
        <v>37</v>
      </c>
      <c r="W63" s="32" t="s">
        <v>37</v>
      </c>
      <c r="X63" s="32" t="s">
        <v>37</v>
      </c>
      <c r="Y63" s="32" t="s">
        <v>37</v>
      </c>
      <c r="Z63" s="32" t="s">
        <v>37</v>
      </c>
      <c r="AA63" s="32" t="s">
        <v>37</v>
      </c>
      <c r="AB63" s="32" t="s">
        <v>37</v>
      </c>
      <c r="AC63" s="32" t="s">
        <v>37</v>
      </c>
      <c r="AD63" s="32" t="s">
        <v>37</v>
      </c>
      <c r="AE63" s="32" t="s">
        <v>37</v>
      </c>
      <c r="AF63" s="32" t="s">
        <v>37</v>
      </c>
      <c r="AG63" s="32" t="s">
        <v>37</v>
      </c>
      <c r="AH63" s="32" t="s">
        <v>37</v>
      </c>
      <c r="AI63" s="32" t="s">
        <v>37</v>
      </c>
      <c r="AJ63" s="32" t="s">
        <v>37</v>
      </c>
      <c r="AK63" s="32" t="s">
        <v>37</v>
      </c>
      <c r="AL63" s="32" t="s">
        <v>37</v>
      </c>
      <c r="AM63" s="32" t="s">
        <v>37</v>
      </c>
      <c r="AN63" s="32" t="s">
        <v>37</v>
      </c>
      <c r="AO63" s="40" t="s">
        <v>38</v>
      </c>
      <c r="AP63" s="40"/>
      <c r="AQ63" s="40"/>
      <c r="AR63" s="40"/>
      <c r="AS63" s="40"/>
    </row>
    <row r="64" spans="1:45" s="11" customFormat="1" ht="23.25" customHeight="1" x14ac:dyDescent="0.3">
      <c r="A64" s="49" t="s">
        <v>97</v>
      </c>
      <c r="B64" s="49"/>
      <c r="C64" s="49"/>
      <c r="D64" s="22"/>
      <c r="E64" s="32"/>
      <c r="F64" s="32" t="s">
        <v>37</v>
      </c>
      <c r="G64" s="32" t="s">
        <v>37</v>
      </c>
      <c r="H64" s="32" t="s">
        <v>37</v>
      </c>
      <c r="I64" s="32" t="s">
        <v>37</v>
      </c>
      <c r="J64" s="32" t="s">
        <v>37</v>
      </c>
      <c r="K64" s="32" t="s">
        <v>37</v>
      </c>
      <c r="L64" s="32" t="s">
        <v>37</v>
      </c>
      <c r="M64" s="32" t="s">
        <v>37</v>
      </c>
      <c r="N64" s="32" t="s">
        <v>37</v>
      </c>
      <c r="O64" s="32" t="s">
        <v>37</v>
      </c>
      <c r="P64" s="32" t="s">
        <v>37</v>
      </c>
      <c r="Q64" s="32" t="s">
        <v>37</v>
      </c>
      <c r="R64" s="32" t="s">
        <v>37</v>
      </c>
      <c r="S64" s="32" t="s">
        <v>37</v>
      </c>
      <c r="T64" s="32" t="s">
        <v>37</v>
      </c>
      <c r="U64" s="32" t="s">
        <v>37</v>
      </c>
      <c r="V64" s="32" t="s">
        <v>37</v>
      </c>
      <c r="W64" s="32" t="s">
        <v>37</v>
      </c>
      <c r="X64" s="32" t="s">
        <v>37</v>
      </c>
      <c r="Y64" s="32" t="s">
        <v>37</v>
      </c>
      <c r="Z64" s="32" t="s">
        <v>37</v>
      </c>
      <c r="AA64" s="32" t="s">
        <v>37</v>
      </c>
      <c r="AB64" s="32" t="s">
        <v>37</v>
      </c>
      <c r="AC64" s="32" t="s">
        <v>37</v>
      </c>
      <c r="AD64" s="32" t="s">
        <v>37</v>
      </c>
      <c r="AE64" s="32" t="s">
        <v>37</v>
      </c>
      <c r="AF64" s="32" t="s">
        <v>37</v>
      </c>
      <c r="AG64" s="32" t="s">
        <v>37</v>
      </c>
      <c r="AH64" s="32" t="s">
        <v>37</v>
      </c>
      <c r="AI64" s="32" t="s">
        <v>37</v>
      </c>
      <c r="AJ64" s="32" t="s">
        <v>37</v>
      </c>
      <c r="AK64" s="32" t="s">
        <v>37</v>
      </c>
      <c r="AL64" s="32" t="s">
        <v>37</v>
      </c>
      <c r="AM64" s="32" t="s">
        <v>37</v>
      </c>
      <c r="AN64" s="32" t="s">
        <v>37</v>
      </c>
      <c r="AO64" s="34" t="s">
        <v>37</v>
      </c>
      <c r="AP64" s="32" t="s">
        <v>37</v>
      </c>
      <c r="AQ64" s="32" t="s">
        <v>37</v>
      </c>
      <c r="AR64" s="32" t="s">
        <v>37</v>
      </c>
      <c r="AS64" s="32" t="s">
        <v>37</v>
      </c>
    </row>
    <row r="65" spans="1:47" s="11" customFormat="1" ht="28.5" customHeight="1" x14ac:dyDescent="0.25">
      <c r="A65" s="42" t="s">
        <v>98</v>
      </c>
      <c r="B65" s="42"/>
      <c r="C65" s="42" t="s">
        <v>99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</row>
    <row r="66" spans="1:47" s="11" customFormat="1" ht="41.25" customHeight="1" x14ac:dyDescent="0.25">
      <c r="A66" s="51" t="s">
        <v>100</v>
      </c>
      <c r="B66" s="51"/>
      <c r="C66" s="32" t="s">
        <v>130</v>
      </c>
      <c r="D66" s="32" t="s">
        <v>90</v>
      </c>
      <c r="E66" s="32" t="s">
        <v>82</v>
      </c>
      <c r="F66" s="24">
        <f>G66+H66</f>
        <v>41730</v>
      </c>
      <c r="G66" s="25">
        <f>(23832-300)-14567-1-2+193-2-100</f>
        <v>9053</v>
      </c>
      <c r="H66" s="24">
        <f>31564-31564+31564+1113</f>
        <v>32677</v>
      </c>
      <c r="I66" s="25">
        <v>0</v>
      </c>
      <c r="J66" s="25">
        <v>0</v>
      </c>
      <c r="K66" s="24">
        <f>L66+M66</f>
        <v>46438.700969999998</v>
      </c>
      <c r="L66" s="24">
        <f>12288-10-2.08604+52-5.64299-1-392.57-25</f>
        <v>11903.70097</v>
      </c>
      <c r="M66" s="24">
        <f>32677+1858</f>
        <v>34535</v>
      </c>
      <c r="N66" s="25">
        <v>0</v>
      </c>
      <c r="O66" s="25">
        <v>0</v>
      </c>
      <c r="P66" s="25">
        <f>Q66+R66</f>
        <v>54222</v>
      </c>
      <c r="Q66" s="25">
        <v>16859</v>
      </c>
      <c r="R66" s="25">
        <v>37363</v>
      </c>
      <c r="S66" s="25">
        <v>0</v>
      </c>
      <c r="T66" s="25">
        <v>0</v>
      </c>
      <c r="U66" s="25">
        <f>V66+W66</f>
        <v>67312</v>
      </c>
      <c r="V66" s="25">
        <v>28715</v>
      </c>
      <c r="W66" s="25">
        <v>38597</v>
      </c>
      <c r="X66" s="25">
        <v>0</v>
      </c>
      <c r="Y66" s="25">
        <v>0</v>
      </c>
      <c r="Z66" s="25">
        <f>AA66+AB66</f>
        <v>28892</v>
      </c>
      <c r="AA66" s="25">
        <v>28892</v>
      </c>
      <c r="AB66" s="25">
        <v>0</v>
      </c>
      <c r="AC66" s="25">
        <v>0</v>
      </c>
      <c r="AD66" s="25">
        <v>0</v>
      </c>
      <c r="AE66" s="25">
        <f>AF66+AG66</f>
        <v>24305</v>
      </c>
      <c r="AF66" s="25">
        <v>24305</v>
      </c>
      <c r="AG66" s="25">
        <v>0</v>
      </c>
      <c r="AH66" s="25">
        <v>0</v>
      </c>
      <c r="AI66" s="25">
        <v>0</v>
      </c>
      <c r="AJ66" s="25">
        <f>AK66+AL66+AM66+AN66</f>
        <v>24116</v>
      </c>
      <c r="AK66" s="25">
        <v>24116</v>
      </c>
      <c r="AL66" s="25">
        <v>0</v>
      </c>
      <c r="AM66" s="25">
        <v>0</v>
      </c>
      <c r="AN66" s="25">
        <v>0</v>
      </c>
      <c r="AO66" s="24">
        <f>AP66+AQ66+AR66+AS66</f>
        <v>287015.70097000001</v>
      </c>
      <c r="AP66" s="26">
        <f>G66+L66+Q66+V66+AA66+AF66+AK66</f>
        <v>143843.70097000001</v>
      </c>
      <c r="AQ66" s="26">
        <f>H66+M66+R66+W66+AB66+AG66+AL66</f>
        <v>143172</v>
      </c>
      <c r="AR66" s="23">
        <f t="shared" ref="AP66:AS70" si="21">I66+N66+S66+X66+AC66+AH66+AM66</f>
        <v>0</v>
      </c>
      <c r="AS66" s="23">
        <f t="shared" si="21"/>
        <v>0</v>
      </c>
    </row>
    <row r="67" spans="1:47" s="11" customFormat="1" ht="124.5" customHeight="1" x14ac:dyDescent="0.25">
      <c r="A67" s="37" t="s">
        <v>101</v>
      </c>
      <c r="B67" s="37" t="s">
        <v>69</v>
      </c>
      <c r="C67" s="32" t="s">
        <v>113</v>
      </c>
      <c r="D67" s="32" t="s">
        <v>151</v>
      </c>
      <c r="E67" s="32" t="s">
        <v>82</v>
      </c>
      <c r="F67" s="24">
        <v>93</v>
      </c>
      <c r="G67" s="25">
        <v>93</v>
      </c>
      <c r="H67" s="24">
        <v>0</v>
      </c>
      <c r="I67" s="25">
        <v>0</v>
      </c>
      <c r="J67" s="25">
        <v>0</v>
      </c>
      <c r="K67" s="24">
        <v>93</v>
      </c>
      <c r="L67" s="24">
        <v>93</v>
      </c>
      <c r="M67" s="24">
        <v>0</v>
      </c>
      <c r="N67" s="25">
        <v>0</v>
      </c>
      <c r="O67" s="25">
        <v>0</v>
      </c>
      <c r="P67" s="25">
        <v>86</v>
      </c>
      <c r="Q67" s="25">
        <v>86</v>
      </c>
      <c r="R67" s="25">
        <v>0</v>
      </c>
      <c r="S67" s="25">
        <v>0</v>
      </c>
      <c r="T67" s="25">
        <v>0</v>
      </c>
      <c r="U67" s="25">
        <f>V67+W67</f>
        <v>165</v>
      </c>
      <c r="V67" s="25">
        <v>165</v>
      </c>
      <c r="W67" s="25">
        <v>0</v>
      </c>
      <c r="X67" s="25">
        <v>0</v>
      </c>
      <c r="Y67" s="25">
        <v>0</v>
      </c>
      <c r="Z67" s="25">
        <f t="shared" ref="Z67:Z72" si="22">AA67+AB67</f>
        <v>171</v>
      </c>
      <c r="AA67" s="25">
        <v>171</v>
      </c>
      <c r="AB67" s="25">
        <v>0</v>
      </c>
      <c r="AC67" s="25">
        <v>0</v>
      </c>
      <c r="AD67" s="25">
        <v>0</v>
      </c>
      <c r="AE67" s="25">
        <f>AF67+AG67</f>
        <v>171</v>
      </c>
      <c r="AF67" s="25">
        <v>171</v>
      </c>
      <c r="AG67" s="25">
        <v>0</v>
      </c>
      <c r="AH67" s="25">
        <v>0</v>
      </c>
      <c r="AI67" s="25">
        <v>0</v>
      </c>
      <c r="AJ67" s="25">
        <f t="shared" ref="AJ67:AJ80" si="23">AK67+AL67+AM67+AN67</f>
        <v>171</v>
      </c>
      <c r="AK67" s="25">
        <v>171</v>
      </c>
      <c r="AL67" s="25">
        <v>0</v>
      </c>
      <c r="AM67" s="25">
        <v>0</v>
      </c>
      <c r="AN67" s="25">
        <v>0</v>
      </c>
      <c r="AO67" s="24">
        <f>AP67+AQ67+AR67+AS67</f>
        <v>950</v>
      </c>
      <c r="AP67" s="26">
        <f>G67+L67+Q67+V67+AA67+AF67+AK67</f>
        <v>950</v>
      </c>
      <c r="AQ67" s="26">
        <f t="shared" si="21"/>
        <v>0</v>
      </c>
      <c r="AR67" s="23">
        <f t="shared" si="21"/>
        <v>0</v>
      </c>
      <c r="AS67" s="23">
        <f t="shared" si="21"/>
        <v>0</v>
      </c>
      <c r="AU67" s="12"/>
    </row>
    <row r="68" spans="1:47" s="11" customFormat="1" ht="118.5" customHeight="1" x14ac:dyDescent="0.25">
      <c r="A68" s="37" t="s">
        <v>102</v>
      </c>
      <c r="B68" s="37" t="s">
        <v>69</v>
      </c>
      <c r="C68" s="32" t="s">
        <v>71</v>
      </c>
      <c r="D68" s="32" t="s">
        <v>151</v>
      </c>
      <c r="E68" s="32" t="s">
        <v>82</v>
      </c>
      <c r="F68" s="24">
        <f>185-85</f>
        <v>100</v>
      </c>
      <c r="G68" s="25">
        <f>185-85</f>
        <v>100</v>
      </c>
      <c r="H68" s="24">
        <v>0</v>
      </c>
      <c r="I68" s="25">
        <v>0</v>
      </c>
      <c r="J68" s="25">
        <v>0</v>
      </c>
      <c r="K68" s="24">
        <f>185-85</f>
        <v>100</v>
      </c>
      <c r="L68" s="24">
        <f>185-85</f>
        <v>100</v>
      </c>
      <c r="M68" s="24">
        <v>0</v>
      </c>
      <c r="N68" s="25">
        <v>0</v>
      </c>
      <c r="O68" s="25">
        <v>0</v>
      </c>
      <c r="P68" s="25">
        <f>185-85</f>
        <v>100</v>
      </c>
      <c r="Q68" s="25">
        <f>185-85</f>
        <v>100</v>
      </c>
      <c r="R68" s="25">
        <v>0</v>
      </c>
      <c r="S68" s="25">
        <v>0</v>
      </c>
      <c r="T68" s="25">
        <v>0</v>
      </c>
      <c r="U68" s="25">
        <f>V68+W68</f>
        <v>199</v>
      </c>
      <c r="V68" s="25">
        <v>199</v>
      </c>
      <c r="W68" s="25">
        <v>0</v>
      </c>
      <c r="X68" s="25">
        <v>0</v>
      </c>
      <c r="Y68" s="25">
        <v>0</v>
      </c>
      <c r="Z68" s="25">
        <f t="shared" si="22"/>
        <v>312</v>
      </c>
      <c r="AA68" s="25">
        <v>312</v>
      </c>
      <c r="AB68" s="25">
        <v>0</v>
      </c>
      <c r="AC68" s="25">
        <v>0</v>
      </c>
      <c r="AD68" s="25">
        <v>0</v>
      </c>
      <c r="AE68" s="25">
        <f t="shared" ref="AE68:AE80" si="24">AF68+AG68</f>
        <v>312</v>
      </c>
      <c r="AF68" s="25">
        <v>312</v>
      </c>
      <c r="AG68" s="25">
        <v>0</v>
      </c>
      <c r="AH68" s="25">
        <v>0</v>
      </c>
      <c r="AI68" s="25">
        <v>0</v>
      </c>
      <c r="AJ68" s="25">
        <f t="shared" si="23"/>
        <v>312</v>
      </c>
      <c r="AK68" s="25">
        <v>312</v>
      </c>
      <c r="AL68" s="25">
        <v>0</v>
      </c>
      <c r="AM68" s="25">
        <v>0</v>
      </c>
      <c r="AN68" s="25">
        <v>0</v>
      </c>
      <c r="AO68" s="24">
        <f t="shared" ref="AO68:AO78" si="25">AP68+AQ68+AR68+AS68</f>
        <v>1435</v>
      </c>
      <c r="AP68" s="26">
        <f>G68+L68+Q68+V68+AA68+AF68+AK68</f>
        <v>1435</v>
      </c>
      <c r="AQ68" s="26">
        <f t="shared" si="21"/>
        <v>0</v>
      </c>
      <c r="AR68" s="23">
        <f t="shared" si="21"/>
        <v>0</v>
      </c>
      <c r="AS68" s="23">
        <f t="shared" si="21"/>
        <v>0</v>
      </c>
    </row>
    <row r="69" spans="1:47" s="11" customFormat="1" ht="107.25" customHeight="1" x14ac:dyDescent="0.25">
      <c r="A69" s="37" t="s">
        <v>103</v>
      </c>
      <c r="B69" s="37" t="s">
        <v>69</v>
      </c>
      <c r="C69" s="32" t="s">
        <v>148</v>
      </c>
      <c r="D69" s="32" t="s">
        <v>152</v>
      </c>
      <c r="E69" s="32" t="s">
        <v>82</v>
      </c>
      <c r="F69" s="24">
        <v>6</v>
      </c>
      <c r="G69" s="25">
        <v>6</v>
      </c>
      <c r="H69" s="24">
        <v>0</v>
      </c>
      <c r="I69" s="25">
        <v>0</v>
      </c>
      <c r="J69" s="25">
        <v>0</v>
      </c>
      <c r="K69" s="24">
        <v>6</v>
      </c>
      <c r="L69" s="24">
        <v>6</v>
      </c>
      <c r="M69" s="24">
        <v>0</v>
      </c>
      <c r="N69" s="25">
        <v>0</v>
      </c>
      <c r="O69" s="25">
        <v>0</v>
      </c>
      <c r="P69" s="25">
        <v>6</v>
      </c>
      <c r="Q69" s="25">
        <v>6</v>
      </c>
      <c r="R69" s="25">
        <v>0</v>
      </c>
      <c r="S69" s="25">
        <v>0</v>
      </c>
      <c r="T69" s="25">
        <v>0</v>
      </c>
      <c r="U69" s="25">
        <v>8</v>
      </c>
      <c r="V69" s="25">
        <v>8</v>
      </c>
      <c r="W69" s="25">
        <v>0</v>
      </c>
      <c r="X69" s="25">
        <v>0</v>
      </c>
      <c r="Y69" s="25">
        <v>0</v>
      </c>
      <c r="Z69" s="25">
        <f t="shared" si="22"/>
        <v>8</v>
      </c>
      <c r="AA69" s="25">
        <v>8</v>
      </c>
      <c r="AB69" s="25">
        <v>0</v>
      </c>
      <c r="AC69" s="25">
        <v>0</v>
      </c>
      <c r="AD69" s="25">
        <v>0</v>
      </c>
      <c r="AE69" s="25">
        <f t="shared" si="24"/>
        <v>8</v>
      </c>
      <c r="AF69" s="25">
        <v>8</v>
      </c>
      <c r="AG69" s="25">
        <v>0</v>
      </c>
      <c r="AH69" s="25">
        <v>0</v>
      </c>
      <c r="AI69" s="25">
        <v>0</v>
      </c>
      <c r="AJ69" s="25">
        <f t="shared" si="23"/>
        <v>8</v>
      </c>
      <c r="AK69" s="25">
        <v>8</v>
      </c>
      <c r="AL69" s="25">
        <v>0</v>
      </c>
      <c r="AM69" s="25">
        <v>0</v>
      </c>
      <c r="AN69" s="25">
        <v>0</v>
      </c>
      <c r="AO69" s="24">
        <f t="shared" si="25"/>
        <v>50</v>
      </c>
      <c r="AP69" s="26">
        <f t="shared" si="21"/>
        <v>50</v>
      </c>
      <c r="AQ69" s="26">
        <f t="shared" si="21"/>
        <v>0</v>
      </c>
      <c r="AR69" s="23">
        <f t="shared" si="21"/>
        <v>0</v>
      </c>
      <c r="AS69" s="23">
        <f t="shared" si="21"/>
        <v>0</v>
      </c>
    </row>
    <row r="70" spans="1:47" s="11" customFormat="1" ht="117.75" customHeight="1" x14ac:dyDescent="0.25">
      <c r="A70" s="37" t="s">
        <v>104</v>
      </c>
      <c r="B70" s="37" t="s">
        <v>69</v>
      </c>
      <c r="C70" s="32" t="s">
        <v>72</v>
      </c>
      <c r="D70" s="32" t="s">
        <v>152</v>
      </c>
      <c r="E70" s="32" t="s">
        <v>82</v>
      </c>
      <c r="F70" s="24">
        <f>60-28</f>
        <v>32</v>
      </c>
      <c r="G70" s="25">
        <f>60-28</f>
        <v>32</v>
      </c>
      <c r="H70" s="24">
        <v>0</v>
      </c>
      <c r="I70" s="25">
        <v>0</v>
      </c>
      <c r="J70" s="25">
        <v>0</v>
      </c>
      <c r="K70" s="24">
        <f>60-28</f>
        <v>32</v>
      </c>
      <c r="L70" s="24">
        <f>60-28</f>
        <v>32</v>
      </c>
      <c r="M70" s="24">
        <v>0</v>
      </c>
      <c r="N70" s="25">
        <v>0</v>
      </c>
      <c r="O70" s="25">
        <v>0</v>
      </c>
      <c r="P70" s="25">
        <f>60-28</f>
        <v>32</v>
      </c>
      <c r="Q70" s="25">
        <f>60-28</f>
        <v>32</v>
      </c>
      <c r="R70" s="25">
        <v>0</v>
      </c>
      <c r="S70" s="25">
        <v>0</v>
      </c>
      <c r="T70" s="25">
        <v>0</v>
      </c>
      <c r="U70" s="25">
        <v>216</v>
      </c>
      <c r="V70" s="25">
        <v>216</v>
      </c>
      <c r="W70" s="25">
        <v>0</v>
      </c>
      <c r="X70" s="25">
        <v>0</v>
      </c>
      <c r="Y70" s="25">
        <v>0</v>
      </c>
      <c r="Z70" s="25">
        <f t="shared" si="22"/>
        <v>216</v>
      </c>
      <c r="AA70" s="25">
        <v>216</v>
      </c>
      <c r="AB70" s="25">
        <v>0</v>
      </c>
      <c r="AC70" s="25">
        <v>0</v>
      </c>
      <c r="AD70" s="25">
        <v>0</v>
      </c>
      <c r="AE70" s="25">
        <f t="shared" si="24"/>
        <v>216</v>
      </c>
      <c r="AF70" s="25">
        <v>216</v>
      </c>
      <c r="AG70" s="25">
        <v>0</v>
      </c>
      <c r="AH70" s="25">
        <v>0</v>
      </c>
      <c r="AI70" s="25">
        <v>0</v>
      </c>
      <c r="AJ70" s="25">
        <f t="shared" si="23"/>
        <v>216</v>
      </c>
      <c r="AK70" s="25">
        <v>216</v>
      </c>
      <c r="AL70" s="25">
        <v>0</v>
      </c>
      <c r="AM70" s="25">
        <v>0</v>
      </c>
      <c r="AN70" s="25">
        <v>0</v>
      </c>
      <c r="AO70" s="24">
        <f t="shared" si="25"/>
        <v>960</v>
      </c>
      <c r="AP70" s="26">
        <f>G70+L70+Q70+V70+AA70+AF70+AK70</f>
        <v>960</v>
      </c>
      <c r="AQ70" s="26">
        <f t="shared" si="21"/>
        <v>0</v>
      </c>
      <c r="AR70" s="23">
        <f t="shared" si="21"/>
        <v>0</v>
      </c>
      <c r="AS70" s="23">
        <f t="shared" si="21"/>
        <v>0</v>
      </c>
    </row>
    <row r="71" spans="1:47" s="11" customFormat="1" ht="121.5" customHeight="1" x14ac:dyDescent="0.25">
      <c r="A71" s="37" t="s">
        <v>106</v>
      </c>
      <c r="B71" s="37"/>
      <c r="C71" s="32" t="s">
        <v>73</v>
      </c>
      <c r="D71" s="32" t="s">
        <v>152</v>
      </c>
      <c r="E71" s="32" t="s">
        <v>82</v>
      </c>
      <c r="F71" s="24">
        <v>360</v>
      </c>
      <c r="G71" s="25">
        <v>360</v>
      </c>
      <c r="H71" s="24">
        <v>0</v>
      </c>
      <c r="I71" s="25">
        <v>0</v>
      </c>
      <c r="J71" s="25">
        <v>0</v>
      </c>
      <c r="K71" s="24">
        <v>360</v>
      </c>
      <c r="L71" s="24">
        <v>360</v>
      </c>
      <c r="M71" s="24">
        <v>0</v>
      </c>
      <c r="N71" s="25">
        <v>0</v>
      </c>
      <c r="O71" s="25">
        <v>0</v>
      </c>
      <c r="P71" s="25">
        <v>360</v>
      </c>
      <c r="Q71" s="25">
        <v>360</v>
      </c>
      <c r="R71" s="25">
        <v>0</v>
      </c>
      <c r="S71" s="25">
        <v>0</v>
      </c>
      <c r="T71" s="25">
        <v>0</v>
      </c>
      <c r="U71" s="25">
        <v>360</v>
      </c>
      <c r="V71" s="25">
        <v>360</v>
      </c>
      <c r="W71" s="25">
        <v>0</v>
      </c>
      <c r="X71" s="25">
        <v>0</v>
      </c>
      <c r="Y71" s="25">
        <v>0</v>
      </c>
      <c r="Z71" s="25">
        <f t="shared" si="22"/>
        <v>450</v>
      </c>
      <c r="AA71" s="25">
        <v>450</v>
      </c>
      <c r="AB71" s="25">
        <v>0</v>
      </c>
      <c r="AC71" s="25">
        <v>0</v>
      </c>
      <c r="AD71" s="25">
        <v>0</v>
      </c>
      <c r="AE71" s="25">
        <f t="shared" si="24"/>
        <v>450</v>
      </c>
      <c r="AF71" s="25">
        <v>450</v>
      </c>
      <c r="AG71" s="25">
        <v>0</v>
      </c>
      <c r="AH71" s="25">
        <v>0</v>
      </c>
      <c r="AI71" s="25">
        <v>0</v>
      </c>
      <c r="AJ71" s="25">
        <f t="shared" si="23"/>
        <v>450</v>
      </c>
      <c r="AK71" s="25">
        <v>450</v>
      </c>
      <c r="AL71" s="25">
        <v>0</v>
      </c>
      <c r="AM71" s="25">
        <v>0</v>
      </c>
      <c r="AN71" s="25">
        <v>0</v>
      </c>
      <c r="AO71" s="24">
        <f t="shared" si="25"/>
        <v>2790</v>
      </c>
      <c r="AP71" s="26">
        <f>G71+L71+Q71+V71+AA71+AF71+AK71</f>
        <v>2790</v>
      </c>
      <c r="AQ71" s="26">
        <f>H71+M71+R71+W71+AB71+AG71+AL71</f>
        <v>0</v>
      </c>
      <c r="AR71" s="23">
        <f>I71+N71+S71+X71+AC71+AH71+AM71</f>
        <v>0</v>
      </c>
      <c r="AS71" s="23">
        <f>J71+O71+T71+Y71+AD71+AI71+AN71</f>
        <v>0</v>
      </c>
    </row>
    <row r="72" spans="1:47" s="11" customFormat="1" ht="118.5" customHeight="1" x14ac:dyDescent="0.25">
      <c r="A72" s="37" t="s">
        <v>107</v>
      </c>
      <c r="B72" s="37"/>
      <c r="C72" s="32" t="s">
        <v>105</v>
      </c>
      <c r="D72" s="32" t="s">
        <v>152</v>
      </c>
      <c r="E72" s="32"/>
      <c r="F72" s="24">
        <f>10-10</f>
        <v>0</v>
      </c>
      <c r="G72" s="25">
        <f>10-10</f>
        <v>0</v>
      </c>
      <c r="H72" s="24">
        <v>0</v>
      </c>
      <c r="I72" s="25">
        <v>0</v>
      </c>
      <c r="J72" s="25">
        <v>0</v>
      </c>
      <c r="K72" s="24">
        <f>10-10</f>
        <v>0</v>
      </c>
      <c r="L72" s="24">
        <f>10-10</f>
        <v>0</v>
      </c>
      <c r="M72" s="24">
        <v>0</v>
      </c>
      <c r="N72" s="25">
        <v>0</v>
      </c>
      <c r="O72" s="25">
        <v>0</v>
      </c>
      <c r="P72" s="25">
        <f>10-10</f>
        <v>0</v>
      </c>
      <c r="Q72" s="25">
        <f>10-10</f>
        <v>0</v>
      </c>
      <c r="R72" s="25">
        <v>0</v>
      </c>
      <c r="S72" s="25">
        <v>0</v>
      </c>
      <c r="T72" s="25">
        <v>0</v>
      </c>
      <c r="U72" s="25">
        <f>10-10</f>
        <v>0</v>
      </c>
      <c r="V72" s="25">
        <f>10-10</f>
        <v>0</v>
      </c>
      <c r="W72" s="25">
        <v>0</v>
      </c>
      <c r="X72" s="25">
        <v>0</v>
      </c>
      <c r="Y72" s="25">
        <v>0</v>
      </c>
      <c r="Z72" s="25">
        <f t="shared" si="22"/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f t="shared" si="24"/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f t="shared" si="23"/>
        <v>0</v>
      </c>
      <c r="AK72" s="25">
        <v>0</v>
      </c>
      <c r="AL72" s="25">
        <v>0</v>
      </c>
      <c r="AM72" s="25">
        <v>0</v>
      </c>
      <c r="AN72" s="25">
        <v>0</v>
      </c>
      <c r="AO72" s="24">
        <f t="shared" si="25"/>
        <v>0</v>
      </c>
      <c r="AP72" s="26">
        <f>G72+L72+Q72+V72+AA72+AF72+AK72</f>
        <v>0</v>
      </c>
      <c r="AQ72" s="24">
        <v>0</v>
      </c>
      <c r="AR72" s="25">
        <v>0</v>
      </c>
      <c r="AS72" s="25">
        <v>0</v>
      </c>
    </row>
    <row r="73" spans="1:47" s="11" customFormat="1" ht="118.5" customHeight="1" x14ac:dyDescent="0.25">
      <c r="A73" s="37" t="s">
        <v>108</v>
      </c>
      <c r="B73" s="37"/>
      <c r="C73" s="32" t="s">
        <v>149</v>
      </c>
      <c r="D73" s="32" t="s">
        <v>151</v>
      </c>
      <c r="E73" s="32" t="s">
        <v>180</v>
      </c>
      <c r="F73" s="24">
        <f>76.2-76.2</f>
        <v>0</v>
      </c>
      <c r="G73" s="25">
        <f>76.2-76.2</f>
        <v>0</v>
      </c>
      <c r="H73" s="24">
        <v>0</v>
      </c>
      <c r="I73" s="25">
        <v>0</v>
      </c>
      <c r="J73" s="25">
        <v>0</v>
      </c>
      <c r="K73" s="24">
        <f>76.2-76.2</f>
        <v>0</v>
      </c>
      <c r="L73" s="24">
        <f>76.2-76.2</f>
        <v>0</v>
      </c>
      <c r="M73" s="24">
        <v>0</v>
      </c>
      <c r="N73" s="25">
        <v>0</v>
      </c>
      <c r="O73" s="25">
        <v>0</v>
      </c>
      <c r="P73" s="25">
        <f>76.2-76.2</f>
        <v>0</v>
      </c>
      <c r="Q73" s="25">
        <f>76.2-76.2</f>
        <v>0</v>
      </c>
      <c r="R73" s="25">
        <v>0</v>
      </c>
      <c r="S73" s="25">
        <v>0</v>
      </c>
      <c r="T73" s="25">
        <v>0</v>
      </c>
      <c r="U73" s="25">
        <v>76</v>
      </c>
      <c r="V73" s="25">
        <v>76</v>
      </c>
      <c r="W73" s="25">
        <v>0</v>
      </c>
      <c r="X73" s="25">
        <v>0</v>
      </c>
      <c r="Y73" s="25">
        <v>0</v>
      </c>
      <c r="Z73" s="25">
        <f t="shared" ref="Z73:Z80" si="26">AA73+AB73</f>
        <v>120</v>
      </c>
      <c r="AA73" s="25">
        <v>120</v>
      </c>
      <c r="AB73" s="25">
        <v>0</v>
      </c>
      <c r="AC73" s="25">
        <v>0</v>
      </c>
      <c r="AD73" s="25">
        <v>0</v>
      </c>
      <c r="AE73" s="25">
        <f t="shared" si="24"/>
        <v>120</v>
      </c>
      <c r="AF73" s="25">
        <v>120</v>
      </c>
      <c r="AG73" s="25">
        <v>0</v>
      </c>
      <c r="AH73" s="25">
        <v>0</v>
      </c>
      <c r="AI73" s="25">
        <v>0</v>
      </c>
      <c r="AJ73" s="25">
        <f t="shared" si="23"/>
        <v>120</v>
      </c>
      <c r="AK73" s="25">
        <v>120</v>
      </c>
      <c r="AL73" s="25">
        <v>0</v>
      </c>
      <c r="AM73" s="25">
        <v>0</v>
      </c>
      <c r="AN73" s="25">
        <v>0</v>
      </c>
      <c r="AO73" s="24">
        <f t="shared" si="25"/>
        <v>436</v>
      </c>
      <c r="AP73" s="26">
        <f t="shared" ref="AP73:AP78" si="27">G73+L73+Q73+V73+AA73+AF73+AK73</f>
        <v>436</v>
      </c>
      <c r="AQ73" s="24">
        <v>0</v>
      </c>
      <c r="AR73" s="25">
        <v>0</v>
      </c>
      <c r="AS73" s="25">
        <v>0</v>
      </c>
    </row>
    <row r="74" spans="1:47" s="11" customFormat="1" ht="117" customHeight="1" x14ac:dyDescent="0.25">
      <c r="A74" s="37" t="s">
        <v>112</v>
      </c>
      <c r="B74" s="37"/>
      <c r="C74" s="32" t="s">
        <v>109</v>
      </c>
      <c r="D74" s="32" t="s">
        <v>153</v>
      </c>
      <c r="E74" s="32"/>
      <c r="F74" s="24">
        <f>56-56</f>
        <v>0</v>
      </c>
      <c r="G74" s="25">
        <f>56-56</f>
        <v>0</v>
      </c>
      <c r="H74" s="24">
        <v>0</v>
      </c>
      <c r="I74" s="25">
        <v>0</v>
      </c>
      <c r="J74" s="25">
        <v>0</v>
      </c>
      <c r="K74" s="24">
        <f>56-56</f>
        <v>0</v>
      </c>
      <c r="L74" s="24">
        <f>56-56</f>
        <v>0</v>
      </c>
      <c r="M74" s="24">
        <v>0</v>
      </c>
      <c r="N74" s="25">
        <v>0</v>
      </c>
      <c r="O74" s="25">
        <v>0</v>
      </c>
      <c r="P74" s="25">
        <f>56-56</f>
        <v>0</v>
      </c>
      <c r="Q74" s="25">
        <f>56-56</f>
        <v>0</v>
      </c>
      <c r="R74" s="25">
        <v>0</v>
      </c>
      <c r="S74" s="25">
        <v>0</v>
      </c>
      <c r="T74" s="25">
        <v>0</v>
      </c>
      <c r="U74" s="25">
        <f>56-56</f>
        <v>0</v>
      </c>
      <c r="V74" s="25">
        <f>56-56</f>
        <v>0</v>
      </c>
      <c r="W74" s="25">
        <v>0</v>
      </c>
      <c r="X74" s="25">
        <v>0</v>
      </c>
      <c r="Y74" s="25">
        <v>0</v>
      </c>
      <c r="Z74" s="25">
        <f t="shared" si="26"/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f t="shared" si="24"/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f t="shared" si="23"/>
        <v>0</v>
      </c>
      <c r="AK74" s="25">
        <v>0</v>
      </c>
      <c r="AL74" s="25">
        <v>0</v>
      </c>
      <c r="AM74" s="25">
        <v>0</v>
      </c>
      <c r="AN74" s="25">
        <v>0</v>
      </c>
      <c r="AO74" s="24">
        <f t="shared" si="25"/>
        <v>0</v>
      </c>
      <c r="AP74" s="26">
        <f t="shared" si="27"/>
        <v>0</v>
      </c>
      <c r="AQ74" s="24">
        <v>0</v>
      </c>
      <c r="AR74" s="25">
        <v>0</v>
      </c>
      <c r="AS74" s="25">
        <v>0</v>
      </c>
    </row>
    <row r="75" spans="1:47" s="11" customFormat="1" ht="120.75" customHeight="1" x14ac:dyDescent="0.25">
      <c r="A75" s="37" t="s">
        <v>143</v>
      </c>
      <c r="B75" s="37"/>
      <c r="C75" s="32" t="s">
        <v>111</v>
      </c>
      <c r="D75" s="32" t="s">
        <v>152</v>
      </c>
      <c r="E75" s="32"/>
      <c r="F75" s="24">
        <f>16.6-16.6</f>
        <v>0</v>
      </c>
      <c r="G75" s="25">
        <f>16.6-16.6</f>
        <v>0</v>
      </c>
      <c r="H75" s="24">
        <v>0</v>
      </c>
      <c r="I75" s="25">
        <v>0</v>
      </c>
      <c r="J75" s="25">
        <v>0</v>
      </c>
      <c r="K75" s="24">
        <f>16.6-16.6</f>
        <v>0</v>
      </c>
      <c r="L75" s="24">
        <f>16.6-16.6</f>
        <v>0</v>
      </c>
      <c r="M75" s="24">
        <v>0</v>
      </c>
      <c r="N75" s="25">
        <v>0</v>
      </c>
      <c r="O75" s="25">
        <v>0</v>
      </c>
      <c r="P75" s="25">
        <f>16.6-16.6</f>
        <v>0</v>
      </c>
      <c r="Q75" s="25">
        <f>16.6-16.6</f>
        <v>0</v>
      </c>
      <c r="R75" s="25">
        <v>0</v>
      </c>
      <c r="S75" s="25">
        <v>0</v>
      </c>
      <c r="T75" s="25">
        <v>0</v>
      </c>
      <c r="U75" s="25">
        <f>16.6-16.6</f>
        <v>0</v>
      </c>
      <c r="V75" s="25">
        <f>16.6-16.6</f>
        <v>0</v>
      </c>
      <c r="W75" s="25">
        <v>0</v>
      </c>
      <c r="X75" s="25">
        <v>0</v>
      </c>
      <c r="Y75" s="25">
        <v>0</v>
      </c>
      <c r="Z75" s="25">
        <f t="shared" si="26"/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f t="shared" si="24"/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f t="shared" si="23"/>
        <v>0</v>
      </c>
      <c r="AK75" s="25">
        <v>0</v>
      </c>
      <c r="AL75" s="25">
        <v>0</v>
      </c>
      <c r="AM75" s="25">
        <v>0</v>
      </c>
      <c r="AN75" s="25">
        <v>0</v>
      </c>
      <c r="AO75" s="24">
        <f t="shared" si="25"/>
        <v>0</v>
      </c>
      <c r="AP75" s="26">
        <f t="shared" si="27"/>
        <v>0</v>
      </c>
      <c r="AQ75" s="24">
        <v>0</v>
      </c>
      <c r="AR75" s="25">
        <v>0</v>
      </c>
      <c r="AS75" s="25">
        <v>0</v>
      </c>
    </row>
    <row r="76" spans="1:47" s="11" customFormat="1" ht="117.75" customHeight="1" x14ac:dyDescent="0.25">
      <c r="A76" s="27" t="s">
        <v>144</v>
      </c>
      <c r="B76" s="37"/>
      <c r="C76" s="32" t="s">
        <v>110</v>
      </c>
      <c r="D76" s="32" t="s">
        <v>152</v>
      </c>
      <c r="E76" s="36">
        <v>2024</v>
      </c>
      <c r="F76" s="24">
        <f>150-150</f>
        <v>0</v>
      </c>
      <c r="G76" s="25">
        <f>150-150</f>
        <v>0</v>
      </c>
      <c r="H76" s="24">
        <v>0</v>
      </c>
      <c r="I76" s="25">
        <v>0</v>
      </c>
      <c r="J76" s="25">
        <v>0</v>
      </c>
      <c r="K76" s="24">
        <f>150-150</f>
        <v>0</v>
      </c>
      <c r="L76" s="24">
        <f>150-150</f>
        <v>0</v>
      </c>
      <c r="M76" s="24">
        <v>0</v>
      </c>
      <c r="N76" s="25">
        <v>0</v>
      </c>
      <c r="O76" s="25">
        <v>0</v>
      </c>
      <c r="P76" s="25">
        <f>150-150</f>
        <v>0</v>
      </c>
      <c r="Q76" s="25">
        <f>150-150</f>
        <v>0</v>
      </c>
      <c r="R76" s="25">
        <v>0</v>
      </c>
      <c r="S76" s="25">
        <v>0</v>
      </c>
      <c r="T76" s="25">
        <v>0</v>
      </c>
      <c r="U76" s="25">
        <f>V76+W76</f>
        <v>85</v>
      </c>
      <c r="V76" s="25">
        <v>85</v>
      </c>
      <c r="W76" s="25">
        <v>0</v>
      </c>
      <c r="X76" s="25">
        <v>0</v>
      </c>
      <c r="Y76" s="25">
        <v>0</v>
      </c>
      <c r="Z76" s="25">
        <f t="shared" si="26"/>
        <v>0</v>
      </c>
      <c r="AA76" s="25">
        <f>0</f>
        <v>0</v>
      </c>
      <c r="AB76" s="25">
        <v>0</v>
      </c>
      <c r="AC76" s="25">
        <v>0</v>
      </c>
      <c r="AD76" s="25">
        <v>0</v>
      </c>
      <c r="AE76" s="25">
        <f t="shared" si="24"/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f t="shared" si="23"/>
        <v>0</v>
      </c>
      <c r="AK76" s="25">
        <v>0</v>
      </c>
      <c r="AL76" s="25">
        <v>0</v>
      </c>
      <c r="AM76" s="25">
        <v>0</v>
      </c>
      <c r="AN76" s="25">
        <v>0</v>
      </c>
      <c r="AO76" s="24">
        <f>AP76+AQ76+AR76+AS76</f>
        <v>85</v>
      </c>
      <c r="AP76" s="26">
        <f>G76+L76+Q76+V76+AA76+AF76+AK76</f>
        <v>85</v>
      </c>
      <c r="AQ76" s="24">
        <v>0</v>
      </c>
      <c r="AR76" s="25">
        <v>0</v>
      </c>
      <c r="AS76" s="25">
        <v>0</v>
      </c>
    </row>
    <row r="77" spans="1:47" s="11" customFormat="1" ht="114" customHeight="1" x14ac:dyDescent="0.25">
      <c r="A77" s="37" t="s">
        <v>145</v>
      </c>
      <c r="B77" s="37"/>
      <c r="C77" s="32" t="s">
        <v>124</v>
      </c>
      <c r="D77" s="32" t="s">
        <v>152</v>
      </c>
      <c r="E77" s="36">
        <v>2024</v>
      </c>
      <c r="F77" s="24">
        <f>200-200</f>
        <v>0</v>
      </c>
      <c r="G77" s="25">
        <f>200-200</f>
        <v>0</v>
      </c>
      <c r="H77" s="24">
        <v>0</v>
      </c>
      <c r="I77" s="25">
        <v>0</v>
      </c>
      <c r="J77" s="25">
        <v>0</v>
      </c>
      <c r="K77" s="24">
        <f>200-200</f>
        <v>0</v>
      </c>
      <c r="L77" s="24">
        <f>200-200</f>
        <v>0</v>
      </c>
      <c r="M77" s="24">
        <v>0</v>
      </c>
      <c r="N77" s="25">
        <v>0</v>
      </c>
      <c r="O77" s="25">
        <v>0</v>
      </c>
      <c r="P77" s="25">
        <f>200-200</f>
        <v>0</v>
      </c>
      <c r="Q77" s="25">
        <f>200-200</f>
        <v>0</v>
      </c>
      <c r="R77" s="25">
        <v>0</v>
      </c>
      <c r="S77" s="25">
        <v>0</v>
      </c>
      <c r="T77" s="25">
        <v>0</v>
      </c>
      <c r="U77" s="25">
        <f t="shared" ref="U77:U80" si="28">V77+W77</f>
        <v>248</v>
      </c>
      <c r="V77" s="25">
        <v>248</v>
      </c>
      <c r="W77" s="25">
        <v>0</v>
      </c>
      <c r="X77" s="25">
        <v>0</v>
      </c>
      <c r="Y77" s="25">
        <v>0</v>
      </c>
      <c r="Z77" s="25">
        <f t="shared" si="26"/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f t="shared" si="24"/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f t="shared" si="23"/>
        <v>0</v>
      </c>
      <c r="AK77" s="25">
        <v>0</v>
      </c>
      <c r="AL77" s="25">
        <v>0</v>
      </c>
      <c r="AM77" s="25">
        <v>0</v>
      </c>
      <c r="AN77" s="25">
        <v>0</v>
      </c>
      <c r="AO77" s="24">
        <f t="shared" ref="AO77" si="29">AP77+AQ77+AR77+AS77</f>
        <v>248</v>
      </c>
      <c r="AP77" s="26">
        <f t="shared" ref="AP77" si="30">G77+L77+Q77+V77+AA77+AF77+AK77</f>
        <v>248</v>
      </c>
      <c r="AQ77" s="24">
        <v>0</v>
      </c>
      <c r="AR77" s="25">
        <v>0</v>
      </c>
      <c r="AS77" s="25">
        <v>0</v>
      </c>
    </row>
    <row r="78" spans="1:47" s="11" customFormat="1" ht="116.25" customHeight="1" x14ac:dyDescent="0.25">
      <c r="A78" s="37" t="s">
        <v>146</v>
      </c>
      <c r="B78" s="37"/>
      <c r="C78" s="32" t="s">
        <v>122</v>
      </c>
      <c r="D78" s="32" t="s">
        <v>152</v>
      </c>
      <c r="E78" s="32" t="s">
        <v>142</v>
      </c>
      <c r="F78" s="24">
        <f>130-130</f>
        <v>0</v>
      </c>
      <c r="G78" s="25">
        <f>130-130</f>
        <v>0</v>
      </c>
      <c r="H78" s="24">
        <v>0</v>
      </c>
      <c r="I78" s="25">
        <v>0</v>
      </c>
      <c r="J78" s="25">
        <v>0</v>
      </c>
      <c r="K78" s="24">
        <f>130-130+94</f>
        <v>94</v>
      </c>
      <c r="L78" s="24">
        <f>130-130+94</f>
        <v>94</v>
      </c>
      <c r="M78" s="24">
        <v>0</v>
      </c>
      <c r="N78" s="25">
        <v>0</v>
      </c>
      <c r="O78" s="25">
        <v>0</v>
      </c>
      <c r="P78" s="25">
        <f t="shared" ref="P78:Q78" si="31">130-130+94</f>
        <v>94</v>
      </c>
      <c r="Q78" s="25">
        <f t="shared" si="31"/>
        <v>94</v>
      </c>
      <c r="R78" s="25">
        <v>0</v>
      </c>
      <c r="S78" s="25">
        <v>0</v>
      </c>
      <c r="T78" s="25">
        <v>0</v>
      </c>
      <c r="U78" s="25">
        <f t="shared" si="28"/>
        <v>490</v>
      </c>
      <c r="V78" s="25">
        <v>490</v>
      </c>
      <c r="W78" s="25">
        <v>0</v>
      </c>
      <c r="X78" s="25">
        <v>0</v>
      </c>
      <c r="Y78" s="25">
        <v>0</v>
      </c>
      <c r="Z78" s="25">
        <f t="shared" si="26"/>
        <v>225</v>
      </c>
      <c r="AA78" s="25">
        <v>225</v>
      </c>
      <c r="AB78" s="25">
        <v>0</v>
      </c>
      <c r="AC78" s="25">
        <v>0</v>
      </c>
      <c r="AD78" s="25">
        <v>0</v>
      </c>
      <c r="AE78" s="25">
        <f t="shared" si="24"/>
        <v>225</v>
      </c>
      <c r="AF78" s="25">
        <v>225</v>
      </c>
      <c r="AG78" s="25">
        <v>0</v>
      </c>
      <c r="AH78" s="25">
        <v>0</v>
      </c>
      <c r="AI78" s="25">
        <v>0</v>
      </c>
      <c r="AJ78" s="25">
        <f t="shared" si="23"/>
        <v>225</v>
      </c>
      <c r="AK78" s="25">
        <v>225</v>
      </c>
      <c r="AL78" s="25">
        <v>0</v>
      </c>
      <c r="AM78" s="25">
        <v>0</v>
      </c>
      <c r="AN78" s="25">
        <v>0</v>
      </c>
      <c r="AO78" s="24">
        <f t="shared" si="25"/>
        <v>1353</v>
      </c>
      <c r="AP78" s="26">
        <f t="shared" si="27"/>
        <v>1353</v>
      </c>
      <c r="AQ78" s="24">
        <v>0</v>
      </c>
      <c r="AR78" s="25">
        <v>0</v>
      </c>
      <c r="AS78" s="25">
        <v>0</v>
      </c>
    </row>
    <row r="79" spans="1:47" s="11" customFormat="1" ht="107.25" customHeight="1" x14ac:dyDescent="0.25">
      <c r="A79" s="27" t="s">
        <v>147</v>
      </c>
      <c r="B79" s="37"/>
      <c r="C79" s="32" t="s">
        <v>150</v>
      </c>
      <c r="D79" s="32" t="s">
        <v>152</v>
      </c>
      <c r="E79" s="32" t="s">
        <v>142</v>
      </c>
      <c r="F79" s="24">
        <v>0</v>
      </c>
      <c r="G79" s="25">
        <v>0</v>
      </c>
      <c r="H79" s="24">
        <v>0</v>
      </c>
      <c r="I79" s="25">
        <v>0</v>
      </c>
      <c r="J79" s="25">
        <v>0</v>
      </c>
      <c r="K79" s="24">
        <v>1100</v>
      </c>
      <c r="L79" s="24">
        <v>1100</v>
      </c>
      <c r="M79" s="24">
        <v>0</v>
      </c>
      <c r="N79" s="25">
        <v>0</v>
      </c>
      <c r="O79" s="25">
        <v>0</v>
      </c>
      <c r="P79" s="25">
        <v>1098</v>
      </c>
      <c r="Q79" s="25">
        <v>1098</v>
      </c>
      <c r="R79" s="25">
        <v>0</v>
      </c>
      <c r="S79" s="25">
        <v>0</v>
      </c>
      <c r="T79" s="25">
        <v>0</v>
      </c>
      <c r="U79" s="25">
        <f t="shared" si="28"/>
        <v>1104</v>
      </c>
      <c r="V79" s="25">
        <v>1104</v>
      </c>
      <c r="W79" s="25">
        <v>0</v>
      </c>
      <c r="X79" s="25">
        <v>0</v>
      </c>
      <c r="Y79" s="25">
        <v>0</v>
      </c>
      <c r="Z79" s="25">
        <f t="shared" si="26"/>
        <v>1100</v>
      </c>
      <c r="AA79" s="25">
        <v>1100</v>
      </c>
      <c r="AB79" s="25">
        <v>0</v>
      </c>
      <c r="AC79" s="25">
        <v>0</v>
      </c>
      <c r="AD79" s="25">
        <v>0</v>
      </c>
      <c r="AE79" s="25">
        <f t="shared" si="24"/>
        <v>1100</v>
      </c>
      <c r="AF79" s="25">
        <v>1100</v>
      </c>
      <c r="AG79" s="25">
        <v>0</v>
      </c>
      <c r="AH79" s="25">
        <v>0</v>
      </c>
      <c r="AI79" s="25">
        <v>0</v>
      </c>
      <c r="AJ79" s="25">
        <f t="shared" si="23"/>
        <v>1100</v>
      </c>
      <c r="AK79" s="25">
        <v>1100</v>
      </c>
      <c r="AL79" s="25">
        <v>0</v>
      </c>
      <c r="AM79" s="25">
        <v>0</v>
      </c>
      <c r="AN79" s="25">
        <v>0</v>
      </c>
      <c r="AO79" s="17">
        <f>AP79+AQ79+AR79+AS79</f>
        <v>6602</v>
      </c>
      <c r="AP79" s="24">
        <f>G79+L79+Q79+V79+AA79+AF79+AK79</f>
        <v>6602</v>
      </c>
      <c r="AQ79" s="17">
        <f t="shared" ref="AQ79:AS80" si="32">H79+M79+R79+W79+AB79+AG79+AL79</f>
        <v>0</v>
      </c>
      <c r="AR79" s="18">
        <f t="shared" si="32"/>
        <v>0</v>
      </c>
      <c r="AS79" s="18">
        <f t="shared" si="32"/>
        <v>0</v>
      </c>
    </row>
    <row r="80" spans="1:47" s="11" customFormat="1" ht="129" customHeight="1" x14ac:dyDescent="0.25">
      <c r="A80" s="27" t="s">
        <v>158</v>
      </c>
      <c r="B80" s="37"/>
      <c r="C80" s="32" t="s">
        <v>159</v>
      </c>
      <c r="D80" s="32" t="s">
        <v>152</v>
      </c>
      <c r="E80" s="32" t="s">
        <v>182</v>
      </c>
      <c r="F80" s="24">
        <v>0</v>
      </c>
      <c r="G80" s="25">
        <v>0</v>
      </c>
      <c r="H80" s="24">
        <v>0</v>
      </c>
      <c r="I80" s="25">
        <v>0</v>
      </c>
      <c r="J80" s="25">
        <v>0</v>
      </c>
      <c r="K80" s="25">
        <v>0</v>
      </c>
      <c r="L80" s="25">
        <v>0</v>
      </c>
      <c r="M80" s="24">
        <v>0</v>
      </c>
      <c r="N80" s="25">
        <v>0</v>
      </c>
      <c r="O80" s="25">
        <v>0</v>
      </c>
      <c r="P80" s="25">
        <v>331</v>
      </c>
      <c r="Q80" s="25">
        <v>331</v>
      </c>
      <c r="R80" s="25">
        <v>0</v>
      </c>
      <c r="S80" s="25">
        <v>0</v>
      </c>
      <c r="T80" s="25">
        <v>0</v>
      </c>
      <c r="U80" s="25">
        <f t="shared" si="28"/>
        <v>149</v>
      </c>
      <c r="V80" s="25">
        <v>149</v>
      </c>
      <c r="W80" s="25">
        <v>0</v>
      </c>
      <c r="X80" s="25">
        <v>0</v>
      </c>
      <c r="Y80" s="25">
        <v>0</v>
      </c>
      <c r="Z80" s="25">
        <f t="shared" si="26"/>
        <v>387</v>
      </c>
      <c r="AA80" s="25">
        <v>387</v>
      </c>
      <c r="AB80" s="25">
        <v>0</v>
      </c>
      <c r="AC80" s="25">
        <v>0</v>
      </c>
      <c r="AD80" s="25">
        <v>0</v>
      </c>
      <c r="AE80" s="25">
        <f t="shared" si="24"/>
        <v>387</v>
      </c>
      <c r="AF80" s="25">
        <v>387</v>
      </c>
      <c r="AG80" s="25">
        <v>0</v>
      </c>
      <c r="AH80" s="25">
        <v>0</v>
      </c>
      <c r="AI80" s="25">
        <v>0</v>
      </c>
      <c r="AJ80" s="25">
        <f t="shared" si="23"/>
        <v>387</v>
      </c>
      <c r="AK80" s="25">
        <v>387</v>
      </c>
      <c r="AL80" s="25">
        <v>0</v>
      </c>
      <c r="AM80" s="25">
        <v>0</v>
      </c>
      <c r="AN80" s="25">
        <v>0</v>
      </c>
      <c r="AO80" s="17">
        <f>AP80+AQ80+AR80+AS80</f>
        <v>1641</v>
      </c>
      <c r="AP80" s="24">
        <f>G80+L80+Q80+V80+AA80+AF80+AK80</f>
        <v>1641</v>
      </c>
      <c r="AQ80" s="17">
        <f t="shared" si="32"/>
        <v>0</v>
      </c>
      <c r="AR80" s="18">
        <f t="shared" si="32"/>
        <v>0</v>
      </c>
      <c r="AS80" s="18">
        <f t="shared" si="32"/>
        <v>0</v>
      </c>
    </row>
    <row r="81" spans="1:46" s="13" customFormat="1" ht="18" customHeight="1" x14ac:dyDescent="0.25">
      <c r="A81" s="60" t="s">
        <v>121</v>
      </c>
      <c r="B81" s="60"/>
      <c r="C81" s="60"/>
      <c r="D81" s="34"/>
      <c r="E81" s="34"/>
      <c r="F81" s="28">
        <f t="shared" ref="F81:J81" si="33">F66+SUM(F67:F80)</f>
        <v>42321</v>
      </c>
      <c r="G81" s="29">
        <f t="shared" si="33"/>
        <v>9644</v>
      </c>
      <c r="H81" s="28">
        <f t="shared" si="33"/>
        <v>32677</v>
      </c>
      <c r="I81" s="29">
        <f t="shared" si="33"/>
        <v>0</v>
      </c>
      <c r="J81" s="29">
        <f t="shared" si="33"/>
        <v>0</v>
      </c>
      <c r="K81" s="28">
        <f>K66+SUM(K67:K80)</f>
        <v>48223.700969999998</v>
      </c>
      <c r="L81" s="28">
        <f t="shared" ref="L81:AS81" si="34">L66+SUM(L67:L80)</f>
        <v>13688.70097</v>
      </c>
      <c r="M81" s="28">
        <f t="shared" si="34"/>
        <v>34535</v>
      </c>
      <c r="N81" s="29">
        <f t="shared" si="34"/>
        <v>0</v>
      </c>
      <c r="O81" s="29">
        <f t="shared" si="34"/>
        <v>0</v>
      </c>
      <c r="P81" s="29">
        <f t="shared" si="34"/>
        <v>56329</v>
      </c>
      <c r="Q81" s="29">
        <f t="shared" si="34"/>
        <v>18966</v>
      </c>
      <c r="R81" s="29">
        <f t="shared" si="34"/>
        <v>37363</v>
      </c>
      <c r="S81" s="29">
        <f t="shared" si="34"/>
        <v>0</v>
      </c>
      <c r="T81" s="29">
        <f t="shared" si="34"/>
        <v>0</v>
      </c>
      <c r="U81" s="29">
        <f t="shared" si="34"/>
        <v>70412</v>
      </c>
      <c r="V81" s="29">
        <f t="shared" si="34"/>
        <v>31815</v>
      </c>
      <c r="W81" s="29">
        <f t="shared" si="34"/>
        <v>38597</v>
      </c>
      <c r="X81" s="29">
        <f t="shared" si="34"/>
        <v>0</v>
      </c>
      <c r="Y81" s="29">
        <f t="shared" si="34"/>
        <v>0</v>
      </c>
      <c r="Z81" s="29">
        <f t="shared" si="34"/>
        <v>31881</v>
      </c>
      <c r="AA81" s="29">
        <f t="shared" si="34"/>
        <v>31881</v>
      </c>
      <c r="AB81" s="29">
        <f t="shared" si="34"/>
        <v>0</v>
      </c>
      <c r="AC81" s="29">
        <f t="shared" si="34"/>
        <v>0</v>
      </c>
      <c r="AD81" s="29">
        <f t="shared" si="34"/>
        <v>0</v>
      </c>
      <c r="AE81" s="29">
        <f t="shared" si="34"/>
        <v>27294</v>
      </c>
      <c r="AF81" s="29">
        <f t="shared" si="34"/>
        <v>27294</v>
      </c>
      <c r="AG81" s="29">
        <f t="shared" si="34"/>
        <v>0</v>
      </c>
      <c r="AH81" s="29">
        <f t="shared" si="34"/>
        <v>0</v>
      </c>
      <c r="AI81" s="29">
        <f t="shared" si="34"/>
        <v>0</v>
      </c>
      <c r="AJ81" s="29">
        <f t="shared" si="34"/>
        <v>27105</v>
      </c>
      <c r="AK81" s="29">
        <f t="shared" si="34"/>
        <v>27105</v>
      </c>
      <c r="AL81" s="29">
        <f t="shared" si="34"/>
        <v>0</v>
      </c>
      <c r="AM81" s="29">
        <f t="shared" si="34"/>
        <v>0</v>
      </c>
      <c r="AN81" s="29">
        <f t="shared" si="34"/>
        <v>0</v>
      </c>
      <c r="AO81" s="28">
        <f t="shared" si="34"/>
        <v>303565.70097000001</v>
      </c>
      <c r="AP81" s="28">
        <f t="shared" si="34"/>
        <v>160393.70097000001</v>
      </c>
      <c r="AQ81" s="28">
        <f t="shared" si="34"/>
        <v>143172</v>
      </c>
      <c r="AR81" s="29">
        <f t="shared" si="34"/>
        <v>0</v>
      </c>
      <c r="AS81" s="29">
        <f t="shared" si="34"/>
        <v>0</v>
      </c>
    </row>
    <row r="82" spans="1:46" s="11" customFormat="1" ht="18.75" customHeight="1" x14ac:dyDescent="0.25">
      <c r="A82" s="40" t="s">
        <v>88</v>
      </c>
      <c r="B82" s="40"/>
      <c r="C82" s="40"/>
      <c r="D82" s="32"/>
      <c r="E82" s="32"/>
      <c r="F82" s="26">
        <f t="shared" ref="F82:O82" si="35">F66+SUM(F67:F80)</f>
        <v>42321</v>
      </c>
      <c r="G82" s="23">
        <f t="shared" si="35"/>
        <v>9644</v>
      </c>
      <c r="H82" s="26">
        <f t="shared" si="35"/>
        <v>32677</v>
      </c>
      <c r="I82" s="23">
        <f t="shared" si="35"/>
        <v>0</v>
      </c>
      <c r="J82" s="23">
        <f t="shared" si="35"/>
        <v>0</v>
      </c>
      <c r="K82" s="26">
        <f t="shared" si="35"/>
        <v>48223.700969999998</v>
      </c>
      <c r="L82" s="26">
        <f t="shared" si="35"/>
        <v>13688.70097</v>
      </c>
      <c r="M82" s="26">
        <f t="shared" si="35"/>
        <v>34535</v>
      </c>
      <c r="N82" s="23">
        <f t="shared" si="35"/>
        <v>0</v>
      </c>
      <c r="O82" s="23">
        <f t="shared" si="35"/>
        <v>0</v>
      </c>
      <c r="P82" s="23">
        <f>P66+SUM(P67:P80)</f>
        <v>56329</v>
      </c>
      <c r="Q82" s="23">
        <f t="shared" ref="Q82:AS82" si="36">Q66+SUM(Q67:Q80)</f>
        <v>18966</v>
      </c>
      <c r="R82" s="23">
        <f t="shared" si="36"/>
        <v>37363</v>
      </c>
      <c r="S82" s="23">
        <f t="shared" si="36"/>
        <v>0</v>
      </c>
      <c r="T82" s="23">
        <f t="shared" si="36"/>
        <v>0</v>
      </c>
      <c r="U82" s="23">
        <f t="shared" si="36"/>
        <v>70412</v>
      </c>
      <c r="V82" s="23">
        <f>V66+SUM(V67:V80)</f>
        <v>31815</v>
      </c>
      <c r="W82" s="23">
        <f t="shared" si="36"/>
        <v>38597</v>
      </c>
      <c r="X82" s="23">
        <f t="shared" si="36"/>
        <v>0</v>
      </c>
      <c r="Y82" s="23">
        <f t="shared" si="36"/>
        <v>0</v>
      </c>
      <c r="Z82" s="23">
        <f t="shared" si="36"/>
        <v>31881</v>
      </c>
      <c r="AA82" s="23">
        <f t="shared" si="36"/>
        <v>31881</v>
      </c>
      <c r="AB82" s="23">
        <f t="shared" si="36"/>
        <v>0</v>
      </c>
      <c r="AC82" s="23">
        <f t="shared" si="36"/>
        <v>0</v>
      </c>
      <c r="AD82" s="23">
        <f t="shared" si="36"/>
        <v>0</v>
      </c>
      <c r="AE82" s="23">
        <f t="shared" si="36"/>
        <v>27294</v>
      </c>
      <c r="AF82" s="23">
        <f t="shared" si="36"/>
        <v>27294</v>
      </c>
      <c r="AG82" s="23">
        <f t="shared" si="36"/>
        <v>0</v>
      </c>
      <c r="AH82" s="23">
        <f t="shared" si="36"/>
        <v>0</v>
      </c>
      <c r="AI82" s="23">
        <f t="shared" si="36"/>
        <v>0</v>
      </c>
      <c r="AJ82" s="23">
        <f t="shared" si="36"/>
        <v>27105</v>
      </c>
      <c r="AK82" s="23">
        <f t="shared" si="36"/>
        <v>27105</v>
      </c>
      <c r="AL82" s="23">
        <f t="shared" si="36"/>
        <v>0</v>
      </c>
      <c r="AM82" s="23">
        <f t="shared" si="36"/>
        <v>0</v>
      </c>
      <c r="AN82" s="23">
        <f t="shared" si="36"/>
        <v>0</v>
      </c>
      <c r="AO82" s="26">
        <f t="shared" si="36"/>
        <v>303565.70097000001</v>
      </c>
      <c r="AP82" s="26">
        <f>AP66+SUM(AP67:AP80)</f>
        <v>160393.70097000001</v>
      </c>
      <c r="AQ82" s="26">
        <f t="shared" si="36"/>
        <v>143172</v>
      </c>
      <c r="AR82" s="23">
        <f t="shared" si="36"/>
        <v>0</v>
      </c>
      <c r="AS82" s="23">
        <f t="shared" si="36"/>
        <v>0</v>
      </c>
    </row>
    <row r="83" spans="1:46" s="11" customFormat="1" ht="18.75" customHeight="1" x14ac:dyDescent="0.25">
      <c r="A83" s="40" t="s">
        <v>89</v>
      </c>
      <c r="B83" s="40"/>
      <c r="C83" s="40"/>
      <c r="D83" s="32"/>
      <c r="E83" s="34"/>
      <c r="F83" s="26">
        <f t="shared" ref="F83:AS83" si="37">F30+F82</f>
        <v>52394.06</v>
      </c>
      <c r="G83" s="23">
        <f>G30+G82</f>
        <v>17794</v>
      </c>
      <c r="H83" s="26">
        <f t="shared" si="37"/>
        <v>34600.06</v>
      </c>
      <c r="I83" s="23">
        <f t="shared" si="37"/>
        <v>0</v>
      </c>
      <c r="J83" s="23">
        <f t="shared" si="37"/>
        <v>0</v>
      </c>
      <c r="K83" s="26">
        <f t="shared" si="37"/>
        <v>53533.700969999998</v>
      </c>
      <c r="L83" s="26">
        <f t="shared" si="37"/>
        <v>18998.700969999998</v>
      </c>
      <c r="M83" s="26">
        <f t="shared" si="37"/>
        <v>34535</v>
      </c>
      <c r="N83" s="23">
        <f t="shared" si="37"/>
        <v>0</v>
      </c>
      <c r="O83" s="23">
        <f t="shared" si="37"/>
        <v>0</v>
      </c>
      <c r="P83" s="23">
        <f>P30+P82</f>
        <v>106483</v>
      </c>
      <c r="Q83" s="23">
        <f>Q30+Q82</f>
        <v>67276</v>
      </c>
      <c r="R83" s="23">
        <f t="shared" si="37"/>
        <v>39207</v>
      </c>
      <c r="S83" s="23">
        <f t="shared" si="37"/>
        <v>0</v>
      </c>
      <c r="T83" s="23">
        <f t="shared" si="37"/>
        <v>0</v>
      </c>
      <c r="U83" s="23">
        <f t="shared" si="37"/>
        <v>195339</v>
      </c>
      <c r="V83" s="23">
        <f>V30+V82</f>
        <v>154790</v>
      </c>
      <c r="W83" s="23">
        <f t="shared" si="37"/>
        <v>40549</v>
      </c>
      <c r="X83" s="23">
        <f t="shared" si="37"/>
        <v>0</v>
      </c>
      <c r="Y83" s="23">
        <f t="shared" si="37"/>
        <v>0</v>
      </c>
      <c r="Z83" s="23">
        <f t="shared" si="37"/>
        <v>59456</v>
      </c>
      <c r="AA83" s="23">
        <f t="shared" si="37"/>
        <v>59456</v>
      </c>
      <c r="AB83" s="23">
        <f t="shared" si="37"/>
        <v>0</v>
      </c>
      <c r="AC83" s="23">
        <f t="shared" si="37"/>
        <v>0</v>
      </c>
      <c r="AD83" s="23">
        <f t="shared" si="37"/>
        <v>0</v>
      </c>
      <c r="AE83" s="23">
        <f t="shared" si="37"/>
        <v>34869</v>
      </c>
      <c r="AF83" s="23">
        <f t="shared" si="37"/>
        <v>34869</v>
      </c>
      <c r="AG83" s="23">
        <f t="shared" si="37"/>
        <v>0</v>
      </c>
      <c r="AH83" s="23">
        <f t="shared" si="37"/>
        <v>0</v>
      </c>
      <c r="AI83" s="23">
        <f t="shared" si="37"/>
        <v>0</v>
      </c>
      <c r="AJ83" s="23">
        <f t="shared" si="37"/>
        <v>34680</v>
      </c>
      <c r="AK83" s="23">
        <f t="shared" si="37"/>
        <v>34680</v>
      </c>
      <c r="AL83" s="23">
        <f>AL30+AL82</f>
        <v>0</v>
      </c>
      <c r="AM83" s="23">
        <f t="shared" si="37"/>
        <v>0</v>
      </c>
      <c r="AN83" s="23">
        <f t="shared" si="37"/>
        <v>0</v>
      </c>
      <c r="AO83" s="26">
        <f>AO30+AO82</f>
        <v>536754.76096999994</v>
      </c>
      <c r="AP83" s="26">
        <f>AP30+AP82</f>
        <v>387863.70097000001</v>
      </c>
      <c r="AQ83" s="26">
        <f t="shared" si="37"/>
        <v>148891.06</v>
      </c>
      <c r="AR83" s="23">
        <f t="shared" si="37"/>
        <v>0</v>
      </c>
      <c r="AS83" s="23">
        <f t="shared" si="37"/>
        <v>0</v>
      </c>
      <c r="AT83" s="14"/>
    </row>
    <row r="84" spans="1:46" s="11" customFormat="1" ht="22.5" customHeight="1" x14ac:dyDescent="0.25">
      <c r="A84" s="40" t="s">
        <v>74</v>
      </c>
      <c r="B84" s="40"/>
      <c r="C84" s="40"/>
      <c r="D84" s="32"/>
      <c r="E84" s="34"/>
      <c r="F84" s="26">
        <f t="shared" ref="F84:AP87" si="38">F31</f>
        <v>0</v>
      </c>
      <c r="G84" s="23">
        <f t="shared" si="38"/>
        <v>0</v>
      </c>
      <c r="H84" s="26">
        <f t="shared" si="38"/>
        <v>0</v>
      </c>
      <c r="I84" s="23">
        <f t="shared" si="38"/>
        <v>0</v>
      </c>
      <c r="J84" s="23">
        <f t="shared" si="38"/>
        <v>0</v>
      </c>
      <c r="K84" s="26">
        <f t="shared" si="38"/>
        <v>0</v>
      </c>
      <c r="L84" s="26">
        <f t="shared" si="38"/>
        <v>0</v>
      </c>
      <c r="M84" s="26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  <c r="S84" s="23">
        <f t="shared" si="38"/>
        <v>0</v>
      </c>
      <c r="T84" s="23">
        <f t="shared" si="38"/>
        <v>0</v>
      </c>
      <c r="U84" s="23">
        <f t="shared" si="38"/>
        <v>0</v>
      </c>
      <c r="V84" s="23">
        <f t="shared" si="38"/>
        <v>0</v>
      </c>
      <c r="W84" s="23">
        <f t="shared" si="38"/>
        <v>0</v>
      </c>
      <c r="X84" s="23">
        <f t="shared" si="38"/>
        <v>0</v>
      </c>
      <c r="Y84" s="23">
        <f t="shared" si="38"/>
        <v>0</v>
      </c>
      <c r="Z84" s="23">
        <f t="shared" si="38"/>
        <v>0</v>
      </c>
      <c r="AA84" s="23">
        <f t="shared" si="38"/>
        <v>0</v>
      </c>
      <c r="AB84" s="23">
        <f t="shared" si="38"/>
        <v>0</v>
      </c>
      <c r="AC84" s="23">
        <f t="shared" si="38"/>
        <v>0</v>
      </c>
      <c r="AD84" s="23">
        <f t="shared" si="38"/>
        <v>0</v>
      </c>
      <c r="AE84" s="23">
        <f t="shared" si="38"/>
        <v>0</v>
      </c>
      <c r="AF84" s="23">
        <f t="shared" si="38"/>
        <v>0</v>
      </c>
      <c r="AG84" s="23">
        <f t="shared" si="38"/>
        <v>0</v>
      </c>
      <c r="AH84" s="23">
        <f t="shared" si="38"/>
        <v>0</v>
      </c>
      <c r="AI84" s="23">
        <f t="shared" si="38"/>
        <v>0</v>
      </c>
      <c r="AJ84" s="23">
        <f t="shared" si="38"/>
        <v>0</v>
      </c>
      <c r="AK84" s="23">
        <f t="shared" si="38"/>
        <v>0</v>
      </c>
      <c r="AL84" s="23">
        <f t="shared" si="38"/>
        <v>0</v>
      </c>
      <c r="AM84" s="23">
        <f t="shared" si="38"/>
        <v>0</v>
      </c>
      <c r="AN84" s="23">
        <f t="shared" si="38"/>
        <v>0</v>
      </c>
      <c r="AO84" s="26">
        <f t="shared" si="38"/>
        <v>0</v>
      </c>
      <c r="AP84" s="26">
        <f t="shared" si="38"/>
        <v>0</v>
      </c>
      <c r="AQ84" s="26">
        <f t="shared" ref="AQ84:AS86" si="39">H84+M84+R84+W84+AB84+AG84</f>
        <v>0</v>
      </c>
      <c r="AR84" s="23">
        <f t="shared" si="39"/>
        <v>0</v>
      </c>
      <c r="AS84" s="23">
        <f t="shared" si="39"/>
        <v>0</v>
      </c>
    </row>
    <row r="85" spans="1:46" s="11" customFormat="1" ht="18.75" x14ac:dyDescent="0.25">
      <c r="A85" s="40" t="s">
        <v>75</v>
      </c>
      <c r="B85" s="40"/>
      <c r="C85" s="40"/>
      <c r="D85" s="32"/>
      <c r="E85" s="34"/>
      <c r="F85" s="26">
        <f t="shared" si="38"/>
        <v>0</v>
      </c>
      <c r="G85" s="23">
        <f t="shared" si="38"/>
        <v>0</v>
      </c>
      <c r="H85" s="26">
        <f t="shared" si="38"/>
        <v>0</v>
      </c>
      <c r="I85" s="23">
        <f t="shared" si="38"/>
        <v>0</v>
      </c>
      <c r="J85" s="23">
        <f t="shared" si="38"/>
        <v>0</v>
      </c>
      <c r="K85" s="26">
        <f t="shared" si="38"/>
        <v>0</v>
      </c>
      <c r="L85" s="26">
        <f t="shared" si="38"/>
        <v>0</v>
      </c>
      <c r="M85" s="26">
        <f t="shared" si="38"/>
        <v>0</v>
      </c>
      <c r="N85" s="23">
        <f t="shared" si="38"/>
        <v>0</v>
      </c>
      <c r="O85" s="23">
        <f t="shared" si="38"/>
        <v>0</v>
      </c>
      <c r="P85" s="23">
        <f t="shared" si="38"/>
        <v>0</v>
      </c>
      <c r="Q85" s="23">
        <f t="shared" si="38"/>
        <v>0</v>
      </c>
      <c r="R85" s="23">
        <f t="shared" si="38"/>
        <v>0</v>
      </c>
      <c r="S85" s="23">
        <f t="shared" si="38"/>
        <v>0</v>
      </c>
      <c r="T85" s="23">
        <f t="shared" si="38"/>
        <v>0</v>
      </c>
      <c r="U85" s="23">
        <f t="shared" si="38"/>
        <v>0</v>
      </c>
      <c r="V85" s="23">
        <f t="shared" si="38"/>
        <v>0</v>
      </c>
      <c r="W85" s="23">
        <f t="shared" si="38"/>
        <v>0</v>
      </c>
      <c r="X85" s="23">
        <f t="shared" si="38"/>
        <v>0</v>
      </c>
      <c r="Y85" s="23">
        <f t="shared" si="38"/>
        <v>0</v>
      </c>
      <c r="Z85" s="23">
        <f t="shared" si="38"/>
        <v>0</v>
      </c>
      <c r="AA85" s="23">
        <f t="shared" si="38"/>
        <v>0</v>
      </c>
      <c r="AB85" s="23">
        <f t="shared" si="38"/>
        <v>0</v>
      </c>
      <c r="AC85" s="23">
        <f t="shared" si="38"/>
        <v>0</v>
      </c>
      <c r="AD85" s="23">
        <f t="shared" si="38"/>
        <v>0</v>
      </c>
      <c r="AE85" s="23">
        <f t="shared" si="38"/>
        <v>0</v>
      </c>
      <c r="AF85" s="23">
        <f t="shared" si="38"/>
        <v>0</v>
      </c>
      <c r="AG85" s="23">
        <f t="shared" si="38"/>
        <v>0</v>
      </c>
      <c r="AH85" s="23">
        <f t="shared" si="38"/>
        <v>0</v>
      </c>
      <c r="AI85" s="23">
        <f t="shared" si="38"/>
        <v>0</v>
      </c>
      <c r="AJ85" s="23">
        <f t="shared" si="38"/>
        <v>0</v>
      </c>
      <c r="AK85" s="23">
        <f t="shared" si="38"/>
        <v>0</v>
      </c>
      <c r="AL85" s="23">
        <f t="shared" si="38"/>
        <v>0</v>
      </c>
      <c r="AM85" s="23">
        <f t="shared" si="38"/>
        <v>0</v>
      </c>
      <c r="AN85" s="23">
        <f t="shared" si="38"/>
        <v>0</v>
      </c>
      <c r="AO85" s="26">
        <f t="shared" si="38"/>
        <v>0</v>
      </c>
      <c r="AP85" s="26">
        <f t="shared" si="38"/>
        <v>0</v>
      </c>
      <c r="AQ85" s="26">
        <f t="shared" si="39"/>
        <v>0</v>
      </c>
      <c r="AR85" s="23">
        <f t="shared" si="39"/>
        <v>0</v>
      </c>
      <c r="AS85" s="23">
        <f t="shared" si="39"/>
        <v>0</v>
      </c>
    </row>
    <row r="86" spans="1:46" s="11" customFormat="1" ht="18.75" x14ac:dyDescent="0.25">
      <c r="A86" s="40" t="s">
        <v>76</v>
      </c>
      <c r="B86" s="40"/>
      <c r="C86" s="40"/>
      <c r="D86" s="32"/>
      <c r="E86" s="34"/>
      <c r="F86" s="26">
        <f t="shared" si="38"/>
        <v>2000</v>
      </c>
      <c r="G86" s="23">
        <f t="shared" si="38"/>
        <v>2000</v>
      </c>
      <c r="H86" s="26">
        <f t="shared" si="38"/>
        <v>0</v>
      </c>
      <c r="I86" s="23">
        <f t="shared" si="38"/>
        <v>0</v>
      </c>
      <c r="J86" s="23">
        <f t="shared" si="38"/>
        <v>0</v>
      </c>
      <c r="K86" s="26">
        <f t="shared" si="38"/>
        <v>2000</v>
      </c>
      <c r="L86" s="26">
        <f t="shared" si="38"/>
        <v>2000</v>
      </c>
      <c r="M86" s="26">
        <f t="shared" si="38"/>
        <v>0</v>
      </c>
      <c r="N86" s="23">
        <f t="shared" si="38"/>
        <v>0</v>
      </c>
      <c r="O86" s="23">
        <f t="shared" si="38"/>
        <v>0</v>
      </c>
      <c r="P86" s="23">
        <f t="shared" si="38"/>
        <v>2330</v>
      </c>
      <c r="Q86" s="23">
        <f t="shared" si="38"/>
        <v>2330</v>
      </c>
      <c r="R86" s="23">
        <f t="shared" si="38"/>
        <v>0</v>
      </c>
      <c r="S86" s="23">
        <f t="shared" si="38"/>
        <v>0</v>
      </c>
      <c r="T86" s="23">
        <f t="shared" si="38"/>
        <v>0</v>
      </c>
      <c r="U86" s="23">
        <f t="shared" si="38"/>
        <v>4207</v>
      </c>
      <c r="V86" s="23">
        <f t="shared" si="38"/>
        <v>4207</v>
      </c>
      <c r="W86" s="23">
        <f t="shared" si="38"/>
        <v>0</v>
      </c>
      <c r="X86" s="23">
        <f t="shared" si="38"/>
        <v>0</v>
      </c>
      <c r="Y86" s="23">
        <f t="shared" si="38"/>
        <v>0</v>
      </c>
      <c r="Z86" s="23">
        <f t="shared" si="38"/>
        <v>5995</v>
      </c>
      <c r="AA86" s="23">
        <f t="shared" si="38"/>
        <v>5995</v>
      </c>
      <c r="AB86" s="23">
        <f t="shared" si="38"/>
        <v>0</v>
      </c>
      <c r="AC86" s="23">
        <f t="shared" si="38"/>
        <v>0</v>
      </c>
      <c r="AD86" s="23">
        <f t="shared" si="38"/>
        <v>0</v>
      </c>
      <c r="AE86" s="23">
        <f t="shared" si="38"/>
        <v>5995</v>
      </c>
      <c r="AF86" s="23">
        <f t="shared" si="38"/>
        <v>5995</v>
      </c>
      <c r="AG86" s="23">
        <f t="shared" si="38"/>
        <v>0</v>
      </c>
      <c r="AH86" s="23">
        <f t="shared" si="38"/>
        <v>0</v>
      </c>
      <c r="AI86" s="23">
        <f t="shared" si="38"/>
        <v>0</v>
      </c>
      <c r="AJ86" s="23">
        <f t="shared" si="38"/>
        <v>5995</v>
      </c>
      <c r="AK86" s="23">
        <f t="shared" si="38"/>
        <v>5995</v>
      </c>
      <c r="AL86" s="23">
        <f t="shared" si="38"/>
        <v>0</v>
      </c>
      <c r="AM86" s="23">
        <f t="shared" si="38"/>
        <v>0</v>
      </c>
      <c r="AN86" s="23">
        <f t="shared" si="38"/>
        <v>0</v>
      </c>
      <c r="AO86" s="26">
        <f t="shared" si="38"/>
        <v>28522</v>
      </c>
      <c r="AP86" s="26">
        <f t="shared" si="38"/>
        <v>28522</v>
      </c>
      <c r="AQ86" s="26">
        <f t="shared" si="39"/>
        <v>0</v>
      </c>
      <c r="AR86" s="23">
        <f t="shared" si="39"/>
        <v>0</v>
      </c>
      <c r="AS86" s="23">
        <f t="shared" si="39"/>
        <v>0</v>
      </c>
    </row>
    <row r="87" spans="1:46" s="11" customFormat="1" ht="22.5" customHeight="1" x14ac:dyDescent="0.25">
      <c r="A87" s="40" t="s">
        <v>135</v>
      </c>
      <c r="B87" s="40"/>
      <c r="C87" s="40"/>
      <c r="D87" s="32"/>
      <c r="E87" s="34"/>
      <c r="F87" s="26">
        <f t="shared" si="38"/>
        <v>1500</v>
      </c>
      <c r="G87" s="23">
        <f t="shared" si="38"/>
        <v>1500</v>
      </c>
      <c r="H87" s="26">
        <f t="shared" si="38"/>
        <v>0</v>
      </c>
      <c r="I87" s="23">
        <f t="shared" si="38"/>
        <v>0</v>
      </c>
      <c r="J87" s="23">
        <f t="shared" si="38"/>
        <v>0</v>
      </c>
      <c r="K87" s="26">
        <f t="shared" si="38"/>
        <v>1000</v>
      </c>
      <c r="L87" s="26">
        <f t="shared" si="38"/>
        <v>1000</v>
      </c>
      <c r="M87" s="26">
        <f t="shared" si="38"/>
        <v>0</v>
      </c>
      <c r="N87" s="23">
        <f t="shared" si="38"/>
        <v>0</v>
      </c>
      <c r="O87" s="23">
        <f t="shared" si="38"/>
        <v>0</v>
      </c>
      <c r="P87" s="23">
        <f t="shared" si="38"/>
        <v>0</v>
      </c>
      <c r="Q87" s="23">
        <f t="shared" si="38"/>
        <v>0</v>
      </c>
      <c r="R87" s="23">
        <f t="shared" si="38"/>
        <v>0</v>
      </c>
      <c r="S87" s="23">
        <f t="shared" si="38"/>
        <v>0</v>
      </c>
      <c r="T87" s="23">
        <f t="shared" si="38"/>
        <v>0</v>
      </c>
      <c r="U87" s="23">
        <f t="shared" si="38"/>
        <v>0</v>
      </c>
      <c r="V87" s="23">
        <f t="shared" si="38"/>
        <v>0</v>
      </c>
      <c r="W87" s="23">
        <f t="shared" si="38"/>
        <v>0</v>
      </c>
      <c r="X87" s="23">
        <f t="shared" si="38"/>
        <v>0</v>
      </c>
      <c r="Y87" s="23">
        <f t="shared" si="38"/>
        <v>0</v>
      </c>
      <c r="Z87" s="23">
        <f t="shared" si="38"/>
        <v>0</v>
      </c>
      <c r="AA87" s="23">
        <f t="shared" si="38"/>
        <v>0</v>
      </c>
      <c r="AB87" s="23">
        <f t="shared" si="38"/>
        <v>0</v>
      </c>
      <c r="AC87" s="23">
        <f t="shared" si="38"/>
        <v>0</v>
      </c>
      <c r="AD87" s="23">
        <f t="shared" si="38"/>
        <v>0</v>
      </c>
      <c r="AE87" s="23">
        <f t="shared" si="38"/>
        <v>0</v>
      </c>
      <c r="AF87" s="23">
        <f t="shared" si="38"/>
        <v>0</v>
      </c>
      <c r="AG87" s="23">
        <f t="shared" si="38"/>
        <v>0</v>
      </c>
      <c r="AH87" s="23">
        <f t="shared" si="38"/>
        <v>0</v>
      </c>
      <c r="AI87" s="23">
        <f t="shared" si="38"/>
        <v>0</v>
      </c>
      <c r="AJ87" s="23">
        <f t="shared" si="38"/>
        <v>0</v>
      </c>
      <c r="AK87" s="23">
        <f t="shared" si="38"/>
        <v>0</v>
      </c>
      <c r="AL87" s="23">
        <f t="shared" si="38"/>
        <v>0</v>
      </c>
      <c r="AM87" s="23">
        <f t="shared" si="38"/>
        <v>0</v>
      </c>
      <c r="AN87" s="23">
        <f t="shared" si="38"/>
        <v>0</v>
      </c>
      <c r="AO87" s="26">
        <f t="shared" si="38"/>
        <v>2500</v>
      </c>
      <c r="AP87" s="26">
        <f t="shared" si="38"/>
        <v>2500</v>
      </c>
      <c r="AQ87" s="26">
        <f t="shared" ref="AQ87" si="40">AQ34</f>
        <v>0</v>
      </c>
      <c r="AR87" s="23"/>
      <c r="AS87" s="23"/>
    </row>
    <row r="88" spans="1:46" s="15" customFormat="1" ht="25.5" customHeight="1" x14ac:dyDescent="0.25">
      <c r="A88" s="42" t="s">
        <v>123</v>
      </c>
      <c r="B88" s="42"/>
      <c r="C88" s="42"/>
      <c r="D88" s="34"/>
      <c r="E88" s="34"/>
      <c r="F88" s="28">
        <f>SUM(F83:F87)</f>
        <v>55894.06</v>
      </c>
      <c r="G88" s="29">
        <f>SUM(G83:G87)</f>
        <v>21294</v>
      </c>
      <c r="H88" s="28">
        <f>SUM(H83:H87)</f>
        <v>34600.06</v>
      </c>
      <c r="I88" s="29" t="s">
        <v>37</v>
      </c>
      <c r="J88" s="29" t="s">
        <v>37</v>
      </c>
      <c r="K88" s="28">
        <f t="shared" ref="K88:L88" si="41">SUM(K83:K87)</f>
        <v>56533.700969999998</v>
      </c>
      <c r="L88" s="28">
        <f t="shared" si="41"/>
        <v>21998.700969999998</v>
      </c>
      <c r="M88" s="28">
        <f>SUM(M83:M87)</f>
        <v>34535</v>
      </c>
      <c r="N88" s="29" t="s">
        <v>37</v>
      </c>
      <c r="O88" s="29" t="s">
        <v>37</v>
      </c>
      <c r="P88" s="29">
        <f>SUM(P83:P87)</f>
        <v>108813</v>
      </c>
      <c r="Q88" s="29">
        <f t="shared" ref="Q88:R88" si="42">SUM(Q83:Q87)</f>
        <v>69606</v>
      </c>
      <c r="R88" s="29">
        <f t="shared" si="42"/>
        <v>39207</v>
      </c>
      <c r="S88" s="29" t="s">
        <v>37</v>
      </c>
      <c r="T88" s="29" t="s">
        <v>37</v>
      </c>
      <c r="U88" s="29">
        <f t="shared" ref="U88:W88" si="43">SUM(U83:U87)</f>
        <v>199546</v>
      </c>
      <c r="V88" s="29">
        <f t="shared" si="43"/>
        <v>158997</v>
      </c>
      <c r="W88" s="29">
        <f t="shared" si="43"/>
        <v>40549</v>
      </c>
      <c r="X88" s="29" t="s">
        <v>37</v>
      </c>
      <c r="Y88" s="29" t="s">
        <v>37</v>
      </c>
      <c r="Z88" s="29">
        <f t="shared" ref="Z88:AB88" si="44">SUM(Z83:Z87)</f>
        <v>65451</v>
      </c>
      <c r="AA88" s="29">
        <f t="shared" si="44"/>
        <v>65451</v>
      </c>
      <c r="AB88" s="29">
        <f t="shared" si="44"/>
        <v>0</v>
      </c>
      <c r="AC88" s="29" t="s">
        <v>37</v>
      </c>
      <c r="AD88" s="29" t="s">
        <v>37</v>
      </c>
      <c r="AE88" s="29">
        <f t="shared" ref="AE88:AG88" si="45">SUM(AE83:AE87)</f>
        <v>40864</v>
      </c>
      <c r="AF88" s="29">
        <f t="shared" si="45"/>
        <v>40864</v>
      </c>
      <c r="AG88" s="29">
        <f t="shared" si="45"/>
        <v>0</v>
      </c>
      <c r="AH88" s="29" t="s">
        <v>37</v>
      </c>
      <c r="AI88" s="29" t="s">
        <v>37</v>
      </c>
      <c r="AJ88" s="29">
        <f>SUM(AJ83:AJ86)</f>
        <v>40675</v>
      </c>
      <c r="AK88" s="29">
        <f>SUM(AK83:AK86)</f>
        <v>40675</v>
      </c>
      <c r="AL88" s="29">
        <f>SUM(AL83:AL86)</f>
        <v>0</v>
      </c>
      <c r="AM88" s="29" t="s">
        <v>37</v>
      </c>
      <c r="AN88" s="29" t="s">
        <v>37</v>
      </c>
      <c r="AO88" s="28">
        <f>AO81+AO29</f>
        <v>567776.76096999994</v>
      </c>
      <c r="AP88" s="28">
        <f>AP81+AP29</f>
        <v>418885.70097000001</v>
      </c>
      <c r="AQ88" s="28">
        <f>AQ81+AQ29</f>
        <v>148891.06</v>
      </c>
      <c r="AR88" s="29">
        <f>AR81+AR29</f>
        <v>0</v>
      </c>
      <c r="AS88" s="29">
        <f>AS81+AS29</f>
        <v>0</v>
      </c>
    </row>
    <row r="89" spans="1:46" s="3" customFormat="1" ht="15" hidden="1" customHeigh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4"/>
      <c r="AQ89" s="4"/>
      <c r="AR89" s="4"/>
      <c r="AS89" s="4"/>
    </row>
    <row r="90" spans="1:46" s="4" customFormat="1" ht="15" hidden="1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</row>
    <row r="91" spans="1:46" s="4" customFormat="1" ht="15" hidden="1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</row>
    <row r="92" spans="1:46" s="4" customFormat="1" ht="15" hidden="1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</row>
    <row r="93" spans="1:46" s="4" customFormat="1" ht="15" hidden="1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</row>
    <row r="94" spans="1:46" s="4" customFormat="1" ht="15" hidden="1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</row>
    <row r="95" spans="1:46" s="4" customFormat="1" ht="15" hidden="1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</row>
    <row r="96" spans="1:46" s="4" customFormat="1" ht="15" hidden="1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</row>
    <row r="97" spans="1:45" s="4" customFormat="1" ht="15" hidden="1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</row>
    <row r="98" spans="1:45" s="4" customFormat="1" ht="12" hidden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</row>
    <row r="99" spans="1:45" s="4" customFormat="1" ht="12" hidden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5" ht="48.75" hidden="1" customHeight="1" x14ac:dyDescent="0.25"/>
    <row r="101" spans="1:45" ht="26.25" customHeight="1" x14ac:dyDescent="0.25">
      <c r="L101" s="9"/>
      <c r="M101" s="10"/>
      <c r="AO101" s="10"/>
      <c r="AP101" s="10"/>
      <c r="AQ101" s="10"/>
    </row>
    <row r="102" spans="1:45" ht="26.2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</row>
    <row r="103" spans="1:45" ht="26.2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</row>
  </sheetData>
  <mergeCells count="109">
    <mergeCell ref="A66:B66"/>
    <mergeCell ref="A81:C81"/>
    <mergeCell ref="A82:C82"/>
    <mergeCell ref="A83:C83"/>
    <mergeCell ref="A84:C84"/>
    <mergeCell ref="A85:C85"/>
    <mergeCell ref="AO61:AS61"/>
    <mergeCell ref="AO62:AS62"/>
    <mergeCell ref="AO63:AS63"/>
    <mergeCell ref="A64:C64"/>
    <mergeCell ref="A65:B65"/>
    <mergeCell ref="C65:AS65"/>
    <mergeCell ref="A98:AO98"/>
    <mergeCell ref="A92:AO92"/>
    <mergeCell ref="A93:AO93"/>
    <mergeCell ref="A94:AO94"/>
    <mergeCell ref="A95:AO95"/>
    <mergeCell ref="A96:AO96"/>
    <mergeCell ref="A97:AO97"/>
    <mergeCell ref="A86:C86"/>
    <mergeCell ref="A87:C87"/>
    <mergeCell ref="A88:C88"/>
    <mergeCell ref="A89:AO89"/>
    <mergeCell ref="A90:AO90"/>
    <mergeCell ref="A91:AO91"/>
    <mergeCell ref="A57:B57"/>
    <mergeCell ref="AO57:AS57"/>
    <mergeCell ref="A58:B58"/>
    <mergeCell ref="AO58:AS58"/>
    <mergeCell ref="A59:C59"/>
    <mergeCell ref="A60:B60"/>
    <mergeCell ref="C60:AS60"/>
    <mergeCell ref="AO53:AS53"/>
    <mergeCell ref="A54:C54"/>
    <mergeCell ref="A55:B55"/>
    <mergeCell ref="C55:AS55"/>
    <mergeCell ref="A56:B56"/>
    <mergeCell ref="AO56:AS56"/>
    <mergeCell ref="A49:C49"/>
    <mergeCell ref="A50:B50"/>
    <mergeCell ref="C50:AS50"/>
    <mergeCell ref="A51:B51"/>
    <mergeCell ref="AO51:AS51"/>
    <mergeCell ref="A52:B52"/>
    <mergeCell ref="AO52:AS52"/>
    <mergeCell ref="A45:C45"/>
    <mergeCell ref="C46:AS46"/>
    <mergeCell ref="B47:C47"/>
    <mergeCell ref="AO47:AS47"/>
    <mergeCell ref="B48:C48"/>
    <mergeCell ref="AO48:AS48"/>
    <mergeCell ref="A41:C41"/>
    <mergeCell ref="C42:AS42"/>
    <mergeCell ref="B43:C43"/>
    <mergeCell ref="AO43:AS43"/>
    <mergeCell ref="B44:C44"/>
    <mergeCell ref="AO44:AS44"/>
    <mergeCell ref="A23:B23"/>
    <mergeCell ref="A38:B38"/>
    <mergeCell ref="AO38:AS38"/>
    <mergeCell ref="A39:B39"/>
    <mergeCell ref="AO39:AS39"/>
    <mergeCell ref="A40:B40"/>
    <mergeCell ref="AO40:AS40"/>
    <mergeCell ref="A35:B35"/>
    <mergeCell ref="C35:AS35"/>
    <mergeCell ref="A36:B36"/>
    <mergeCell ref="AO36:AS36"/>
    <mergeCell ref="A37:B37"/>
    <mergeCell ref="AO37:AS37"/>
    <mergeCell ref="A103:AS103"/>
    <mergeCell ref="A102:AS102"/>
    <mergeCell ref="AA1:AS1"/>
    <mergeCell ref="A8:AS8"/>
    <mergeCell ref="A10:B12"/>
    <mergeCell ref="C10:C12"/>
    <mergeCell ref="D10:D12"/>
    <mergeCell ref="E10:E12"/>
    <mergeCell ref="F10:AS10"/>
    <mergeCell ref="F11:J11"/>
    <mergeCell ref="A17:B17"/>
    <mergeCell ref="A18:B18"/>
    <mergeCell ref="A19:B19"/>
    <mergeCell ref="A29:C29"/>
    <mergeCell ref="A30:C30"/>
    <mergeCell ref="A31:C31"/>
    <mergeCell ref="A32:C32"/>
    <mergeCell ref="A33:C33"/>
    <mergeCell ref="A34:C34"/>
    <mergeCell ref="A15:B15"/>
    <mergeCell ref="C15:AS15"/>
    <mergeCell ref="A16:B16"/>
    <mergeCell ref="A20:B20"/>
    <mergeCell ref="A21:B21"/>
    <mergeCell ref="AO11:AS11"/>
    <mergeCell ref="A13:B13"/>
    <mergeCell ref="A14:AS14"/>
    <mergeCell ref="AN2:AS2"/>
    <mergeCell ref="AN3:AS3"/>
    <mergeCell ref="AN4:AS4"/>
    <mergeCell ref="AN5:AS5"/>
    <mergeCell ref="AN7:AV7"/>
    <mergeCell ref="K11:O11"/>
    <mergeCell ref="P11:T11"/>
    <mergeCell ref="U11:Y11"/>
    <mergeCell ref="Z11:AD11"/>
    <mergeCell ref="AE11:AI11"/>
    <mergeCell ref="AJ11:AN11"/>
    <mergeCell ref="A9:AS9"/>
  </mergeCells>
  <pageMargins left="0.31496062992125984" right="0.31496062992125984" top="0.78740157480314965" bottom="0.35433070866141736" header="0.31496062992125984" footer="0.19685039370078741"/>
  <pageSetup paperSize="9" scale="25" fitToHeight="4" orientation="landscape" r:id="rId1"/>
  <headerFooter differentOddEven="1" differentFirst="1">
    <oddHeader>&amp;C&amp;13 7</oddHeader>
    <evenHeader>&amp;C&amp;13 6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2025-27гг</vt:lpstr>
      <vt:lpstr>'2025-27гг'!Заголовки_для_печати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yakovleva.mu</dc:creator>
  <cp:lastModifiedBy>Перевозчикова Анастасия Александровна</cp:lastModifiedBy>
  <cp:lastPrinted>2024-12-27T09:02:58Z</cp:lastPrinted>
  <dcterms:created xsi:type="dcterms:W3CDTF">2020-01-17T05:51:58Z</dcterms:created>
  <dcterms:modified xsi:type="dcterms:W3CDTF">2025-02-13T10:26:24Z</dcterms:modified>
</cp:coreProperties>
</file>