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980" yWindow="135" windowWidth="8790" windowHeight="9120" firstSheet="15" activeTab="16"/>
  </bookViews>
  <sheets>
    <sheet name="проект" sheetId="4" r:id="rId1"/>
    <sheet name="1" sheetId="5" r:id="rId2"/>
    <sheet name="2696-п1" sheetId="6" r:id="rId3"/>
    <sheet name="3883-п1" sheetId="7" r:id="rId4"/>
    <sheet name="Лист1" sheetId="8" r:id="rId5"/>
    <sheet name="4352-п1" sheetId="9" r:id="rId6"/>
    <sheet name="Лист2" sheetId="10" r:id="rId7"/>
    <sheet name="554-п1" sheetId="11" r:id="rId8"/>
    <sheet name="2003" sheetId="12" r:id="rId9"/>
    <sheet name="2003 2" sheetId="13" r:id="rId10"/>
    <sheet name="2750" sheetId="14" r:id="rId11"/>
    <sheet name="3154" sheetId="15" r:id="rId12"/>
    <sheet name="3215" sheetId="16" r:id="rId13"/>
    <sheet name="3955" sheetId="17" r:id="rId14"/>
    <sheet name="4388" sheetId="18" r:id="rId15"/>
    <sheet name="программа" sheetId="31" r:id="rId16"/>
    <sheet name="2 измнение" sheetId="32" r:id="rId17"/>
  </sheets>
  <definedNames>
    <definedName name="_xlnm.Print_Titles" localSheetId="0">проект!$7:$11</definedName>
  </definedNames>
  <calcPr calcId="124519"/>
  <fileRecoveryPr autoRecover="0"/>
</workbook>
</file>

<file path=xl/calcChain.xml><?xml version="1.0" encoding="utf-8"?>
<calcChain xmlns="http://schemas.openxmlformats.org/spreadsheetml/2006/main">
  <c r="K40" i="32"/>
  <c r="K39"/>
  <c r="K42" l="1"/>
  <c r="N41"/>
  <c r="M41"/>
  <c r="L41"/>
  <c r="K41"/>
  <c r="J40"/>
  <c r="Y40" s="1"/>
  <c r="J39"/>
  <c r="Y39" s="1"/>
  <c r="J38"/>
  <c r="Y38" s="1"/>
  <c r="J37"/>
  <c r="Y37" s="1"/>
  <c r="J41" l="1"/>
  <c r="Y41" s="1"/>
  <c r="J42"/>
  <c r="Y42" s="1"/>
  <c r="AM79" i="18" l="1"/>
  <c r="AL79"/>
  <c r="AK79"/>
  <c r="AM76"/>
  <c r="AL76"/>
  <c r="AK76"/>
  <c r="AM71"/>
  <c r="AL71"/>
  <c r="AK71"/>
  <c r="AJ71"/>
  <c r="AM68"/>
  <c r="AJ68"/>
  <c r="AM65"/>
  <c r="AL65"/>
  <c r="AK65"/>
  <c r="AM64"/>
  <c r="AL64"/>
  <c r="AK64"/>
  <c r="AJ64"/>
  <c r="AL61"/>
  <c r="AK61"/>
  <c r="AJ61"/>
  <c r="AM58"/>
  <c r="AL58"/>
  <c r="AK58"/>
  <c r="AM55"/>
  <c r="AL55"/>
  <c r="AK55"/>
  <c r="AJ55"/>
  <c r="AM54"/>
  <c r="AL54"/>
  <c r="AK54"/>
  <c r="AJ54"/>
  <c r="AL53"/>
  <c r="AK53"/>
  <c r="AJ53"/>
  <c r="AM50"/>
  <c r="AL50"/>
  <c r="AK50"/>
  <c r="AJ50"/>
  <c r="AM49"/>
  <c r="AL49"/>
  <c r="AK49"/>
  <c r="AM48"/>
  <c r="AL48"/>
  <c r="AK48"/>
  <c r="AJ48"/>
  <c r="AM45"/>
  <c r="AL45"/>
  <c r="AK45"/>
  <c r="AM44"/>
  <c r="AL44"/>
  <c r="AK44"/>
  <c r="AJ44"/>
  <c r="AM43"/>
  <c r="AL43"/>
  <c r="AK43"/>
  <c r="AM40"/>
  <c r="AL40"/>
  <c r="AK40"/>
  <c r="AJ40"/>
  <c r="AM39"/>
  <c r="AL39"/>
  <c r="AK39"/>
  <c r="AJ39"/>
  <c r="AM38"/>
  <c r="AL38"/>
  <c r="AK38"/>
  <c r="AJ38"/>
  <c r="AM37"/>
  <c r="AL37"/>
  <c r="AK37"/>
  <c r="AJ37"/>
  <c r="AL34"/>
  <c r="AL33"/>
  <c r="AK33"/>
  <c r="AJ33"/>
  <c r="AL32"/>
  <c r="AK32"/>
  <c r="AK29"/>
  <c r="AL29"/>
  <c r="AL28"/>
  <c r="AK28"/>
  <c r="AC28"/>
  <c r="AL27"/>
  <c r="AK27"/>
  <c r="AM26"/>
  <c r="AL26"/>
  <c r="AM25"/>
  <c r="AL25"/>
  <c r="AK25"/>
  <c r="AM24"/>
  <c r="AL24"/>
  <c r="AK24"/>
  <c r="AM19"/>
  <c r="AL19"/>
  <c r="AK19"/>
  <c r="AM17"/>
  <c r="AL17"/>
  <c r="AK17"/>
  <c r="AJ19"/>
  <c r="AI19"/>
  <c r="AC80"/>
  <c r="AB80"/>
  <c r="AA80"/>
  <c r="Z80"/>
  <c r="Y79"/>
  <c r="Y80" s="1"/>
  <c r="U79"/>
  <c r="AD76"/>
  <c r="AD77" s="1"/>
  <c r="AC77"/>
  <c r="AB77"/>
  <c r="AA77"/>
  <c r="Z77"/>
  <c r="Y76"/>
  <c r="Y77" s="1"/>
  <c r="T65"/>
  <c r="AC72"/>
  <c r="AB72"/>
  <c r="AA72"/>
  <c r="Z72"/>
  <c r="Y71"/>
  <c r="Y72" s="1"/>
  <c r="AC69"/>
  <c r="AB69"/>
  <c r="AA69"/>
  <c r="Z69"/>
  <c r="Y68"/>
  <c r="Y69" s="1"/>
  <c r="AC66"/>
  <c r="AB66"/>
  <c r="AA66"/>
  <c r="Z66"/>
  <c r="Y65"/>
  <c r="Y64"/>
  <c r="Y66" s="1"/>
  <c r="AC62"/>
  <c r="AB62"/>
  <c r="AA62"/>
  <c r="Z62"/>
  <c r="Y61"/>
  <c r="Y62" s="1"/>
  <c r="AB59"/>
  <c r="AA59"/>
  <c r="Z59"/>
  <c r="Y59"/>
  <c r="AB56"/>
  <c r="AA56"/>
  <c r="Z56"/>
  <c r="Y56"/>
  <c r="AC51"/>
  <c r="AB51"/>
  <c r="AA51"/>
  <c r="Z51"/>
  <c r="Y50"/>
  <c r="Y49"/>
  <c r="Y48"/>
  <c r="Y51" s="1"/>
  <c r="AC46"/>
  <c r="AB46"/>
  <c r="AA46"/>
  <c r="Z46"/>
  <c r="Y45"/>
  <c r="Y44"/>
  <c r="Y43"/>
  <c r="Y46" s="1"/>
  <c r="AC41"/>
  <c r="AB41"/>
  <c r="AA41"/>
  <c r="Z41"/>
  <c r="Y40"/>
  <c r="Y39"/>
  <c r="Y38"/>
  <c r="Y37"/>
  <c r="Y41"/>
  <c r="AJ25"/>
  <c r="AJ24"/>
  <c r="AC35"/>
  <c r="AB35"/>
  <c r="AA35"/>
  <c r="Z35"/>
  <c r="Y34"/>
  <c r="Y33"/>
  <c r="Y32"/>
  <c r="Y35" s="1"/>
  <c r="AB30"/>
  <c r="AB73"/>
  <c r="AA30"/>
  <c r="AA73"/>
  <c r="Y26"/>
  <c r="Y25"/>
  <c r="Y24"/>
  <c r="Z21"/>
  <c r="AA21"/>
  <c r="AA74"/>
  <c r="AA81" s="1"/>
  <c r="AB21"/>
  <c r="AB74" s="1"/>
  <c r="AB81" s="1"/>
  <c r="AC21"/>
  <c r="Y19"/>
  <c r="AE17"/>
  <c r="Y17"/>
  <c r="Y21" s="1"/>
  <c r="P17"/>
  <c r="AJ17" s="1"/>
  <c r="AH80"/>
  <c r="AG80"/>
  <c r="AF80"/>
  <c r="AE80"/>
  <c r="X80"/>
  <c r="W80"/>
  <c r="V80"/>
  <c r="U80"/>
  <c r="S80"/>
  <c r="R80"/>
  <c r="Q80"/>
  <c r="P80"/>
  <c r="N80"/>
  <c r="M80"/>
  <c r="L80"/>
  <c r="I80"/>
  <c r="H80"/>
  <c r="G80"/>
  <c r="F80"/>
  <c r="AM80"/>
  <c r="AL80"/>
  <c r="AK80"/>
  <c r="AD79"/>
  <c r="AD80" s="1"/>
  <c r="T79"/>
  <c r="T80" s="1"/>
  <c r="O79"/>
  <c r="O80" s="1"/>
  <c r="K79"/>
  <c r="AJ79" s="1"/>
  <c r="E79"/>
  <c r="E80" s="1"/>
  <c r="AM77"/>
  <c r="AH77"/>
  <c r="AG77"/>
  <c r="AF77"/>
  <c r="AE77"/>
  <c r="X77"/>
  <c r="W77"/>
  <c r="V77"/>
  <c r="U77"/>
  <c r="S77"/>
  <c r="R77"/>
  <c r="Q77"/>
  <c r="P77"/>
  <c r="N77"/>
  <c r="M77"/>
  <c r="L77"/>
  <c r="I77"/>
  <c r="H77"/>
  <c r="G77"/>
  <c r="F77"/>
  <c r="AL77"/>
  <c r="AK77"/>
  <c r="T76"/>
  <c r="T77" s="1"/>
  <c r="O76"/>
  <c r="O77" s="1"/>
  <c r="K76"/>
  <c r="AJ76" s="1"/>
  <c r="J76"/>
  <c r="J77" s="1"/>
  <c r="E76"/>
  <c r="E77" s="1"/>
  <c r="AH72"/>
  <c r="AG72"/>
  <c r="AF72"/>
  <c r="AE72"/>
  <c r="X72"/>
  <c r="W72"/>
  <c r="V72"/>
  <c r="U72"/>
  <c r="S72"/>
  <c r="R72"/>
  <c r="Q72"/>
  <c r="P72"/>
  <c r="N72"/>
  <c r="M72"/>
  <c r="L72"/>
  <c r="K72"/>
  <c r="I72"/>
  <c r="H72"/>
  <c r="G72"/>
  <c r="F72"/>
  <c r="AM72"/>
  <c r="AL72"/>
  <c r="AK72"/>
  <c r="AJ72"/>
  <c r="AI71"/>
  <c r="AI72" s="1"/>
  <c r="AD71"/>
  <c r="AD72" s="1"/>
  <c r="T71"/>
  <c r="T72" s="1"/>
  <c r="O71"/>
  <c r="O72" s="1"/>
  <c r="J71"/>
  <c r="J72" s="1"/>
  <c r="E71"/>
  <c r="E72" s="1"/>
  <c r="AH69"/>
  <c r="AG69"/>
  <c r="AF69"/>
  <c r="AE69"/>
  <c r="X69"/>
  <c r="W69"/>
  <c r="V69"/>
  <c r="U69"/>
  <c r="S69"/>
  <c r="R69"/>
  <c r="Q69"/>
  <c r="P69"/>
  <c r="N69"/>
  <c r="K69"/>
  <c r="H69"/>
  <c r="G69"/>
  <c r="F69"/>
  <c r="AM69"/>
  <c r="AJ69"/>
  <c r="AD68"/>
  <c r="AD69" s="1"/>
  <c r="T68"/>
  <c r="T69" s="1"/>
  <c r="O68"/>
  <c r="O69" s="1"/>
  <c r="M68"/>
  <c r="AL68" s="1"/>
  <c r="L68"/>
  <c r="AK68" s="1"/>
  <c r="L69"/>
  <c r="E68"/>
  <c r="E69" s="1"/>
  <c r="AH66"/>
  <c r="AG66"/>
  <c r="AF66"/>
  <c r="AE66"/>
  <c r="X66"/>
  <c r="W66"/>
  <c r="V66"/>
  <c r="U66"/>
  <c r="S66"/>
  <c r="R66"/>
  <c r="Q66"/>
  <c r="N66"/>
  <c r="M66"/>
  <c r="L66"/>
  <c r="K66"/>
  <c r="I66"/>
  <c r="H66"/>
  <c r="G66"/>
  <c r="F66"/>
  <c r="AD65"/>
  <c r="P65"/>
  <c r="AJ65" s="1"/>
  <c r="AJ66" s="1"/>
  <c r="J65"/>
  <c r="E65"/>
  <c r="AM66"/>
  <c r="AL66"/>
  <c r="AK66"/>
  <c r="AI64"/>
  <c r="AD64"/>
  <c r="AD66"/>
  <c r="T64"/>
  <c r="T66"/>
  <c r="O64"/>
  <c r="J64"/>
  <c r="J66" s="1"/>
  <c r="E64"/>
  <c r="AH62"/>
  <c r="AG62"/>
  <c r="AF62"/>
  <c r="AE62"/>
  <c r="X62"/>
  <c r="W62"/>
  <c r="V62"/>
  <c r="U62"/>
  <c r="S62"/>
  <c r="R62"/>
  <c r="Q62"/>
  <c r="P62"/>
  <c r="N62"/>
  <c r="M62"/>
  <c r="L62"/>
  <c r="K62"/>
  <c r="H62"/>
  <c r="G62"/>
  <c r="F62"/>
  <c r="AL62"/>
  <c r="AK62"/>
  <c r="AJ62"/>
  <c r="AD61"/>
  <c r="AD62" s="1"/>
  <c r="T61"/>
  <c r="T62" s="1"/>
  <c r="O61"/>
  <c r="O62" s="1"/>
  <c r="J61"/>
  <c r="J62" s="1"/>
  <c r="I61"/>
  <c r="AM61" s="1"/>
  <c r="AH59"/>
  <c r="AG59"/>
  <c r="AF59"/>
  <c r="AE59"/>
  <c r="X59"/>
  <c r="W59"/>
  <c r="V59"/>
  <c r="U59"/>
  <c r="S59"/>
  <c r="R59"/>
  <c r="Q59"/>
  <c r="P59"/>
  <c r="N59"/>
  <c r="M59"/>
  <c r="L59"/>
  <c r="I59"/>
  <c r="H59"/>
  <c r="G59"/>
  <c r="F59"/>
  <c r="AM59"/>
  <c r="AL59"/>
  <c r="AK59"/>
  <c r="AD58"/>
  <c r="AD59" s="1"/>
  <c r="T58"/>
  <c r="T59" s="1"/>
  <c r="O58"/>
  <c r="O59" s="1"/>
  <c r="K58"/>
  <c r="AJ58" s="1"/>
  <c r="K59"/>
  <c r="E58"/>
  <c r="E59"/>
  <c r="AH56"/>
  <c r="AG56"/>
  <c r="AF56"/>
  <c r="AE56"/>
  <c r="X56"/>
  <c r="W56"/>
  <c r="V56"/>
  <c r="U56"/>
  <c r="S56"/>
  <c r="R56"/>
  <c r="Q56"/>
  <c r="P56"/>
  <c r="N56"/>
  <c r="M56"/>
  <c r="L56"/>
  <c r="K56"/>
  <c r="H56"/>
  <c r="G56"/>
  <c r="F56"/>
  <c r="AI55"/>
  <c r="E55"/>
  <c r="AI54"/>
  <c r="AD54"/>
  <c r="T54"/>
  <c r="O54"/>
  <c r="J54"/>
  <c r="E54"/>
  <c r="AL56"/>
  <c r="AK56"/>
  <c r="AJ56"/>
  <c r="AD53"/>
  <c r="AD56"/>
  <c r="T53"/>
  <c r="T56"/>
  <c r="O53"/>
  <c r="O56"/>
  <c r="J53"/>
  <c r="J56"/>
  <c r="I53"/>
  <c r="AM53"/>
  <c r="I56"/>
  <c r="E53"/>
  <c r="E56" s="1"/>
  <c r="AH51"/>
  <c r="AG51"/>
  <c r="AF51"/>
  <c r="AE51"/>
  <c r="X51"/>
  <c r="W51"/>
  <c r="V51"/>
  <c r="U51"/>
  <c r="S51"/>
  <c r="R51"/>
  <c r="Q51"/>
  <c r="P51"/>
  <c r="N51"/>
  <c r="M51"/>
  <c r="L51"/>
  <c r="I51"/>
  <c r="H51"/>
  <c r="G51"/>
  <c r="F51"/>
  <c r="AD50"/>
  <c r="T50"/>
  <c r="O50"/>
  <c r="J50"/>
  <c r="E50"/>
  <c r="AD49"/>
  <c r="T49"/>
  <c r="O49"/>
  <c r="K49"/>
  <c r="AJ49" s="1"/>
  <c r="AI49" s="1"/>
  <c r="J49"/>
  <c r="E49"/>
  <c r="AM51"/>
  <c r="AK51"/>
  <c r="AI48"/>
  <c r="AD48"/>
  <c r="AD51"/>
  <c r="T48"/>
  <c r="T51"/>
  <c r="O48"/>
  <c r="O51"/>
  <c r="J48"/>
  <c r="J51"/>
  <c r="E48"/>
  <c r="E51"/>
  <c r="AH46"/>
  <c r="AG46"/>
  <c r="AF46"/>
  <c r="AE46"/>
  <c r="X46"/>
  <c r="W46"/>
  <c r="V46"/>
  <c r="U46"/>
  <c r="S46"/>
  <c r="R46"/>
  <c r="Q46"/>
  <c r="P46"/>
  <c r="N46"/>
  <c r="M46"/>
  <c r="L46"/>
  <c r="I46"/>
  <c r="H46"/>
  <c r="G46"/>
  <c r="F46"/>
  <c r="AD45"/>
  <c r="T45"/>
  <c r="O45"/>
  <c r="K45"/>
  <c r="AJ45"/>
  <c r="AI45" s="1"/>
  <c r="E45"/>
  <c r="AD44"/>
  <c r="T44"/>
  <c r="O44"/>
  <c r="J44"/>
  <c r="E44"/>
  <c r="AL46"/>
  <c r="AD43"/>
  <c r="AD46" s="1"/>
  <c r="T43"/>
  <c r="O43"/>
  <c r="K43"/>
  <c r="AJ43" s="1"/>
  <c r="E43"/>
  <c r="E46" s="1"/>
  <c r="AH41"/>
  <c r="AG41"/>
  <c r="AF41"/>
  <c r="AE41"/>
  <c r="X41"/>
  <c r="W41"/>
  <c r="V41"/>
  <c r="U41"/>
  <c r="S41"/>
  <c r="R41"/>
  <c r="Q41"/>
  <c r="P41"/>
  <c r="N41"/>
  <c r="M41"/>
  <c r="L41"/>
  <c r="K41"/>
  <c r="I41"/>
  <c r="H41"/>
  <c r="G41"/>
  <c r="F41"/>
  <c r="AD40"/>
  <c r="T40"/>
  <c r="O40"/>
  <c r="J40"/>
  <c r="E40"/>
  <c r="AD39"/>
  <c r="T39"/>
  <c r="O39"/>
  <c r="J39"/>
  <c r="E39"/>
  <c r="AD38"/>
  <c r="T38"/>
  <c r="O38"/>
  <c r="J38"/>
  <c r="E38"/>
  <c r="AM41"/>
  <c r="AL41"/>
  <c r="AK41"/>
  <c r="AJ41"/>
  <c r="AD37"/>
  <c r="T37"/>
  <c r="O37"/>
  <c r="O41"/>
  <c r="J37"/>
  <c r="J41"/>
  <c r="E37"/>
  <c r="E41"/>
  <c r="AH35"/>
  <c r="AG35"/>
  <c r="AF35"/>
  <c r="AE35"/>
  <c r="X35"/>
  <c r="W35"/>
  <c r="V35"/>
  <c r="U35"/>
  <c r="S35"/>
  <c r="R35"/>
  <c r="M35"/>
  <c r="I35"/>
  <c r="H35"/>
  <c r="G35"/>
  <c r="F35"/>
  <c r="AD34"/>
  <c r="T34"/>
  <c r="Q34"/>
  <c r="Q35" s="1"/>
  <c r="P34"/>
  <c r="K34"/>
  <c r="AJ34" s="1"/>
  <c r="E34"/>
  <c r="AD33"/>
  <c r="T33"/>
  <c r="O33"/>
  <c r="N33"/>
  <c r="AM33" s="1"/>
  <c r="AI33" s="1"/>
  <c r="E33"/>
  <c r="AL35"/>
  <c r="AD32"/>
  <c r="AD35" s="1"/>
  <c r="T32"/>
  <c r="T35" s="1"/>
  <c r="P32"/>
  <c r="P35" s="1"/>
  <c r="N32"/>
  <c r="AM32" s="1"/>
  <c r="K32"/>
  <c r="AJ32" s="1"/>
  <c r="AI32" s="1"/>
  <c r="K35"/>
  <c r="E32"/>
  <c r="E35"/>
  <c r="AG30"/>
  <c r="AF30"/>
  <c r="W30"/>
  <c r="V30"/>
  <c r="R30"/>
  <c r="Q30"/>
  <c r="M30"/>
  <c r="I30"/>
  <c r="H30"/>
  <c r="G30"/>
  <c r="F30"/>
  <c r="AC29"/>
  <c r="Z29" s="1"/>
  <c r="Y29" s="1"/>
  <c r="AH29"/>
  <c r="AE29" s="1"/>
  <c r="X29"/>
  <c r="U29" s="1"/>
  <c r="T29" s="1"/>
  <c r="P29"/>
  <c r="N29"/>
  <c r="E29"/>
  <c r="AH28"/>
  <c r="AE28"/>
  <c r="X28"/>
  <c r="U28"/>
  <c r="T28" s="1"/>
  <c r="S28"/>
  <c r="P28" s="1"/>
  <c r="N28"/>
  <c r="K28" s="1"/>
  <c r="E28"/>
  <c r="AH27"/>
  <c r="X27"/>
  <c r="X30" s="1"/>
  <c r="U27"/>
  <c r="U30" s="1"/>
  <c r="U73" s="1"/>
  <c r="S27"/>
  <c r="S30"/>
  <c r="N27"/>
  <c r="N30"/>
  <c r="K27"/>
  <c r="E27"/>
  <c r="AD26"/>
  <c r="T26"/>
  <c r="O26"/>
  <c r="L26"/>
  <c r="AK26" s="1"/>
  <c r="K26"/>
  <c r="AJ26" s="1"/>
  <c r="E26"/>
  <c r="AD25"/>
  <c r="T25"/>
  <c r="O25"/>
  <c r="J25"/>
  <c r="E25"/>
  <c r="AL30"/>
  <c r="AD24"/>
  <c r="T24"/>
  <c r="J24"/>
  <c r="E24"/>
  <c r="E30" s="1"/>
  <c r="AM21"/>
  <c r="AK21"/>
  <c r="AH21"/>
  <c r="AG21"/>
  <c r="AF21"/>
  <c r="AE21"/>
  <c r="X21"/>
  <c r="W21"/>
  <c r="V21"/>
  <c r="U21"/>
  <c r="S21"/>
  <c r="R21"/>
  <c r="Q21"/>
  <c r="P21"/>
  <c r="N21"/>
  <c r="M21"/>
  <c r="L21"/>
  <c r="K21"/>
  <c r="I21"/>
  <c r="H21"/>
  <c r="G21"/>
  <c r="F21"/>
  <c r="AD19"/>
  <c r="T19"/>
  <c r="O19"/>
  <c r="J19"/>
  <c r="E19"/>
  <c r="AD17"/>
  <c r="AD21" s="1"/>
  <c r="T17"/>
  <c r="O17"/>
  <c r="O21" s="1"/>
  <c r="J17"/>
  <c r="E17"/>
  <c r="E21" s="1"/>
  <c r="M69" i="17"/>
  <c r="L69"/>
  <c r="K59"/>
  <c r="K50"/>
  <c r="K46"/>
  <c r="K35"/>
  <c r="L27"/>
  <c r="K27"/>
  <c r="K80"/>
  <c r="K81" s="1"/>
  <c r="K77"/>
  <c r="AE77" s="1"/>
  <c r="AE78" s="1"/>
  <c r="AC81"/>
  <c r="AB81"/>
  <c r="AA81"/>
  <c r="Z81"/>
  <c r="X81"/>
  <c r="W81"/>
  <c r="V81"/>
  <c r="U81"/>
  <c r="S81"/>
  <c r="R81"/>
  <c r="Q81"/>
  <c r="P81"/>
  <c r="N81"/>
  <c r="M81"/>
  <c r="L81"/>
  <c r="I81"/>
  <c r="H81"/>
  <c r="G81"/>
  <c r="F81"/>
  <c r="AH80"/>
  <c r="AH81" s="1"/>
  <c r="AG80"/>
  <c r="AG81" s="1"/>
  <c r="AF80"/>
  <c r="AF81" s="1"/>
  <c r="AE80"/>
  <c r="AE81" s="1"/>
  <c r="Y80"/>
  <c r="Y81" s="1"/>
  <c r="T80"/>
  <c r="T81" s="1"/>
  <c r="O80"/>
  <c r="O81" s="1"/>
  <c r="J80"/>
  <c r="J81" s="1"/>
  <c r="E80"/>
  <c r="E81" s="1"/>
  <c r="AH78"/>
  <c r="AC78"/>
  <c r="AB78"/>
  <c r="AA78"/>
  <c r="Z78"/>
  <c r="X78"/>
  <c r="W78"/>
  <c r="V78"/>
  <c r="U78"/>
  <c r="S78"/>
  <c r="R78"/>
  <c r="Q78"/>
  <c r="P78"/>
  <c r="N78"/>
  <c r="M78"/>
  <c r="L78"/>
  <c r="I78"/>
  <c r="H78"/>
  <c r="G78"/>
  <c r="F78"/>
  <c r="AG77"/>
  <c r="AG78" s="1"/>
  <c r="AF77"/>
  <c r="AF78" s="1"/>
  <c r="Y77"/>
  <c r="Y78" s="1"/>
  <c r="T77"/>
  <c r="T78" s="1"/>
  <c r="O77"/>
  <c r="O78" s="1"/>
  <c r="K78"/>
  <c r="J77"/>
  <c r="J78" s="1"/>
  <c r="E77"/>
  <c r="E78" s="1"/>
  <c r="AC73"/>
  <c r="AB73"/>
  <c r="AA73"/>
  <c r="Z73"/>
  <c r="X73"/>
  <c r="W73"/>
  <c r="V73"/>
  <c r="U73"/>
  <c r="S73"/>
  <c r="R73"/>
  <c r="Q73"/>
  <c r="P73"/>
  <c r="N73"/>
  <c r="M73"/>
  <c r="L73"/>
  <c r="K73"/>
  <c r="I73"/>
  <c r="H73"/>
  <c r="G73"/>
  <c r="F73"/>
  <c r="AH72"/>
  <c r="AH73" s="1"/>
  <c r="AG72"/>
  <c r="AG73" s="1"/>
  <c r="AF72"/>
  <c r="AF73" s="1"/>
  <c r="AE72"/>
  <c r="AE73" s="1"/>
  <c r="AD72"/>
  <c r="AD73" s="1"/>
  <c r="Y72"/>
  <c r="Y73" s="1"/>
  <c r="T72"/>
  <c r="T73" s="1"/>
  <c r="O72"/>
  <c r="O73" s="1"/>
  <c r="J72"/>
  <c r="J73" s="1"/>
  <c r="E72"/>
  <c r="E73" s="1"/>
  <c r="AC70"/>
  <c r="AB70"/>
  <c r="AA70"/>
  <c r="Z70"/>
  <c r="X70"/>
  <c r="W70"/>
  <c r="V70"/>
  <c r="U70"/>
  <c r="S70"/>
  <c r="R70"/>
  <c r="Q70"/>
  <c r="P70"/>
  <c r="N70"/>
  <c r="M70"/>
  <c r="L70"/>
  <c r="K70"/>
  <c r="H70"/>
  <c r="G70"/>
  <c r="F70"/>
  <c r="AH69"/>
  <c r="AH70" s="1"/>
  <c r="AG69"/>
  <c r="AG70" s="1"/>
  <c r="AF69"/>
  <c r="AF70" s="1"/>
  <c r="AE69"/>
  <c r="AE70" s="1"/>
  <c r="Y69"/>
  <c r="Y70" s="1"/>
  <c r="T69"/>
  <c r="T70" s="1"/>
  <c r="O69"/>
  <c r="O70" s="1"/>
  <c r="J69"/>
  <c r="J70" s="1"/>
  <c r="E69"/>
  <c r="E70" s="1"/>
  <c r="AC67"/>
  <c r="AB67"/>
  <c r="AA67"/>
  <c r="Z67"/>
  <c r="X67"/>
  <c r="W67"/>
  <c r="V67"/>
  <c r="U67"/>
  <c r="S67"/>
  <c r="R67"/>
  <c r="Q67"/>
  <c r="N67"/>
  <c r="M67"/>
  <c r="L67"/>
  <c r="K67"/>
  <c r="I67"/>
  <c r="H67"/>
  <c r="G67"/>
  <c r="F67"/>
  <c r="AH66"/>
  <c r="AG66"/>
  <c r="AF66"/>
  <c r="Y66"/>
  <c r="T66"/>
  <c r="P66"/>
  <c r="P67" s="1"/>
  <c r="J66"/>
  <c r="E66"/>
  <c r="AH65"/>
  <c r="AH67" s="1"/>
  <c r="AG65"/>
  <c r="AG67" s="1"/>
  <c r="AF65"/>
  <c r="AF67" s="1"/>
  <c r="AE65"/>
  <c r="Y65"/>
  <c r="T65"/>
  <c r="T67" s="1"/>
  <c r="O65"/>
  <c r="J65"/>
  <c r="J67" s="1"/>
  <c r="E65"/>
  <c r="E67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I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D59" s="1"/>
  <c r="AD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E56"/>
  <c r="AH55"/>
  <c r="AG55"/>
  <c r="AF55"/>
  <c r="AE55"/>
  <c r="Y55"/>
  <c r="T55"/>
  <c r="O55"/>
  <c r="J55"/>
  <c r="E55"/>
  <c r="AG54"/>
  <c r="AF54"/>
  <c r="AE54"/>
  <c r="AE57" s="1"/>
  <c r="Y54"/>
  <c r="Y57" s="1"/>
  <c r="T54"/>
  <c r="T57" s="1"/>
  <c r="O54"/>
  <c r="O57" s="1"/>
  <c r="J54"/>
  <c r="J57" s="1"/>
  <c r="I54"/>
  <c r="AH54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G52" s="1"/>
  <c r="AF49"/>
  <c r="AF52" s="1"/>
  <c r="AE49"/>
  <c r="Y49"/>
  <c r="Y52" s="1"/>
  <c r="T49"/>
  <c r="O49"/>
  <c r="O52" s="1"/>
  <c r="J49"/>
  <c r="E49"/>
  <c r="E52" s="1"/>
  <c r="AC47"/>
  <c r="AB47"/>
  <c r="AA47"/>
  <c r="Z47"/>
  <c r="X47"/>
  <c r="W47"/>
  <c r="V47"/>
  <c r="U47"/>
  <c r="S47"/>
  <c r="R47"/>
  <c r="Q47"/>
  <c r="P47"/>
  <c r="N47"/>
  <c r="M47"/>
  <c r="L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F47" s="1"/>
  <c r="Y44"/>
  <c r="Y47" s="1"/>
  <c r="T44"/>
  <c r="T47" s="1"/>
  <c r="O44"/>
  <c r="O47" s="1"/>
  <c r="K44"/>
  <c r="K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AD39"/>
  <c r="Y39"/>
  <c r="T39"/>
  <c r="O39"/>
  <c r="J39"/>
  <c r="E39"/>
  <c r="AH38"/>
  <c r="AH42" s="1"/>
  <c r="AG38"/>
  <c r="AF38"/>
  <c r="AF42" s="1"/>
  <c r="AE38"/>
  <c r="AD38" s="1"/>
  <c r="Y38"/>
  <c r="Y42" s="1"/>
  <c r="T38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N35" s="1"/>
  <c r="P35"/>
  <c r="AE35" s="1"/>
  <c r="E35"/>
  <c r="AG34"/>
  <c r="AF34"/>
  <c r="AE34"/>
  <c r="Y34"/>
  <c r="T34"/>
  <c r="O34"/>
  <c r="N34"/>
  <c r="J34" s="1"/>
  <c r="E34"/>
  <c r="AG33"/>
  <c r="AF33"/>
  <c r="Y33"/>
  <c r="Y36"/>
  <c r="T33"/>
  <c r="T36"/>
  <c r="P33"/>
  <c r="P36"/>
  <c r="N33"/>
  <c r="K33"/>
  <c r="K36" s="1"/>
  <c r="J33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 s="1"/>
  <c r="N30"/>
  <c r="J30" s="1"/>
  <c r="E30"/>
  <c r="AG29"/>
  <c r="AF29"/>
  <c r="AC29" s="1"/>
  <c r="Z29" s="1"/>
  <c r="Y29" s="1"/>
  <c r="X29"/>
  <c r="U29" s="1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K31" s="1"/>
  <c r="E28"/>
  <c r="AH27"/>
  <c r="AG27"/>
  <c r="AF27"/>
  <c r="Y27"/>
  <c r="T27"/>
  <c r="O27"/>
  <c r="E27"/>
  <c r="AH26"/>
  <c r="AG26"/>
  <c r="AF26"/>
  <c r="AE26"/>
  <c r="Y26"/>
  <c r="T26"/>
  <c r="O26"/>
  <c r="J26"/>
  <c r="E26"/>
  <c r="AH25"/>
  <c r="AG25"/>
  <c r="AG31"/>
  <c r="AF25"/>
  <c r="AF31"/>
  <c r="AE25"/>
  <c r="Y25"/>
  <c r="T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T22" s="1"/>
  <c r="O18"/>
  <c r="O22" s="1"/>
  <c r="J18"/>
  <c r="J22" s="1"/>
  <c r="E18"/>
  <c r="E22" s="1"/>
  <c r="F67" i="16"/>
  <c r="G67"/>
  <c r="H67"/>
  <c r="I67"/>
  <c r="K67"/>
  <c r="L67"/>
  <c r="M67"/>
  <c r="N67"/>
  <c r="Q67"/>
  <c r="R67"/>
  <c r="S67"/>
  <c r="U67"/>
  <c r="V67"/>
  <c r="W67"/>
  <c r="X67"/>
  <c r="Z67"/>
  <c r="AA67"/>
  <c r="AB67"/>
  <c r="AC67"/>
  <c r="P66"/>
  <c r="P67" s="1"/>
  <c r="AE66"/>
  <c r="AF66"/>
  <c r="AG66"/>
  <c r="AH66"/>
  <c r="Y66"/>
  <c r="T66"/>
  <c r="O66"/>
  <c r="J66"/>
  <c r="E66"/>
  <c r="AC81"/>
  <c r="AB81"/>
  <c r="AA81"/>
  <c r="Z81"/>
  <c r="X81"/>
  <c r="W81"/>
  <c r="V81"/>
  <c r="U81"/>
  <c r="S81"/>
  <c r="R81"/>
  <c r="Q81"/>
  <c r="P81"/>
  <c r="N81"/>
  <c r="M81"/>
  <c r="L81"/>
  <c r="K81"/>
  <c r="I81"/>
  <c r="H81"/>
  <c r="G81"/>
  <c r="F81"/>
  <c r="AH80"/>
  <c r="AH81" s="1"/>
  <c r="AG80"/>
  <c r="AG81" s="1"/>
  <c r="AF80"/>
  <c r="AF81" s="1"/>
  <c r="AE80"/>
  <c r="AE81" s="1"/>
  <c r="AD80"/>
  <c r="AD81" s="1"/>
  <c r="Y80"/>
  <c r="Y81" s="1"/>
  <c r="T80"/>
  <c r="T81" s="1"/>
  <c r="O80"/>
  <c r="O81" s="1"/>
  <c r="J80"/>
  <c r="J81" s="1"/>
  <c r="E80"/>
  <c r="E81" s="1"/>
  <c r="AH78"/>
  <c r="AC78"/>
  <c r="AB78"/>
  <c r="AA78"/>
  <c r="Z78"/>
  <c r="X78"/>
  <c r="W78"/>
  <c r="V78"/>
  <c r="U78"/>
  <c r="S78"/>
  <c r="R78"/>
  <c r="Q78"/>
  <c r="P78"/>
  <c r="N78"/>
  <c r="M78"/>
  <c r="L78"/>
  <c r="I78"/>
  <c r="H78"/>
  <c r="G78"/>
  <c r="F78"/>
  <c r="AG77"/>
  <c r="AG78" s="1"/>
  <c r="AF77"/>
  <c r="AF78" s="1"/>
  <c r="Y77"/>
  <c r="Y78" s="1"/>
  <c r="T77"/>
  <c r="T78" s="1"/>
  <c r="O77"/>
  <c r="O78" s="1"/>
  <c r="K77"/>
  <c r="AE77" s="1"/>
  <c r="AE78" s="1"/>
  <c r="J77"/>
  <c r="J78" s="1"/>
  <c r="E77"/>
  <c r="E78" s="1"/>
  <c r="AC73"/>
  <c r="AB73"/>
  <c r="AA73"/>
  <c r="Z73"/>
  <c r="X73"/>
  <c r="W73"/>
  <c r="V73"/>
  <c r="U73"/>
  <c r="S73"/>
  <c r="R73"/>
  <c r="Q73"/>
  <c r="P73"/>
  <c r="N73"/>
  <c r="M73"/>
  <c r="L73"/>
  <c r="K73"/>
  <c r="I73"/>
  <c r="H73"/>
  <c r="G73"/>
  <c r="F73"/>
  <c r="AH72"/>
  <c r="AH73" s="1"/>
  <c r="AG72"/>
  <c r="AG73" s="1"/>
  <c r="AF72"/>
  <c r="AF73" s="1"/>
  <c r="AE72"/>
  <c r="AE73" s="1"/>
  <c r="AD72"/>
  <c r="AD73" s="1"/>
  <c r="Y72"/>
  <c r="Y73" s="1"/>
  <c r="T72"/>
  <c r="T73" s="1"/>
  <c r="O72"/>
  <c r="O73" s="1"/>
  <c r="J72"/>
  <c r="J73" s="1"/>
  <c r="E72"/>
  <c r="E73" s="1"/>
  <c r="AC70"/>
  <c r="AB70"/>
  <c r="AA70"/>
  <c r="Z70"/>
  <c r="X70"/>
  <c r="W70"/>
  <c r="V70"/>
  <c r="U70"/>
  <c r="S70"/>
  <c r="R70"/>
  <c r="Q70"/>
  <c r="P70"/>
  <c r="N70"/>
  <c r="M70"/>
  <c r="L70"/>
  <c r="K70"/>
  <c r="H70"/>
  <c r="G70"/>
  <c r="F70"/>
  <c r="AH69"/>
  <c r="AH70" s="1"/>
  <c r="AG69"/>
  <c r="AG70" s="1"/>
  <c r="AF69"/>
  <c r="AF70" s="1"/>
  <c r="AE69"/>
  <c r="AE70" s="1"/>
  <c r="Y69"/>
  <c r="Y70" s="1"/>
  <c r="T69"/>
  <c r="T70" s="1"/>
  <c r="O69"/>
  <c r="O70" s="1"/>
  <c r="J69"/>
  <c r="J70" s="1"/>
  <c r="E69"/>
  <c r="E70" s="1"/>
  <c r="AH65"/>
  <c r="AH67" s="1"/>
  <c r="AG65"/>
  <c r="AG67" s="1"/>
  <c r="AF65"/>
  <c r="AF67" s="1"/>
  <c r="AE65"/>
  <c r="AE67" s="1"/>
  <c r="Y65"/>
  <c r="Y67" s="1"/>
  <c r="T65"/>
  <c r="T67" s="1"/>
  <c r="O65"/>
  <c r="O67" s="1"/>
  <c r="J65"/>
  <c r="J67" s="1"/>
  <c r="E65"/>
  <c r="E67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F62"/>
  <c r="AF63" s="1"/>
  <c r="AE62"/>
  <c r="AE63" s="1"/>
  <c r="Y62"/>
  <c r="Y63" s="1"/>
  <c r="T62"/>
  <c r="T63" s="1"/>
  <c r="O62"/>
  <c r="O63" s="1"/>
  <c r="J62"/>
  <c r="J63" s="1"/>
  <c r="I62"/>
  <c r="AH62" s="1"/>
  <c r="AH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/>
  <c r="AF59"/>
  <c r="AF60"/>
  <c r="AE59"/>
  <c r="AE60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E56"/>
  <c r="AH55"/>
  <c r="AG55"/>
  <c r="AF55"/>
  <c r="AE55"/>
  <c r="AD55" s="1"/>
  <c r="Y55"/>
  <c r="T55"/>
  <c r="O55"/>
  <c r="J55"/>
  <c r="E55"/>
  <c r="AG54"/>
  <c r="AG57" s="1"/>
  <c r="AF54"/>
  <c r="AF57" s="1"/>
  <c r="AE54"/>
  <c r="AE57" s="1"/>
  <c r="Y54"/>
  <c r="Y57" s="1"/>
  <c r="T54"/>
  <c r="T57" s="1"/>
  <c r="O54"/>
  <c r="O57" s="1"/>
  <c r="J54"/>
  <c r="J57" s="1"/>
  <c r="I54"/>
  <c r="AH54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F49"/>
  <c r="AF52" s="1"/>
  <c r="AE49"/>
  <c r="AD49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I47"/>
  <c r="H47"/>
  <c r="G47"/>
  <c r="F47"/>
  <c r="AH46"/>
  <c r="AG46"/>
  <c r="AD46" s="1"/>
  <c r="AF46"/>
  <c r="AE46"/>
  <c r="Y46"/>
  <c r="T46"/>
  <c r="O46"/>
  <c r="J46"/>
  <c r="E46"/>
  <c r="AH45"/>
  <c r="AG45"/>
  <c r="AD45" s="1"/>
  <c r="AF45"/>
  <c r="AE45"/>
  <c r="Y45"/>
  <c r="T45"/>
  <c r="O45"/>
  <c r="J45"/>
  <c r="E45"/>
  <c r="AH44"/>
  <c r="AH47" s="1"/>
  <c r="AG44"/>
  <c r="AF44"/>
  <c r="AF47"/>
  <c r="Y44"/>
  <c r="Y47"/>
  <c r="T44"/>
  <c r="T47"/>
  <c r="O44"/>
  <c r="O47"/>
  <c r="K44"/>
  <c r="K47"/>
  <c r="J44"/>
  <c r="J47"/>
  <c r="E44"/>
  <c r="E47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O35" s="1"/>
  <c r="L35" s="1"/>
  <c r="K35"/>
  <c r="E35"/>
  <c r="AG34"/>
  <c r="AF34"/>
  <c r="AE34"/>
  <c r="Y34"/>
  <c r="T34"/>
  <c r="O34"/>
  <c r="N34"/>
  <c r="AH34"/>
  <c r="J34"/>
  <c r="E34"/>
  <c r="AG33"/>
  <c r="AG36"/>
  <c r="AF33"/>
  <c r="Y33"/>
  <c r="Y36" s="1"/>
  <c r="T33"/>
  <c r="T36" s="1"/>
  <c r="P33"/>
  <c r="O33" s="1"/>
  <c r="O36" s="1"/>
  <c r="N33"/>
  <c r="K33"/>
  <c r="K36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/>
  <c r="N30"/>
  <c r="E30"/>
  <c r="AG29"/>
  <c r="AF29"/>
  <c r="AC29" s="1"/>
  <c r="X29"/>
  <c r="U29" s="1"/>
  <c r="T29" s="1"/>
  <c r="S29"/>
  <c r="P29" s="1"/>
  <c r="O29" s="1"/>
  <c r="N29"/>
  <c r="K29"/>
  <c r="J29"/>
  <c r="E29"/>
  <c r="AG28"/>
  <c r="AF28"/>
  <c r="AC28"/>
  <c r="Z28" s="1"/>
  <c r="X28"/>
  <c r="X31" s="1"/>
  <c r="U28"/>
  <c r="T28" s="1"/>
  <c r="S28"/>
  <c r="P28" s="1"/>
  <c r="N28"/>
  <c r="N31" s="1"/>
  <c r="E28"/>
  <c r="AH27"/>
  <c r="AG27"/>
  <c r="AF27"/>
  <c r="Y27"/>
  <c r="T27"/>
  <c r="O27"/>
  <c r="K27"/>
  <c r="AE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O18"/>
  <c r="O22" s="1"/>
  <c r="J18"/>
  <c r="E18"/>
  <c r="E22" s="1"/>
  <c r="K44" i="15"/>
  <c r="K33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G57"/>
  <c r="AF54"/>
  <c r="AF57"/>
  <c r="AE54"/>
  <c r="AE57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/>
  <c r="Y51"/>
  <c r="T51"/>
  <c r="O51"/>
  <c r="J51"/>
  <c r="E51"/>
  <c r="AH50"/>
  <c r="AG50"/>
  <c r="AF50"/>
  <c r="AE50"/>
  <c r="AD50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/>
  <c r="AG38"/>
  <c r="AG42"/>
  <c r="AF38"/>
  <c r="AF42"/>
  <c r="AE38"/>
  <c r="AE42"/>
  <c r="AD38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O35" s="1"/>
  <c r="L35" s="1"/>
  <c r="N35"/>
  <c r="AH35" s="1"/>
  <c r="K35"/>
  <c r="K36" s="1"/>
  <c r="E35"/>
  <c r="AG34"/>
  <c r="AF34"/>
  <c r="AE34"/>
  <c r="Y34"/>
  <c r="T34"/>
  <c r="O34"/>
  <c r="N34"/>
  <c r="AH34" s="1"/>
  <c r="J34"/>
  <c r="E34"/>
  <c r="AG33"/>
  <c r="AG36" s="1"/>
  <c r="Y33"/>
  <c r="T33"/>
  <c r="T36" s="1"/>
  <c r="P33"/>
  <c r="P36" s="1"/>
  <c r="O33"/>
  <c r="N33"/>
  <c r="N36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N30"/>
  <c r="E30"/>
  <c r="AG29"/>
  <c r="AF29"/>
  <c r="AC29"/>
  <c r="Z29" s="1"/>
  <c r="Y29" s="1"/>
  <c r="X29"/>
  <c r="U29"/>
  <c r="T29" s="1"/>
  <c r="S29"/>
  <c r="P29" s="1"/>
  <c r="N29"/>
  <c r="AH29" s="1"/>
  <c r="K29"/>
  <c r="E29"/>
  <c r="AG28"/>
  <c r="AF28"/>
  <c r="AC28"/>
  <c r="X28"/>
  <c r="X31" s="1"/>
  <c r="U28"/>
  <c r="U31" s="1"/>
  <c r="S28"/>
  <c r="S31" s="1"/>
  <c r="N28"/>
  <c r="N31" s="1"/>
  <c r="E28"/>
  <c r="AH27"/>
  <c r="AG27"/>
  <c r="AF27"/>
  <c r="Y27"/>
  <c r="T27"/>
  <c r="O27"/>
  <c r="K27"/>
  <c r="J27"/>
  <c r="E27"/>
  <c r="AH26"/>
  <c r="AG26"/>
  <c r="AF26"/>
  <c r="AE26"/>
  <c r="AD26"/>
  <c r="Y26"/>
  <c r="T26"/>
  <c r="O26"/>
  <c r="J26"/>
  <c r="E26"/>
  <c r="AH25"/>
  <c r="AG25"/>
  <c r="AG31"/>
  <c r="AF25"/>
  <c r="AF31"/>
  <c r="AE25"/>
  <c r="AD25"/>
  <c r="Y25"/>
  <c r="T25"/>
  <c r="O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O18"/>
  <c r="O22" s="1"/>
  <c r="J18"/>
  <c r="E18"/>
  <c r="E22" s="1"/>
  <c r="M69" i="14"/>
  <c r="L69"/>
  <c r="K80"/>
  <c r="AC80"/>
  <c r="AB80"/>
  <c r="AA80"/>
  <c r="Z80"/>
  <c r="X80"/>
  <c r="W80"/>
  <c r="V80"/>
  <c r="U80"/>
  <c r="S80"/>
  <c r="R80"/>
  <c r="Q80"/>
  <c r="P80"/>
  <c r="N80"/>
  <c r="M80"/>
  <c r="L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K69"/>
  <c r="H69"/>
  <c r="G69"/>
  <c r="F69"/>
  <c r="AH68"/>
  <c r="AH69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D56" s="1"/>
  <c r="AF56"/>
  <c r="AE56"/>
  <c r="E56"/>
  <c r="AH55"/>
  <c r="AG55"/>
  <c r="AD55" s="1"/>
  <c r="AF55"/>
  <c r="AE55"/>
  <c r="Y55"/>
  <c r="T55"/>
  <c r="O55"/>
  <c r="J55"/>
  <c r="E55"/>
  <c r="AG54"/>
  <c r="AF54"/>
  <c r="AF57" s="1"/>
  <c r="AE54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D51" s="1"/>
  <c r="AF51"/>
  <c r="AE51"/>
  <c r="Y51"/>
  <c r="T51"/>
  <c r="O51"/>
  <c r="J51"/>
  <c r="E51"/>
  <c r="AH50"/>
  <c r="AG50"/>
  <c r="AD50" s="1"/>
  <c r="AF50"/>
  <c r="AE50"/>
  <c r="Y50"/>
  <c r="T50"/>
  <c r="O50"/>
  <c r="J50"/>
  <c r="E50"/>
  <c r="AH49"/>
  <c r="AH52" s="1"/>
  <c r="AG49"/>
  <c r="AG52" s="1"/>
  <c r="AF49"/>
  <c r="AF52" s="1"/>
  <c r="AE49"/>
  <c r="AE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D46" s="1"/>
  <c r="AF46"/>
  <c r="AE46"/>
  <c r="Y46"/>
  <c r="T46"/>
  <c r="O46"/>
  <c r="J46"/>
  <c r="E46"/>
  <c r="AH45"/>
  <c r="AG45"/>
  <c r="AD45" s="1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T38"/>
  <c r="T42" s="1"/>
  <c r="O38"/>
  <c r="J38"/>
  <c r="J42" s="1"/>
  <c r="E38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K35"/>
  <c r="K36" s="1"/>
  <c r="E35"/>
  <c r="AG34"/>
  <c r="AF34"/>
  <c r="AE34"/>
  <c r="Y34"/>
  <c r="T34"/>
  <c r="O34"/>
  <c r="N34"/>
  <c r="AH34" s="1"/>
  <c r="J34"/>
  <c r="E34"/>
  <c r="AG33"/>
  <c r="AG36" s="1"/>
  <c r="Y33"/>
  <c r="Y36" s="1"/>
  <c r="T33"/>
  <c r="T36" s="1"/>
  <c r="P33"/>
  <c r="P36" s="1"/>
  <c r="AE33"/>
  <c r="N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N30"/>
  <c r="AH30" s="1"/>
  <c r="E30"/>
  <c r="AG29"/>
  <c r="AF29"/>
  <c r="AC29" s="1"/>
  <c r="X29"/>
  <c r="U29" s="1"/>
  <c r="S29"/>
  <c r="P29" s="1"/>
  <c r="O29" s="1"/>
  <c r="N29"/>
  <c r="K29"/>
  <c r="E29"/>
  <c r="AG28"/>
  <c r="AF28"/>
  <c r="AC28" s="1"/>
  <c r="X28"/>
  <c r="X31"/>
  <c r="U28"/>
  <c r="S28"/>
  <c r="S31"/>
  <c r="N28"/>
  <c r="N31"/>
  <c r="K28"/>
  <c r="E28"/>
  <c r="AH27"/>
  <c r="AG27"/>
  <c r="AF27"/>
  <c r="Y27"/>
  <c r="T27"/>
  <c r="O27"/>
  <c r="K27"/>
  <c r="AE27"/>
  <c r="J27"/>
  <c r="E27"/>
  <c r="AH26"/>
  <c r="AG26"/>
  <c r="AF26"/>
  <c r="AE26"/>
  <c r="Y26"/>
  <c r="T26"/>
  <c r="O26"/>
  <c r="J26"/>
  <c r="E26"/>
  <c r="AH25"/>
  <c r="AG25"/>
  <c r="AF25"/>
  <c r="AF31" s="1"/>
  <c r="Y25"/>
  <c r="T25"/>
  <c r="O25"/>
  <c r="K31"/>
  <c r="E25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/>
  <c r="T18"/>
  <c r="T22"/>
  <c r="O18"/>
  <c r="O22"/>
  <c r="J18"/>
  <c r="J22"/>
  <c r="E18"/>
  <c r="E22"/>
  <c r="K25" i="13"/>
  <c r="K27"/>
  <c r="K35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AE76" s="1"/>
  <c r="AE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AD71"/>
  <c r="AD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/>
  <c r="AF68"/>
  <c r="AF69"/>
  <c r="AE68"/>
  <c r="AE69"/>
  <c r="Y68"/>
  <c r="Y69"/>
  <c r="T68"/>
  <c r="T69"/>
  <c r="O68"/>
  <c r="O69"/>
  <c r="J68"/>
  <c r="J69"/>
  <c r="E68"/>
  <c r="E69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/>
  <c r="AG65"/>
  <c r="AF65"/>
  <c r="AF66" s="1"/>
  <c r="AE65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F62"/>
  <c r="AF63" s="1"/>
  <c r="AE62"/>
  <c r="Y62"/>
  <c r="Y63" s="1"/>
  <c r="T62"/>
  <c r="T63" s="1"/>
  <c r="O62"/>
  <c r="O63" s="1"/>
  <c r="J62"/>
  <c r="J63" s="1"/>
  <c r="I62"/>
  <c r="AH62" s="1"/>
  <c r="AH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AD59"/>
  <c r="AD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AD55" s="1"/>
  <c r="Y55"/>
  <c r="T55"/>
  <c r="O55"/>
  <c r="J55"/>
  <c r="E55"/>
  <c r="AG54"/>
  <c r="AG57" s="1"/>
  <c r="AF54"/>
  <c r="AF57" s="1"/>
  <c r="AE54"/>
  <c r="AE57" s="1"/>
  <c r="Y54"/>
  <c r="Y57" s="1"/>
  <c r="T54"/>
  <c r="T57" s="1"/>
  <c r="O54"/>
  <c r="O57" s="1"/>
  <c r="J54"/>
  <c r="J57" s="1"/>
  <c r="I54"/>
  <c r="AH54" s="1"/>
  <c r="I57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F49"/>
  <c r="AF52" s="1"/>
  <c r="AE49"/>
  <c r="AD49" s="1"/>
  <c r="AE52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AD45"/>
  <c r="Y45"/>
  <c r="T45"/>
  <c r="O45"/>
  <c r="J45"/>
  <c r="E45"/>
  <c r="AH44"/>
  <c r="AH47" s="1"/>
  <c r="AG44"/>
  <c r="AF44"/>
  <c r="AF47" s="1"/>
  <c r="AE44"/>
  <c r="AD44" s="1"/>
  <c r="AE47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AD40" s="1"/>
  <c r="Y40"/>
  <c r="T40"/>
  <c r="O40"/>
  <c r="J40"/>
  <c r="E40"/>
  <c r="AH39"/>
  <c r="AG39"/>
  <c r="AF39"/>
  <c r="AE39"/>
  <c r="AD39" s="1"/>
  <c r="Y39"/>
  <c r="T39"/>
  <c r="O39"/>
  <c r="J39"/>
  <c r="E39"/>
  <c r="AH38"/>
  <c r="AH42" s="1"/>
  <c r="AG38"/>
  <c r="AF38"/>
  <c r="AF42"/>
  <c r="AE38"/>
  <c r="AD38"/>
  <c r="AE42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N35" s="1"/>
  <c r="P35"/>
  <c r="AE35"/>
  <c r="E35"/>
  <c r="AG34"/>
  <c r="AF34"/>
  <c r="AE34"/>
  <c r="Y34"/>
  <c r="T34"/>
  <c r="O34"/>
  <c r="N34"/>
  <c r="AH34"/>
  <c r="J34"/>
  <c r="E34"/>
  <c r="AG33"/>
  <c r="AG36"/>
  <c r="Y33"/>
  <c r="Y36"/>
  <c r="T33"/>
  <c r="T36"/>
  <c r="P33"/>
  <c r="P36"/>
  <c r="O33"/>
  <c r="N33"/>
  <c r="AH33" s="1"/>
  <c r="L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O30" s="1"/>
  <c r="N30"/>
  <c r="AH30" s="1"/>
  <c r="E30"/>
  <c r="AG29"/>
  <c r="AF29"/>
  <c r="AC29" s="1"/>
  <c r="Z29" s="1"/>
  <c r="Y29" s="1"/>
  <c r="X29"/>
  <c r="U29" s="1"/>
  <c r="T29" s="1"/>
  <c r="S29"/>
  <c r="P29"/>
  <c r="O29" s="1"/>
  <c r="N29"/>
  <c r="AH29" s="1"/>
  <c r="K29"/>
  <c r="J29" s="1"/>
  <c r="E29"/>
  <c r="AG28"/>
  <c r="AF28"/>
  <c r="AC28" s="1"/>
  <c r="Z28" s="1"/>
  <c r="X28"/>
  <c r="X31" s="1"/>
  <c r="U28"/>
  <c r="T28" s="1"/>
  <c r="S28"/>
  <c r="P28" s="1"/>
  <c r="N28"/>
  <c r="N31" s="1"/>
  <c r="K28"/>
  <c r="J28" s="1"/>
  <c r="E28"/>
  <c r="AH27"/>
  <c r="AG27"/>
  <c r="AF27"/>
  <c r="AE27"/>
  <c r="Y27"/>
  <c r="T27"/>
  <c r="O27"/>
  <c r="J27"/>
  <c r="E27"/>
  <c r="AH26"/>
  <c r="AG26"/>
  <c r="AF26"/>
  <c r="AE26"/>
  <c r="Y26"/>
  <c r="T26"/>
  <c r="O26"/>
  <c r="J26"/>
  <c r="E26"/>
  <c r="AH25"/>
  <c r="AG25"/>
  <c r="AF25"/>
  <c r="AF3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 s="1"/>
  <c r="T18"/>
  <c r="T22" s="1"/>
  <c r="O18"/>
  <c r="O22" s="1"/>
  <c r="J18"/>
  <c r="J22" s="1"/>
  <c r="E18"/>
  <c r="E22" s="1"/>
  <c r="K76" i="12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/>
  <c r="O71"/>
  <c r="O72"/>
  <c r="J71"/>
  <c r="J72"/>
  <c r="E71"/>
  <c r="E72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D59" s="1"/>
  <c r="AD60" s="1"/>
  <c r="AE60"/>
  <c r="Y59"/>
  <c r="Y60"/>
  <c r="T59"/>
  <c r="T60"/>
  <c r="O59"/>
  <c r="O60"/>
  <c r="J59"/>
  <c r="J60"/>
  <c r="E59"/>
  <c r="E60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AD50" s="1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/>
  <c r="AG44"/>
  <c r="AG47"/>
  <c r="AF44"/>
  <c r="AF47"/>
  <c r="AE44"/>
  <c r="AE47"/>
  <c r="AD44"/>
  <c r="Y44"/>
  <c r="Y47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 s="1"/>
  <c r="P35"/>
  <c r="AE35" s="1"/>
  <c r="N35"/>
  <c r="AH35" s="1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Z30" s="1"/>
  <c r="X30"/>
  <c r="U30" s="1"/>
  <c r="T30" s="1"/>
  <c r="P30"/>
  <c r="O30"/>
  <c r="N30"/>
  <c r="AH30" s="1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F27"/>
  <c r="AE27"/>
  <c r="AD27" s="1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80" i="11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Y50"/>
  <c r="T50"/>
  <c r="O50"/>
  <c r="J50"/>
  <c r="E50"/>
  <c r="AH49"/>
  <c r="AH52"/>
  <c r="AG49"/>
  <c r="AG52" s="1"/>
  <c r="AF49"/>
  <c r="AF52" s="1"/>
  <c r="AE49"/>
  <c r="AE52" s="1"/>
  <c r="AD49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E44"/>
  <c r="AE47" s="1"/>
  <c r="AD44"/>
  <c r="Y44"/>
  <c r="Y47"/>
  <c r="T44"/>
  <c r="T47"/>
  <c r="O44"/>
  <c r="O47"/>
  <c r="J44"/>
  <c r="J47"/>
  <c r="E44"/>
  <c r="E47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 s="1"/>
  <c r="AG38"/>
  <c r="AG42" s="1"/>
  <c r="AF38"/>
  <c r="AF42" s="1"/>
  <c r="AE38"/>
  <c r="AE42" s="1"/>
  <c r="AD38"/>
  <c r="Y38"/>
  <c r="Y42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/>
  <c r="P35"/>
  <c r="AE35"/>
  <c r="N35"/>
  <c r="AH35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/>
  <c r="N30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D27" s="1"/>
  <c r="AF27"/>
  <c r="AE27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77" i="10"/>
  <c r="X77"/>
  <c r="W77"/>
  <c r="V77"/>
  <c r="U77"/>
  <c r="S77"/>
  <c r="R77"/>
  <c r="Q77"/>
  <c r="P77"/>
  <c r="N77"/>
  <c r="M77"/>
  <c r="L77"/>
  <c r="K77"/>
  <c r="I77"/>
  <c r="H77"/>
  <c r="G77"/>
  <c r="F77"/>
  <c r="E77"/>
  <c r="AB76"/>
  <c r="AB77"/>
  <c r="AA76"/>
  <c r="AA77"/>
  <c r="Z76"/>
  <c r="Z77" s="1"/>
  <c r="Y76"/>
  <c r="Y77" s="1"/>
  <c r="T76"/>
  <c r="T77" s="1"/>
  <c r="O76"/>
  <c r="O77" s="1"/>
  <c r="J76"/>
  <c r="J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 s="1"/>
  <c r="Z68"/>
  <c r="Y68" s="1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E66"/>
  <c r="AC65"/>
  <c r="AC66"/>
  <c r="AB65"/>
  <c r="AB66" s="1"/>
  <c r="AA65"/>
  <c r="AA66" s="1"/>
  <c r="Z65"/>
  <c r="Z66" s="1"/>
  <c r="T65"/>
  <c r="T66" s="1"/>
  <c r="O65"/>
  <c r="O66" s="1"/>
  <c r="J65"/>
  <c r="J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/>
  <c r="AA59"/>
  <c r="AA60"/>
  <c r="Z59"/>
  <c r="Z60"/>
  <c r="T59"/>
  <c r="T60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Y56" s="1"/>
  <c r="AA56"/>
  <c r="Z56"/>
  <c r="E56"/>
  <c r="AC55"/>
  <c r="AB55"/>
  <c r="Y55" s="1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Y46" s="1"/>
  <c r="T46"/>
  <c r="O46"/>
  <c r="J46"/>
  <c r="E46"/>
  <c r="AC45"/>
  <c r="AB45"/>
  <c r="AA45"/>
  <c r="Z45"/>
  <c r="T45"/>
  <c r="O45"/>
  <c r="J45"/>
  <c r="E45"/>
  <c r="AC44"/>
  <c r="AC47"/>
  <c r="AB44"/>
  <c r="AA44"/>
  <c r="AA47" s="1"/>
  <c r="Z44"/>
  <c r="Y44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Y39"/>
  <c r="T39"/>
  <c r="O39"/>
  <c r="J39"/>
  <c r="E39"/>
  <c r="AC38"/>
  <c r="AC42"/>
  <c r="AB38"/>
  <c r="AA38"/>
  <c r="Y38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/>
  <c r="P35"/>
  <c r="O35"/>
  <c r="L35" s="1"/>
  <c r="E35"/>
  <c r="AB34"/>
  <c r="AA34"/>
  <c r="Z34"/>
  <c r="T34"/>
  <c r="O34"/>
  <c r="N34"/>
  <c r="AC34" s="1"/>
  <c r="Y34" s="1"/>
  <c r="E34"/>
  <c r="AB33"/>
  <c r="AB36" s="1"/>
  <c r="T33"/>
  <c r="T36" s="1"/>
  <c r="P33"/>
  <c r="P36" s="1"/>
  <c r="N33"/>
  <c r="E33"/>
  <c r="E36" s="1"/>
  <c r="W31"/>
  <c r="V31"/>
  <c r="R31"/>
  <c r="Q31"/>
  <c r="M31"/>
  <c r="L31"/>
  <c r="I31"/>
  <c r="H31"/>
  <c r="G31"/>
  <c r="F31"/>
  <c r="AB30"/>
  <c r="AA30"/>
  <c r="X30"/>
  <c r="U30" s="1"/>
  <c r="P30"/>
  <c r="N30"/>
  <c r="AC30" s="1"/>
  <c r="J30"/>
  <c r="E30"/>
  <c r="AB29"/>
  <c r="AA29"/>
  <c r="X29" s="1"/>
  <c r="S29"/>
  <c r="P29" s="1"/>
  <c r="N29"/>
  <c r="K29"/>
  <c r="E29"/>
  <c r="AB28"/>
  <c r="AA28"/>
  <c r="X28" s="1"/>
  <c r="X31" s="1"/>
  <c r="S28"/>
  <c r="S31"/>
  <c r="P28"/>
  <c r="N28"/>
  <c r="N31" s="1"/>
  <c r="E28"/>
  <c r="AC27"/>
  <c r="AB27"/>
  <c r="Y27" s="1"/>
  <c r="AA27"/>
  <c r="Z27"/>
  <c r="T27"/>
  <c r="O27"/>
  <c r="J27"/>
  <c r="E27"/>
  <c r="AC26"/>
  <c r="AB26"/>
  <c r="AA26"/>
  <c r="Z26"/>
  <c r="T26"/>
  <c r="O26"/>
  <c r="J26"/>
  <c r="E26"/>
  <c r="AC25"/>
  <c r="AB25"/>
  <c r="AB31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E22"/>
  <c r="AB18"/>
  <c r="AB22"/>
  <c r="Z18"/>
  <c r="Z22"/>
  <c r="T18"/>
  <c r="T22"/>
  <c r="O18"/>
  <c r="O22"/>
  <c r="J18"/>
  <c r="J22"/>
  <c r="AC77" i="9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/>
  <c r="Z76"/>
  <c r="Y76"/>
  <c r="Y77" s="1"/>
  <c r="T76"/>
  <c r="T77" s="1"/>
  <c r="O76"/>
  <c r="O77" s="1"/>
  <c r="J76"/>
  <c r="J77" s="1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T65"/>
  <c r="T66" s="1"/>
  <c r="O65"/>
  <c r="O66" s="1"/>
  <c r="J65"/>
  <c r="J66" s="1"/>
  <c r="E66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/>
  <c r="J62"/>
  <c r="J63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/>
  <c r="T59"/>
  <c r="T60"/>
  <c r="O59"/>
  <c r="O60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T46"/>
  <c r="O46"/>
  <c r="J46"/>
  <c r="E46"/>
  <c r="AC45"/>
  <c r="AB45"/>
  <c r="AA45"/>
  <c r="Z45"/>
  <c r="Y45" s="1"/>
  <c r="T45"/>
  <c r="O45"/>
  <c r="J45"/>
  <c r="E45"/>
  <c r="AC44"/>
  <c r="AC47" s="1"/>
  <c r="AB44"/>
  <c r="AB47" s="1"/>
  <c r="AA44"/>
  <c r="AA47" s="1"/>
  <c r="Z44"/>
  <c r="Z47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AA41"/>
  <c r="Z41"/>
  <c r="T41"/>
  <c r="O41"/>
  <c r="J41"/>
  <c r="E41"/>
  <c r="AC40"/>
  <c r="AB40"/>
  <c r="AA40"/>
  <c r="Z40"/>
  <c r="Y40" s="1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 s="1"/>
  <c r="E34"/>
  <c r="AB33"/>
  <c r="T33"/>
  <c r="T36" s="1"/>
  <c r="P33"/>
  <c r="Z33" s="1"/>
  <c r="N33"/>
  <c r="AC33" s="1"/>
  <c r="E33"/>
  <c r="E36" s="1"/>
  <c r="W31"/>
  <c r="V31"/>
  <c r="R31"/>
  <c r="Q31"/>
  <c r="M31"/>
  <c r="L31"/>
  <c r="I31"/>
  <c r="H31"/>
  <c r="G31"/>
  <c r="F31"/>
  <c r="AB30"/>
  <c r="AA30"/>
  <c r="X30"/>
  <c r="U30" s="1"/>
  <c r="T30" s="1"/>
  <c r="P30"/>
  <c r="N30"/>
  <c r="J30" s="1"/>
  <c r="E30"/>
  <c r="AB29"/>
  <c r="AA29"/>
  <c r="X29" s="1"/>
  <c r="S29"/>
  <c r="P29" s="1"/>
  <c r="O29" s="1"/>
  <c r="N29"/>
  <c r="E29"/>
  <c r="AB28"/>
  <c r="AA28"/>
  <c r="X28" s="1"/>
  <c r="S28"/>
  <c r="S31" s="1"/>
  <c r="N28"/>
  <c r="N31" s="1"/>
  <c r="K28"/>
  <c r="E28"/>
  <c r="AC27"/>
  <c r="AB27"/>
  <c r="AA27"/>
  <c r="Z27"/>
  <c r="T27"/>
  <c r="O27"/>
  <c r="J27"/>
  <c r="E27"/>
  <c r="AC26"/>
  <c r="AB26"/>
  <c r="AA26"/>
  <c r="Z26"/>
  <c r="Y26"/>
  <c r="T26"/>
  <c r="O26"/>
  <c r="J26"/>
  <c r="E26"/>
  <c r="AC25"/>
  <c r="AB25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AE76" i="8"/>
  <c r="F80"/>
  <c r="G80"/>
  <c r="H80"/>
  <c r="I80"/>
  <c r="K80"/>
  <c r="L80"/>
  <c r="M80"/>
  <c r="N80"/>
  <c r="P80"/>
  <c r="Q80"/>
  <c r="R80"/>
  <c r="S80"/>
  <c r="U80"/>
  <c r="V80"/>
  <c r="W80"/>
  <c r="X80"/>
  <c r="Z80"/>
  <c r="AA80"/>
  <c r="AB80"/>
  <c r="AC80"/>
  <c r="AH79"/>
  <c r="AH80"/>
  <c r="AG79"/>
  <c r="AG80"/>
  <c r="AF79"/>
  <c r="AF80"/>
  <c r="AE79"/>
  <c r="AE80"/>
  <c r="Y79"/>
  <c r="Y80"/>
  <c r="T79"/>
  <c r="T80"/>
  <c r="O79"/>
  <c r="O80"/>
  <c r="J79"/>
  <c r="J80"/>
  <c r="E79"/>
  <c r="E80"/>
  <c r="AH71"/>
  <c r="AG71"/>
  <c r="AF71"/>
  <c r="AE71"/>
  <c r="AD71" s="1"/>
  <c r="AD72" s="1"/>
  <c r="AH68"/>
  <c r="AG68"/>
  <c r="AD68" s="1"/>
  <c r="AF68"/>
  <c r="AE68"/>
  <c r="AH65"/>
  <c r="AG65"/>
  <c r="AF65"/>
  <c r="AE65"/>
  <c r="AD65"/>
  <c r="AG62"/>
  <c r="AF62"/>
  <c r="AE62"/>
  <c r="AH59"/>
  <c r="AG59"/>
  <c r="AF59"/>
  <c r="AE59"/>
  <c r="AD59"/>
  <c r="AH56"/>
  <c r="AG56"/>
  <c r="AF56"/>
  <c r="AE56"/>
  <c r="AD56" s="1"/>
  <c r="AH55"/>
  <c r="AG55"/>
  <c r="AD55" s="1"/>
  <c r="AF55"/>
  <c r="AE55"/>
  <c r="AG54"/>
  <c r="AF54"/>
  <c r="AE54"/>
  <c r="AH51"/>
  <c r="AG51"/>
  <c r="AD51" s="1"/>
  <c r="AF51"/>
  <c r="AE51"/>
  <c r="AH50"/>
  <c r="AG50"/>
  <c r="AF50"/>
  <c r="AE50"/>
  <c r="AH49"/>
  <c r="AG49"/>
  <c r="AF49"/>
  <c r="AE49"/>
  <c r="AD49"/>
  <c r="AH46"/>
  <c r="AG46"/>
  <c r="AD46" s="1"/>
  <c r="AF46"/>
  <c r="AE46"/>
  <c r="AH45"/>
  <c r="AG45"/>
  <c r="AF45"/>
  <c r="AE45"/>
  <c r="AH44"/>
  <c r="AG44"/>
  <c r="AF44"/>
  <c r="AE44"/>
  <c r="AD44"/>
  <c r="AH41"/>
  <c r="AG41"/>
  <c r="AD41" s="1"/>
  <c r="AF41"/>
  <c r="AE41"/>
  <c r="AH40"/>
  <c r="AG40"/>
  <c r="AF40"/>
  <c r="AE40"/>
  <c r="AD40"/>
  <c r="AH39"/>
  <c r="AG39"/>
  <c r="AD39" s="1"/>
  <c r="AF39"/>
  <c r="AE39"/>
  <c r="AH38"/>
  <c r="AG38"/>
  <c r="AF38"/>
  <c r="AE38"/>
  <c r="AD38"/>
  <c r="AG35"/>
  <c r="AG34"/>
  <c r="AF34"/>
  <c r="AE34"/>
  <c r="AG33"/>
  <c r="AE25"/>
  <c r="AG30"/>
  <c r="AF30"/>
  <c r="AG29"/>
  <c r="AF29"/>
  <c r="AG28"/>
  <c r="AF28"/>
  <c r="AH27"/>
  <c r="AG27"/>
  <c r="AD27" s="1"/>
  <c r="AF27"/>
  <c r="AE27"/>
  <c r="AH26"/>
  <c r="AG26"/>
  <c r="AF26"/>
  <c r="AE26"/>
  <c r="AH25"/>
  <c r="AG25"/>
  <c r="AF25"/>
  <c r="AE20"/>
  <c r="AD20" s="1"/>
  <c r="AE18"/>
  <c r="X77"/>
  <c r="W77"/>
  <c r="V77"/>
  <c r="U77"/>
  <c r="T76"/>
  <c r="T77"/>
  <c r="X72"/>
  <c r="W72"/>
  <c r="V72"/>
  <c r="U72"/>
  <c r="T71"/>
  <c r="T72"/>
  <c r="X69"/>
  <c r="W69"/>
  <c r="V69"/>
  <c r="U69"/>
  <c r="T68"/>
  <c r="T69"/>
  <c r="X66"/>
  <c r="W66"/>
  <c r="V66"/>
  <c r="U66"/>
  <c r="T65"/>
  <c r="T66" s="1"/>
  <c r="X63"/>
  <c r="W63"/>
  <c r="V63"/>
  <c r="U63"/>
  <c r="T62"/>
  <c r="T63" s="1"/>
  <c r="X60"/>
  <c r="W60"/>
  <c r="V60"/>
  <c r="U60"/>
  <c r="T59"/>
  <c r="T60" s="1"/>
  <c r="X57"/>
  <c r="W57"/>
  <c r="V57"/>
  <c r="U57"/>
  <c r="T55"/>
  <c r="T54"/>
  <c r="T57"/>
  <c r="X52"/>
  <c r="W52"/>
  <c r="V52"/>
  <c r="U52"/>
  <c r="T51"/>
  <c r="T50"/>
  <c r="T49"/>
  <c r="T52"/>
  <c r="X47"/>
  <c r="W47"/>
  <c r="V47"/>
  <c r="U47"/>
  <c r="T46"/>
  <c r="T45"/>
  <c r="T44"/>
  <c r="X42"/>
  <c r="W42"/>
  <c r="V42"/>
  <c r="U42"/>
  <c r="T41"/>
  <c r="T40"/>
  <c r="T39"/>
  <c r="T38"/>
  <c r="T42"/>
  <c r="X36"/>
  <c r="W36"/>
  <c r="V36"/>
  <c r="U36"/>
  <c r="T35"/>
  <c r="T34"/>
  <c r="T33"/>
  <c r="T36"/>
  <c r="W31"/>
  <c r="V31"/>
  <c r="X30"/>
  <c r="U30"/>
  <c r="T30" s="1"/>
  <c r="X29"/>
  <c r="U29" s="1"/>
  <c r="X28"/>
  <c r="X31" s="1"/>
  <c r="U28"/>
  <c r="T27"/>
  <c r="T26"/>
  <c r="T25"/>
  <c r="X22"/>
  <c r="W22"/>
  <c r="V22"/>
  <c r="U22"/>
  <c r="T20"/>
  <c r="T18"/>
  <c r="T22"/>
  <c r="AH77"/>
  <c r="AC77"/>
  <c r="AB77"/>
  <c r="AA77"/>
  <c r="Z77"/>
  <c r="S77"/>
  <c r="R77"/>
  <c r="Q77"/>
  <c r="P77"/>
  <c r="N77"/>
  <c r="M77"/>
  <c r="L77"/>
  <c r="K77"/>
  <c r="I77"/>
  <c r="H77"/>
  <c r="G77"/>
  <c r="F77"/>
  <c r="AG76"/>
  <c r="AG77" s="1"/>
  <c r="AF76"/>
  <c r="AF77" s="1"/>
  <c r="AE77"/>
  <c r="Y76"/>
  <c r="Y77"/>
  <c r="O76"/>
  <c r="O77"/>
  <c r="J76"/>
  <c r="J77"/>
  <c r="E76"/>
  <c r="E77"/>
  <c r="AC72"/>
  <c r="AB72"/>
  <c r="AA72"/>
  <c r="Z72"/>
  <c r="S72"/>
  <c r="R72"/>
  <c r="Q72"/>
  <c r="P72"/>
  <c r="N72"/>
  <c r="M72"/>
  <c r="L72"/>
  <c r="K72"/>
  <c r="I72"/>
  <c r="H72"/>
  <c r="G72"/>
  <c r="F72"/>
  <c r="AH72"/>
  <c r="AG72"/>
  <c r="AF72"/>
  <c r="AE72"/>
  <c r="Y71"/>
  <c r="Y72" s="1"/>
  <c r="O71"/>
  <c r="O72" s="1"/>
  <c r="J71"/>
  <c r="J72" s="1"/>
  <c r="E71"/>
  <c r="E72" s="1"/>
  <c r="AC69"/>
  <c r="AB69"/>
  <c r="AA69"/>
  <c r="Z69"/>
  <c r="S69"/>
  <c r="R69"/>
  <c r="Q69"/>
  <c r="P69"/>
  <c r="N69"/>
  <c r="M69"/>
  <c r="L69"/>
  <c r="K69"/>
  <c r="H69"/>
  <c r="G69"/>
  <c r="F69"/>
  <c r="AH69"/>
  <c r="AG69"/>
  <c r="AF69"/>
  <c r="AE69"/>
  <c r="Y68"/>
  <c r="Y69" s="1"/>
  <c r="O68"/>
  <c r="O69" s="1"/>
  <c r="J68"/>
  <c r="J69" s="1"/>
  <c r="E68"/>
  <c r="E69" s="1"/>
  <c r="AC66"/>
  <c r="AB66"/>
  <c r="AA66"/>
  <c r="Z66"/>
  <c r="S66"/>
  <c r="R66"/>
  <c r="Q66"/>
  <c r="P66"/>
  <c r="N66"/>
  <c r="M66"/>
  <c r="L66"/>
  <c r="K66"/>
  <c r="I66"/>
  <c r="H66"/>
  <c r="G66"/>
  <c r="F66"/>
  <c r="AH66"/>
  <c r="AG66"/>
  <c r="AF66"/>
  <c r="AE66"/>
  <c r="Y65"/>
  <c r="Y66" s="1"/>
  <c r="O65"/>
  <c r="O66" s="1"/>
  <c r="J65"/>
  <c r="J66" s="1"/>
  <c r="E65"/>
  <c r="E66" s="1"/>
  <c r="AC63"/>
  <c r="AB63"/>
  <c r="AA63"/>
  <c r="Z63"/>
  <c r="S63"/>
  <c r="R63"/>
  <c r="Q63"/>
  <c r="P63"/>
  <c r="N63"/>
  <c r="M63"/>
  <c r="L63"/>
  <c r="K63"/>
  <c r="H63"/>
  <c r="G63"/>
  <c r="F63"/>
  <c r="AG63"/>
  <c r="AF63"/>
  <c r="AE63"/>
  <c r="Y62"/>
  <c r="Y63" s="1"/>
  <c r="O62"/>
  <c r="O63" s="1"/>
  <c r="J62"/>
  <c r="J63" s="1"/>
  <c r="I62"/>
  <c r="AH62" s="1"/>
  <c r="E62"/>
  <c r="E63" s="1"/>
  <c r="AC60"/>
  <c r="AB60"/>
  <c r="AA60"/>
  <c r="Z60"/>
  <c r="S60"/>
  <c r="R60"/>
  <c r="Q60"/>
  <c r="P60"/>
  <c r="N60"/>
  <c r="M60"/>
  <c r="L60"/>
  <c r="K60"/>
  <c r="I60"/>
  <c r="H60"/>
  <c r="G60"/>
  <c r="F60"/>
  <c r="AH60"/>
  <c r="AG60"/>
  <c r="AF60"/>
  <c r="AE60"/>
  <c r="AD60"/>
  <c r="Y59"/>
  <c r="Y60" s="1"/>
  <c r="O59"/>
  <c r="O60" s="1"/>
  <c r="J59"/>
  <c r="J60" s="1"/>
  <c r="E59"/>
  <c r="E60" s="1"/>
  <c r="AC57"/>
  <c r="AB57"/>
  <c r="AA57"/>
  <c r="Z57"/>
  <c r="S57"/>
  <c r="R57"/>
  <c r="Q57"/>
  <c r="P57"/>
  <c r="N57"/>
  <c r="M57"/>
  <c r="L57"/>
  <c r="K57"/>
  <c r="H57"/>
  <c r="G57"/>
  <c r="F57"/>
  <c r="E56"/>
  <c r="Y55"/>
  <c r="O55"/>
  <c r="J55"/>
  <c r="E55"/>
  <c r="AG57"/>
  <c r="AF57"/>
  <c r="AE57"/>
  <c r="Y54"/>
  <c r="O54"/>
  <c r="O57" s="1"/>
  <c r="J54"/>
  <c r="I54"/>
  <c r="AH54" s="1"/>
  <c r="AC52"/>
  <c r="AB52"/>
  <c r="AA52"/>
  <c r="Z52"/>
  <c r="S52"/>
  <c r="R52"/>
  <c r="Q52"/>
  <c r="P52"/>
  <c r="N52"/>
  <c r="M52"/>
  <c r="L52"/>
  <c r="K52"/>
  <c r="I52"/>
  <c r="H52"/>
  <c r="G52"/>
  <c r="F52"/>
  <c r="Y51"/>
  <c r="O51"/>
  <c r="J51"/>
  <c r="E51"/>
  <c r="Y50"/>
  <c r="O50"/>
  <c r="J50"/>
  <c r="E50"/>
  <c r="AH52"/>
  <c r="AG52"/>
  <c r="AF52"/>
  <c r="AE52"/>
  <c r="Y49"/>
  <c r="Y52" s="1"/>
  <c r="O49"/>
  <c r="O52" s="1"/>
  <c r="J49"/>
  <c r="J52" s="1"/>
  <c r="E49"/>
  <c r="E52" s="1"/>
  <c r="AC47"/>
  <c r="AB47"/>
  <c r="AA47"/>
  <c r="Z47"/>
  <c r="S47"/>
  <c r="R47"/>
  <c r="Q47"/>
  <c r="P47"/>
  <c r="N47"/>
  <c r="M47"/>
  <c r="L47"/>
  <c r="K47"/>
  <c r="I47"/>
  <c r="H47"/>
  <c r="G47"/>
  <c r="F47"/>
  <c r="Y46"/>
  <c r="O46"/>
  <c r="J46"/>
  <c r="E46"/>
  <c r="Y45"/>
  <c r="O45"/>
  <c r="J45"/>
  <c r="E45"/>
  <c r="AH47"/>
  <c r="AG47"/>
  <c r="AF47"/>
  <c r="AE47"/>
  <c r="Y44"/>
  <c r="Y47" s="1"/>
  <c r="O44"/>
  <c r="O47" s="1"/>
  <c r="J44"/>
  <c r="J47" s="1"/>
  <c r="E44"/>
  <c r="E47" s="1"/>
  <c r="AC42"/>
  <c r="AB42"/>
  <c r="AA42"/>
  <c r="Z42"/>
  <c r="S42"/>
  <c r="R42"/>
  <c r="Q42"/>
  <c r="P42"/>
  <c r="N42"/>
  <c r="M42"/>
  <c r="L42"/>
  <c r="K42"/>
  <c r="I42"/>
  <c r="H42"/>
  <c r="G42"/>
  <c r="F42"/>
  <c r="Y41"/>
  <c r="O41"/>
  <c r="J41"/>
  <c r="E41"/>
  <c r="Y40"/>
  <c r="O40"/>
  <c r="J40"/>
  <c r="E40"/>
  <c r="Y39"/>
  <c r="O39"/>
  <c r="J39"/>
  <c r="E39"/>
  <c r="AH42"/>
  <c r="AG42"/>
  <c r="AF42"/>
  <c r="AE42"/>
  <c r="Y38"/>
  <c r="Y42" s="1"/>
  <c r="O38"/>
  <c r="O42" s="1"/>
  <c r="J38"/>
  <c r="J42" s="1"/>
  <c r="E38"/>
  <c r="E42" s="1"/>
  <c r="AC36"/>
  <c r="AB36"/>
  <c r="AA36"/>
  <c r="Z36"/>
  <c r="S36"/>
  <c r="R36"/>
  <c r="M36"/>
  <c r="K36"/>
  <c r="I36"/>
  <c r="H36"/>
  <c r="G36"/>
  <c r="F36"/>
  <c r="Y35"/>
  <c r="Q35" s="1"/>
  <c r="P35"/>
  <c r="AE35" s="1"/>
  <c r="E35"/>
  <c r="Y34"/>
  <c r="O34"/>
  <c r="N34"/>
  <c r="AH34" s="1"/>
  <c r="AD34" s="1"/>
  <c r="E34"/>
  <c r="AG36"/>
  <c r="Y33"/>
  <c r="Y36" s="1"/>
  <c r="P33"/>
  <c r="AE33" s="1"/>
  <c r="P36"/>
  <c r="N33"/>
  <c r="AH33"/>
  <c r="E33"/>
  <c r="E36"/>
  <c r="AB31"/>
  <c r="AA31"/>
  <c r="R31"/>
  <c r="Q31"/>
  <c r="M31"/>
  <c r="L31"/>
  <c r="I31"/>
  <c r="H31"/>
  <c r="G31"/>
  <c r="F31"/>
  <c r="AC30"/>
  <c r="Z30"/>
  <c r="P30"/>
  <c r="AE30"/>
  <c r="O30"/>
  <c r="N30"/>
  <c r="J30" s="1"/>
  <c r="E30"/>
  <c r="AC29"/>
  <c r="Z29" s="1"/>
  <c r="Y29" s="1"/>
  <c r="S29"/>
  <c r="N29"/>
  <c r="K29" s="1"/>
  <c r="E29"/>
  <c r="AC28"/>
  <c r="S28"/>
  <c r="S31" s="1"/>
  <c r="N28"/>
  <c r="AH28" s="1"/>
  <c r="E28"/>
  <c r="Y27"/>
  <c r="O27"/>
  <c r="J27"/>
  <c r="E27"/>
  <c r="Y26"/>
  <c r="O26"/>
  <c r="J26"/>
  <c r="E26"/>
  <c r="AG31"/>
  <c r="AF31"/>
  <c r="Y25"/>
  <c r="O25"/>
  <c r="J25"/>
  <c r="E25"/>
  <c r="E31" s="1"/>
  <c r="AH22"/>
  <c r="AF22"/>
  <c r="AC22"/>
  <c r="AB22"/>
  <c r="AA22"/>
  <c r="Z22"/>
  <c r="S22"/>
  <c r="R22"/>
  <c r="Q22"/>
  <c r="P22"/>
  <c r="N22"/>
  <c r="M22"/>
  <c r="L22"/>
  <c r="K22"/>
  <c r="I22"/>
  <c r="H22"/>
  <c r="G22"/>
  <c r="F22"/>
  <c r="Y20"/>
  <c r="O20"/>
  <c r="J20"/>
  <c r="E20"/>
  <c r="AG18"/>
  <c r="AG22"/>
  <c r="AD18"/>
  <c r="Y18"/>
  <c r="O18"/>
  <c r="O22"/>
  <c r="J18"/>
  <c r="E18"/>
  <c r="E22" s="1"/>
  <c r="AC77" i="7"/>
  <c r="X77"/>
  <c r="W77"/>
  <c r="V77"/>
  <c r="U77"/>
  <c r="S77"/>
  <c r="R77"/>
  <c r="Q77"/>
  <c r="P77"/>
  <c r="N77"/>
  <c r="M77"/>
  <c r="L77"/>
  <c r="K77"/>
  <c r="I77"/>
  <c r="H77"/>
  <c r="G77"/>
  <c r="F77"/>
  <c r="AB76"/>
  <c r="AB77" s="1"/>
  <c r="AA76"/>
  <c r="AA77" s="1"/>
  <c r="Z76"/>
  <c r="Z77" s="1"/>
  <c r="Y76"/>
  <c r="Y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/>
  <c r="AA62"/>
  <c r="AA63"/>
  <c r="Z62"/>
  <c r="Z63"/>
  <c r="T62"/>
  <c r="T63"/>
  <c r="O62"/>
  <c r="O63"/>
  <c r="J62"/>
  <c r="J63"/>
  <c r="I62"/>
  <c r="I63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Z54"/>
  <c r="Z57" s="1"/>
  <c r="T54"/>
  <c r="O54"/>
  <c r="O57" s="1"/>
  <c r="J54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Y46" s="1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J47"/>
  <c r="E44"/>
  <c r="E47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Y40"/>
  <c r="T40"/>
  <c r="O40"/>
  <c r="J40"/>
  <c r="E40"/>
  <c r="AC39"/>
  <c r="AB39"/>
  <c r="AA39"/>
  <c r="Z39"/>
  <c r="Y39" s="1"/>
  <c r="T39"/>
  <c r="O39"/>
  <c r="J39"/>
  <c r="E39"/>
  <c r="AC38"/>
  <c r="AC42"/>
  <c r="AB38"/>
  <c r="AA38"/>
  <c r="AA42" s="1"/>
  <c r="Z38"/>
  <c r="Y38"/>
  <c r="T38"/>
  <c r="T42"/>
  <c r="O38"/>
  <c r="O42"/>
  <c r="J38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/>
  <c r="Y34" s="1"/>
  <c r="E34"/>
  <c r="AB33"/>
  <c r="T33"/>
  <c r="T36"/>
  <c r="P33"/>
  <c r="Z33"/>
  <c r="O33"/>
  <c r="N33"/>
  <c r="AC33" s="1"/>
  <c r="L33"/>
  <c r="AA33" s="1"/>
  <c r="E33"/>
  <c r="E36" s="1"/>
  <c r="W31"/>
  <c r="V31"/>
  <c r="R31"/>
  <c r="Q31"/>
  <c r="M31"/>
  <c r="L31"/>
  <c r="I31"/>
  <c r="H31"/>
  <c r="G31"/>
  <c r="F31"/>
  <c r="F73"/>
  <c r="AB30"/>
  <c r="AA30"/>
  <c r="X30" s="1"/>
  <c r="U30" s="1"/>
  <c r="T30" s="1"/>
  <c r="P30"/>
  <c r="N30"/>
  <c r="J30" s="1"/>
  <c r="E30"/>
  <c r="AB29"/>
  <c r="AA29"/>
  <c r="X29" s="1"/>
  <c r="U29" s="1"/>
  <c r="T29" s="1"/>
  <c r="S29"/>
  <c r="P29" s="1"/>
  <c r="O29" s="1"/>
  <c r="N29"/>
  <c r="E29"/>
  <c r="AB28"/>
  <c r="AA28"/>
  <c r="X28" s="1"/>
  <c r="S28"/>
  <c r="S31" s="1"/>
  <c r="S73" s="1"/>
  <c r="S74" s="1"/>
  <c r="N28"/>
  <c r="K28"/>
  <c r="E28"/>
  <c r="AC27"/>
  <c r="AB27"/>
  <c r="AA27"/>
  <c r="Z27"/>
  <c r="Y27"/>
  <c r="T27"/>
  <c r="O27"/>
  <c r="J27"/>
  <c r="E27"/>
  <c r="AC26"/>
  <c r="AB26"/>
  <c r="AA26"/>
  <c r="Z26"/>
  <c r="T26"/>
  <c r="O26"/>
  <c r="J26"/>
  <c r="E26"/>
  <c r="AC25"/>
  <c r="AB25"/>
  <c r="AA25"/>
  <c r="Z25"/>
  <c r="Y25" s="1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E18"/>
  <c r="E22" s="1"/>
  <c r="AC77" i="6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 s="1"/>
  <c r="Z76"/>
  <c r="Z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/>
  <c r="O68"/>
  <c r="O69"/>
  <c r="J68"/>
  <c r="J69"/>
  <c r="E68"/>
  <c r="E69"/>
  <c r="X66"/>
  <c r="W66"/>
  <c r="V66"/>
  <c r="U66"/>
  <c r="S66"/>
  <c r="R66"/>
  <c r="Q66"/>
  <c r="P66"/>
  <c r="N66"/>
  <c r="M66"/>
  <c r="L66"/>
  <c r="K66"/>
  <c r="I66"/>
  <c r="H66"/>
  <c r="G66"/>
  <c r="F66"/>
  <c r="AC65"/>
  <c r="AC66"/>
  <c r="AB65"/>
  <c r="AB66" s="1"/>
  <c r="AA65"/>
  <c r="AA66" s="1"/>
  <c r="Z65"/>
  <c r="Z66" s="1"/>
  <c r="Y65"/>
  <c r="Y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/>
  <c r="AA54"/>
  <c r="AA57"/>
  <c r="Z54"/>
  <c r="Z57"/>
  <c r="T54"/>
  <c r="T57"/>
  <c r="O54"/>
  <c r="O57"/>
  <c r="J54"/>
  <c r="J57"/>
  <c r="I54"/>
  <c r="E54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Y51" s="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A49"/>
  <c r="AA52" s="1"/>
  <c r="Z49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Y40" s="1"/>
  <c r="Z40"/>
  <c r="T40"/>
  <c r="O40"/>
  <c r="J40"/>
  <c r="E40"/>
  <c r="AC39"/>
  <c r="AB39"/>
  <c r="Y39" s="1"/>
  <c r="AA39"/>
  <c r="Z39"/>
  <c r="T39"/>
  <c r="O39"/>
  <c r="J39"/>
  <c r="E39"/>
  <c r="AC38"/>
  <c r="AC42" s="1"/>
  <c r="AB38"/>
  <c r="AB42" s="1"/>
  <c r="AA38"/>
  <c r="AA42" s="1"/>
  <c r="Z38"/>
  <c r="Z42" s="1"/>
  <c r="Y38"/>
  <c r="Y42" s="1"/>
  <c r="T38"/>
  <c r="T42" s="1"/>
  <c r="O38"/>
  <c r="O42" s="1"/>
  <c r="J38"/>
  <c r="J42" s="1"/>
  <c r="E38"/>
  <c r="E42" s="1"/>
  <c r="X36"/>
  <c r="W36"/>
  <c r="V36"/>
  <c r="U36"/>
  <c r="S36"/>
  <c r="R36"/>
  <c r="M36"/>
  <c r="M73" s="1"/>
  <c r="K36"/>
  <c r="I36"/>
  <c r="H36"/>
  <c r="G36"/>
  <c r="G73" s="1"/>
  <c r="F36"/>
  <c r="AB35"/>
  <c r="T35"/>
  <c r="Q35" s="1"/>
  <c r="P35"/>
  <c r="Z35" s="1"/>
  <c r="E35"/>
  <c r="AB34"/>
  <c r="AA34"/>
  <c r="Z34"/>
  <c r="T34"/>
  <c r="O34"/>
  <c r="N34"/>
  <c r="AC34" s="1"/>
  <c r="Y34" s="1"/>
  <c r="E34"/>
  <c r="AB33"/>
  <c r="T33"/>
  <c r="T36" s="1"/>
  <c r="P33"/>
  <c r="O33"/>
  <c r="N33"/>
  <c r="AC33"/>
  <c r="E33"/>
  <c r="E36"/>
  <c r="W31"/>
  <c r="V31"/>
  <c r="R31"/>
  <c r="Q31"/>
  <c r="M31"/>
  <c r="L31"/>
  <c r="I31"/>
  <c r="H31"/>
  <c r="G31"/>
  <c r="F31"/>
  <c r="AB30"/>
  <c r="AA30"/>
  <c r="X30" s="1"/>
  <c r="P30"/>
  <c r="N30"/>
  <c r="J30"/>
  <c r="E30"/>
  <c r="AB29"/>
  <c r="AA29"/>
  <c r="X29" s="1"/>
  <c r="S29"/>
  <c r="P29" s="1"/>
  <c r="N29"/>
  <c r="K29"/>
  <c r="E29"/>
  <c r="AB28"/>
  <c r="AA28"/>
  <c r="X28" s="1"/>
  <c r="X31" s="1"/>
  <c r="X73" s="1"/>
  <c r="X74" s="1"/>
  <c r="X78" s="1"/>
  <c r="S28"/>
  <c r="S31" s="1"/>
  <c r="S73" s="1"/>
  <c r="S74" s="1"/>
  <c r="S78" s="1"/>
  <c r="P28"/>
  <c r="P31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Y18"/>
  <c r="Y22" s="1"/>
  <c r="T18"/>
  <c r="T22" s="1"/>
  <c r="O18"/>
  <c r="O22" s="1"/>
  <c r="J18"/>
  <c r="J22" s="1"/>
  <c r="E18"/>
  <c r="E22" s="1"/>
  <c r="AC77" i="5"/>
  <c r="X77"/>
  <c r="W77"/>
  <c r="V77"/>
  <c r="U77"/>
  <c r="S77"/>
  <c r="R77"/>
  <c r="Q77"/>
  <c r="P77"/>
  <c r="N77"/>
  <c r="M77"/>
  <c r="L77"/>
  <c r="K77"/>
  <c r="I77"/>
  <c r="H77"/>
  <c r="G77"/>
  <c r="F77"/>
  <c r="AB76"/>
  <c r="Z76"/>
  <c r="AA76"/>
  <c r="AA77" s="1"/>
  <c r="Z77"/>
  <c r="T76"/>
  <c r="T77"/>
  <c r="O76"/>
  <c r="O77"/>
  <c r="J76"/>
  <c r="J77"/>
  <c r="E76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Y68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/>
  <c r="AB59"/>
  <c r="AB60"/>
  <c r="AA59"/>
  <c r="AA60" s="1"/>
  <c r="Z59"/>
  <c r="Z60" s="1"/>
  <c r="T59"/>
  <c r="T60" s="1"/>
  <c r="O59"/>
  <c r="O60" s="1"/>
  <c r="J59"/>
  <c r="J60" s="1"/>
  <c r="E59"/>
  <c r="E60" s="1"/>
  <c r="X57"/>
  <c r="W57"/>
  <c r="W47"/>
  <c r="W52"/>
  <c r="W42"/>
  <c r="W36"/>
  <c r="W31"/>
  <c r="W22"/>
  <c r="V57"/>
  <c r="V47"/>
  <c r="V52"/>
  <c r="V42"/>
  <c r="V36"/>
  <c r="V73" s="1"/>
  <c r="V31"/>
  <c r="V22"/>
  <c r="U57"/>
  <c r="S57"/>
  <c r="R57"/>
  <c r="R47"/>
  <c r="R52"/>
  <c r="R42"/>
  <c r="R36"/>
  <c r="R31"/>
  <c r="R22"/>
  <c r="Q57"/>
  <c r="P57"/>
  <c r="N57"/>
  <c r="M57"/>
  <c r="M47"/>
  <c r="M73" s="1"/>
  <c r="M74" s="1"/>
  <c r="M78" s="1"/>
  <c r="M52"/>
  <c r="M42"/>
  <c r="M36"/>
  <c r="M31"/>
  <c r="M22"/>
  <c r="L57"/>
  <c r="K57"/>
  <c r="H57"/>
  <c r="H47"/>
  <c r="H52"/>
  <c r="H42"/>
  <c r="H36"/>
  <c r="H31"/>
  <c r="H73"/>
  <c r="H22"/>
  <c r="H74"/>
  <c r="H78" s="1"/>
  <c r="G57"/>
  <c r="G47"/>
  <c r="G73" s="1"/>
  <c r="G74" s="1"/>
  <c r="G78" s="1"/>
  <c r="G52"/>
  <c r="G42"/>
  <c r="G36"/>
  <c r="G31"/>
  <c r="G22"/>
  <c r="F57"/>
  <c r="F47"/>
  <c r="F52"/>
  <c r="F42"/>
  <c r="F36"/>
  <c r="F31"/>
  <c r="F73"/>
  <c r="F22"/>
  <c r="F74"/>
  <c r="F78" s="1"/>
  <c r="AC56"/>
  <c r="AB56"/>
  <c r="Y56" s="1"/>
  <c r="Y57" s="1"/>
  <c r="Z56"/>
  <c r="AA56"/>
  <c r="E56"/>
  <c r="AC55"/>
  <c r="AB55"/>
  <c r="AA55"/>
  <c r="Z55"/>
  <c r="T55"/>
  <c r="O55"/>
  <c r="J55"/>
  <c r="E55"/>
  <c r="AB54"/>
  <c r="AA54"/>
  <c r="AA57" s="1"/>
  <c r="Z54"/>
  <c r="T54"/>
  <c r="T57" s="1"/>
  <c r="O54"/>
  <c r="J54"/>
  <c r="J57" s="1"/>
  <c r="I54"/>
  <c r="E54" s="1"/>
  <c r="E57" s="1"/>
  <c r="X52"/>
  <c r="U52"/>
  <c r="S52"/>
  <c r="Q52"/>
  <c r="P52"/>
  <c r="N52"/>
  <c r="L52"/>
  <c r="K52"/>
  <c r="I52"/>
  <c r="AC51"/>
  <c r="AB51"/>
  <c r="AA51"/>
  <c r="Z51"/>
  <c r="Y51"/>
  <c r="T51"/>
  <c r="O51"/>
  <c r="J51"/>
  <c r="E51"/>
  <c r="AC50"/>
  <c r="AB50"/>
  <c r="AA50"/>
  <c r="Z50"/>
  <c r="T50"/>
  <c r="O50"/>
  <c r="J50"/>
  <c r="E50"/>
  <c r="AC49"/>
  <c r="AC52"/>
  <c r="AB49"/>
  <c r="AB52"/>
  <c r="AA49"/>
  <c r="AA52"/>
  <c r="Z49"/>
  <c r="Z52"/>
  <c r="T49"/>
  <c r="T52"/>
  <c r="O49"/>
  <c r="O52"/>
  <c r="J49"/>
  <c r="J52"/>
  <c r="E49"/>
  <c r="E52"/>
  <c r="X47"/>
  <c r="U47"/>
  <c r="S47"/>
  <c r="Q47"/>
  <c r="P47"/>
  <c r="N47"/>
  <c r="L47"/>
  <c r="K47"/>
  <c r="I47"/>
  <c r="AC46"/>
  <c r="AB46"/>
  <c r="AA46"/>
  <c r="Z46"/>
  <c r="T46"/>
  <c r="O46"/>
  <c r="J46"/>
  <c r="E46"/>
  <c r="AC45"/>
  <c r="AB45"/>
  <c r="AA45"/>
  <c r="Z45"/>
  <c r="T45"/>
  <c r="O45"/>
  <c r="J45"/>
  <c r="E45"/>
  <c r="AC44"/>
  <c r="AC47" s="1"/>
  <c r="AB44"/>
  <c r="AB47" s="1"/>
  <c r="AA44"/>
  <c r="AA47" s="1"/>
  <c r="Z44"/>
  <c r="T44"/>
  <c r="T47" s="1"/>
  <c r="O44"/>
  <c r="O47" s="1"/>
  <c r="J44"/>
  <c r="E44"/>
  <c r="E47" s="1"/>
  <c r="X42"/>
  <c r="U42"/>
  <c r="S42"/>
  <c r="Q42"/>
  <c r="P42"/>
  <c r="N42"/>
  <c r="L42"/>
  <c r="K42"/>
  <c r="I42"/>
  <c r="AC41"/>
  <c r="AB4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U36"/>
  <c r="S36"/>
  <c r="K36"/>
  <c r="I36"/>
  <c r="AB35"/>
  <c r="T35"/>
  <c r="Q35" s="1"/>
  <c r="P35"/>
  <c r="Z35" s="1"/>
  <c r="E35"/>
  <c r="AB34"/>
  <c r="AA34"/>
  <c r="Z34"/>
  <c r="T34"/>
  <c r="O34"/>
  <c r="N34"/>
  <c r="AC34" s="1"/>
  <c r="E34"/>
  <c r="AB33"/>
  <c r="AB36"/>
  <c r="T33"/>
  <c r="T36"/>
  <c r="P33"/>
  <c r="P36"/>
  <c r="N33"/>
  <c r="AC33"/>
  <c r="E33"/>
  <c r="E36"/>
  <c r="Q31"/>
  <c r="L31"/>
  <c r="I31"/>
  <c r="AB30"/>
  <c r="AA30"/>
  <c r="X30"/>
  <c r="U30" s="1"/>
  <c r="P30"/>
  <c r="O30" s="1"/>
  <c r="N30"/>
  <c r="AC30" s="1"/>
  <c r="E30"/>
  <c r="AB29"/>
  <c r="AA29"/>
  <c r="X29" s="1"/>
  <c r="S29"/>
  <c r="P29" s="1"/>
  <c r="N29"/>
  <c r="K29"/>
  <c r="E29"/>
  <c r="AB28"/>
  <c r="AA28"/>
  <c r="X28" s="1"/>
  <c r="S28"/>
  <c r="S31" s="1"/>
  <c r="S73" s="1"/>
  <c r="S74" s="1"/>
  <c r="S78" s="1"/>
  <c r="P28"/>
  <c r="P31" s="1"/>
  <c r="P73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U22"/>
  <c r="S22"/>
  <c r="Q22"/>
  <c r="P22"/>
  <c r="N22"/>
  <c r="L22"/>
  <c r="K22"/>
  <c r="I22"/>
  <c r="Z20"/>
  <c r="Y20" s="1"/>
  <c r="T20"/>
  <c r="O20"/>
  <c r="J20"/>
  <c r="E20"/>
  <c r="AB18"/>
  <c r="AB22" s="1"/>
  <c r="Z18"/>
  <c r="Z22" s="1"/>
  <c r="Y18"/>
  <c r="T18"/>
  <c r="O18"/>
  <c r="O22" s="1"/>
  <c r="J18"/>
  <c r="E18"/>
  <c r="E22" s="1"/>
  <c r="F20" i="4"/>
  <c r="F70"/>
  <c r="G70"/>
  <c r="H70"/>
  <c r="I70"/>
  <c r="K70"/>
  <c r="L70"/>
  <c r="M70"/>
  <c r="N70"/>
  <c r="P70"/>
  <c r="Q70"/>
  <c r="R70"/>
  <c r="S70"/>
  <c r="U70"/>
  <c r="V70"/>
  <c r="W70"/>
  <c r="X70"/>
  <c r="AC69"/>
  <c r="AC70" s="1"/>
  <c r="AB69"/>
  <c r="AB70" s="1"/>
  <c r="AA69"/>
  <c r="AA70" s="1"/>
  <c r="Z69"/>
  <c r="Y69" s="1"/>
  <c r="Y70" s="1"/>
  <c r="T69"/>
  <c r="T70" s="1"/>
  <c r="O69"/>
  <c r="O70" s="1"/>
  <c r="J69"/>
  <c r="J70" s="1"/>
  <c r="E69"/>
  <c r="E70" s="1"/>
  <c r="Z54"/>
  <c r="AA54"/>
  <c r="AB54"/>
  <c r="AC54"/>
  <c r="Y54"/>
  <c r="F55"/>
  <c r="G55"/>
  <c r="H55"/>
  <c r="K55"/>
  <c r="L55"/>
  <c r="M55"/>
  <c r="N55"/>
  <c r="P55"/>
  <c r="Q55"/>
  <c r="R55"/>
  <c r="S55"/>
  <c r="U55"/>
  <c r="V55"/>
  <c r="W55"/>
  <c r="X55"/>
  <c r="E54"/>
  <c r="F75"/>
  <c r="G75"/>
  <c r="H75"/>
  <c r="I75"/>
  <c r="K75"/>
  <c r="L75"/>
  <c r="M75"/>
  <c r="N75"/>
  <c r="P75"/>
  <c r="Q75"/>
  <c r="R75"/>
  <c r="S75"/>
  <c r="U75"/>
  <c r="V75"/>
  <c r="W75"/>
  <c r="X75"/>
  <c r="AC75"/>
  <c r="AA74"/>
  <c r="AA75" s="1"/>
  <c r="AB74"/>
  <c r="AB75" s="1"/>
  <c r="Z74"/>
  <c r="T74"/>
  <c r="T75"/>
  <c r="O74"/>
  <c r="O75"/>
  <c r="J74"/>
  <c r="J75"/>
  <c r="E74"/>
  <c r="F64"/>
  <c r="G64"/>
  <c r="H64"/>
  <c r="I64"/>
  <c r="K64"/>
  <c r="L64"/>
  <c r="M64"/>
  <c r="N64"/>
  <c r="P64"/>
  <c r="Q64"/>
  <c r="R64"/>
  <c r="S64"/>
  <c r="U64"/>
  <c r="V64"/>
  <c r="W64"/>
  <c r="X64"/>
  <c r="F61"/>
  <c r="G61"/>
  <c r="H61"/>
  <c r="K61"/>
  <c r="L61"/>
  <c r="M61"/>
  <c r="N61"/>
  <c r="P61"/>
  <c r="Q61"/>
  <c r="R61"/>
  <c r="S61"/>
  <c r="U61"/>
  <c r="V61"/>
  <c r="W61"/>
  <c r="X61"/>
  <c r="F58"/>
  <c r="G58"/>
  <c r="H58"/>
  <c r="I58"/>
  <c r="K58"/>
  <c r="L58"/>
  <c r="M58"/>
  <c r="N58"/>
  <c r="P58"/>
  <c r="Q58"/>
  <c r="R58"/>
  <c r="S58"/>
  <c r="U58"/>
  <c r="V58"/>
  <c r="W58"/>
  <c r="X58"/>
  <c r="F50"/>
  <c r="G50"/>
  <c r="H50"/>
  <c r="I50"/>
  <c r="K50"/>
  <c r="L50"/>
  <c r="M50"/>
  <c r="N50"/>
  <c r="P50"/>
  <c r="Q50"/>
  <c r="R50"/>
  <c r="S50"/>
  <c r="U50"/>
  <c r="V50"/>
  <c r="W50"/>
  <c r="X50"/>
  <c r="F45"/>
  <c r="G45"/>
  <c r="H45"/>
  <c r="I45"/>
  <c r="K45"/>
  <c r="L45"/>
  <c r="M45"/>
  <c r="N45"/>
  <c r="P45"/>
  <c r="Q45"/>
  <c r="R45"/>
  <c r="S45"/>
  <c r="U45"/>
  <c r="V45"/>
  <c r="W45"/>
  <c r="X45"/>
  <c r="F40"/>
  <c r="G40"/>
  <c r="H40"/>
  <c r="I40"/>
  <c r="K40"/>
  <c r="L40"/>
  <c r="M40"/>
  <c r="N40"/>
  <c r="P40"/>
  <c r="Q40"/>
  <c r="R40"/>
  <c r="S40"/>
  <c r="U40"/>
  <c r="V40"/>
  <c r="W40"/>
  <c r="X40"/>
  <c r="F34"/>
  <c r="G34"/>
  <c r="H34"/>
  <c r="I34"/>
  <c r="K34"/>
  <c r="M34"/>
  <c r="R34"/>
  <c r="S34"/>
  <c r="U34"/>
  <c r="V34"/>
  <c r="W34"/>
  <c r="X34"/>
  <c r="F29"/>
  <c r="G29"/>
  <c r="H29"/>
  <c r="I29"/>
  <c r="L29"/>
  <c r="M29"/>
  <c r="Q29"/>
  <c r="R29"/>
  <c r="V29"/>
  <c r="W29"/>
  <c r="K67"/>
  <c r="L67"/>
  <c r="M67"/>
  <c r="N67"/>
  <c r="P67"/>
  <c r="Q67"/>
  <c r="R67"/>
  <c r="S67"/>
  <c r="U67"/>
  <c r="V67"/>
  <c r="W67"/>
  <c r="X67"/>
  <c r="F67"/>
  <c r="F71"/>
  <c r="F72" s="1"/>
  <c r="F76" s="1"/>
  <c r="H67"/>
  <c r="G67"/>
  <c r="AC66"/>
  <c r="AC67"/>
  <c r="AB66"/>
  <c r="AB67"/>
  <c r="AA66"/>
  <c r="AA67"/>
  <c r="Z66"/>
  <c r="Z67"/>
  <c r="T66"/>
  <c r="T67"/>
  <c r="O66"/>
  <c r="O67"/>
  <c r="J66"/>
  <c r="J67" s="1"/>
  <c r="E66"/>
  <c r="E67" s="1"/>
  <c r="AC63"/>
  <c r="AC64" s="1"/>
  <c r="AB63"/>
  <c r="AB64" s="1"/>
  <c r="AA63"/>
  <c r="AA64" s="1"/>
  <c r="Z63"/>
  <c r="Z64" s="1"/>
  <c r="T63"/>
  <c r="T64" s="1"/>
  <c r="O63"/>
  <c r="O64" s="1"/>
  <c r="J63"/>
  <c r="J64" s="1"/>
  <c r="E63"/>
  <c r="E64" s="1"/>
  <c r="AB60"/>
  <c r="AA60"/>
  <c r="AA61"/>
  <c r="Z60"/>
  <c r="Z61"/>
  <c r="T60"/>
  <c r="T61"/>
  <c r="O60"/>
  <c r="O61"/>
  <c r="J60"/>
  <c r="J61"/>
  <c r="I60"/>
  <c r="I61"/>
  <c r="E60"/>
  <c r="E61"/>
  <c r="AA57"/>
  <c r="AA58"/>
  <c r="AB57"/>
  <c r="AB58" s="1"/>
  <c r="AC57"/>
  <c r="AC58" s="1"/>
  <c r="Z57"/>
  <c r="T57"/>
  <c r="T58" s="1"/>
  <c r="O57"/>
  <c r="O58" s="1"/>
  <c r="J57"/>
  <c r="J58" s="1"/>
  <c r="E57"/>
  <c r="AA53"/>
  <c r="AB53"/>
  <c r="AC53"/>
  <c r="AB52"/>
  <c r="AB55" s="1"/>
  <c r="Z53"/>
  <c r="Z52"/>
  <c r="Z55" s="1"/>
  <c r="T53"/>
  <c r="T52"/>
  <c r="T55"/>
  <c r="O53"/>
  <c r="O52"/>
  <c r="O55" s="1"/>
  <c r="J53"/>
  <c r="J52"/>
  <c r="J55" s="1"/>
  <c r="E53"/>
  <c r="AA48"/>
  <c r="AB48"/>
  <c r="AC48"/>
  <c r="AA49"/>
  <c r="AB49"/>
  <c r="AC49"/>
  <c r="AA47"/>
  <c r="AA50" s="1"/>
  <c r="AB47"/>
  <c r="AB50" s="1"/>
  <c r="AC47"/>
  <c r="AC50" s="1"/>
  <c r="Z48"/>
  <c r="Z49"/>
  <c r="Z47"/>
  <c r="T48"/>
  <c r="T49"/>
  <c r="T47"/>
  <c r="O48"/>
  <c r="O49"/>
  <c r="O47"/>
  <c r="O50" s="1"/>
  <c r="J48"/>
  <c r="J49"/>
  <c r="J47"/>
  <c r="E48"/>
  <c r="E49"/>
  <c r="E47"/>
  <c r="AA44"/>
  <c r="AB44"/>
  <c r="AC44"/>
  <c r="AA43"/>
  <c r="AB43"/>
  <c r="AC43"/>
  <c r="AC42"/>
  <c r="AC45" s="1"/>
  <c r="AA42"/>
  <c r="AB42"/>
  <c r="AB45"/>
  <c r="Z43"/>
  <c r="Z44"/>
  <c r="Y44"/>
  <c r="Z42"/>
  <c r="Y43"/>
  <c r="Y42"/>
  <c r="T43"/>
  <c r="T44"/>
  <c r="T42"/>
  <c r="O43"/>
  <c r="O44"/>
  <c r="O42"/>
  <c r="O45" s="1"/>
  <c r="J43"/>
  <c r="J44"/>
  <c r="J42"/>
  <c r="E43"/>
  <c r="E44"/>
  <c r="E42"/>
  <c r="AA39"/>
  <c r="AB39"/>
  <c r="AC39"/>
  <c r="AA38"/>
  <c r="AB38"/>
  <c r="AC38"/>
  <c r="AA37"/>
  <c r="AB37"/>
  <c r="AC37"/>
  <c r="AA36"/>
  <c r="AA40" s="1"/>
  <c r="AB36"/>
  <c r="AC36"/>
  <c r="AC40"/>
  <c r="Z37"/>
  <c r="Z38"/>
  <c r="Z39"/>
  <c r="Z36"/>
  <c r="Z40"/>
  <c r="T37"/>
  <c r="T38"/>
  <c r="T39"/>
  <c r="T36"/>
  <c r="O37"/>
  <c r="O38"/>
  <c r="O39"/>
  <c r="O36"/>
  <c r="O40"/>
  <c r="J37"/>
  <c r="J38"/>
  <c r="J39"/>
  <c r="J36"/>
  <c r="J40" s="1"/>
  <c r="E37"/>
  <c r="E38"/>
  <c r="E39"/>
  <c r="E36"/>
  <c r="AB33"/>
  <c r="AA32"/>
  <c r="AB32"/>
  <c r="AB31"/>
  <c r="AB34"/>
  <c r="Z32"/>
  <c r="T32"/>
  <c r="T33"/>
  <c r="T31"/>
  <c r="O32"/>
  <c r="E32"/>
  <c r="E33"/>
  <c r="E31"/>
  <c r="AB26"/>
  <c r="Z24"/>
  <c r="Z25"/>
  <c r="AA23"/>
  <c r="AB23"/>
  <c r="AC23"/>
  <c r="Z23"/>
  <c r="AB27"/>
  <c r="AB28"/>
  <c r="AA25"/>
  <c r="AB25"/>
  <c r="AC25"/>
  <c r="AA24"/>
  <c r="AB24"/>
  <c r="AC24"/>
  <c r="T24"/>
  <c r="T25"/>
  <c r="T23"/>
  <c r="O24"/>
  <c r="O25"/>
  <c r="O23"/>
  <c r="J24"/>
  <c r="J25"/>
  <c r="J23"/>
  <c r="E24"/>
  <c r="E25"/>
  <c r="E26"/>
  <c r="E27"/>
  <c r="E28"/>
  <c r="E23"/>
  <c r="Z18"/>
  <c r="G20"/>
  <c r="H20"/>
  <c r="I20"/>
  <c r="K20"/>
  <c r="L20"/>
  <c r="M20"/>
  <c r="N20"/>
  <c r="P20"/>
  <c r="Q20"/>
  <c r="R20"/>
  <c r="S20"/>
  <c r="U20"/>
  <c r="V20"/>
  <c r="W20"/>
  <c r="X20"/>
  <c r="AA20"/>
  <c r="AC20"/>
  <c r="E18"/>
  <c r="T18"/>
  <c r="O18"/>
  <c r="J18"/>
  <c r="Z16"/>
  <c r="Z20"/>
  <c r="T16"/>
  <c r="O16"/>
  <c r="O20" s="1"/>
  <c r="E16"/>
  <c r="E20" s="1"/>
  <c r="J16"/>
  <c r="J20" s="1"/>
  <c r="E34"/>
  <c r="AB16"/>
  <c r="AB20" s="1"/>
  <c r="Y18"/>
  <c r="P28"/>
  <c r="E40"/>
  <c r="E45"/>
  <c r="E50"/>
  <c r="I52"/>
  <c r="I55" s="1"/>
  <c r="I71" s="1"/>
  <c r="I72" s="1"/>
  <c r="I76" s="1"/>
  <c r="E58"/>
  <c r="E75"/>
  <c r="E52"/>
  <c r="Q33"/>
  <c r="Q34" s="1"/>
  <c r="Q71" s="1"/>
  <c r="Q72" s="1"/>
  <c r="Q76" s="1"/>
  <c r="P33"/>
  <c r="P34" s="1"/>
  <c r="N32"/>
  <c r="AC32"/>
  <c r="P31"/>
  <c r="Z31"/>
  <c r="N31"/>
  <c r="S27"/>
  <c r="P27" s="1"/>
  <c r="S26"/>
  <c r="S29"/>
  <c r="P26"/>
  <c r="Z75"/>
  <c r="AB29"/>
  <c r="Y53"/>
  <c r="Z58"/>
  <c r="AB61"/>
  <c r="AC60"/>
  <c r="AC61" s="1"/>
  <c r="AA52"/>
  <c r="AA55" s="1"/>
  <c r="Y49"/>
  <c r="Y48"/>
  <c r="Y47"/>
  <c r="Y50" s="1"/>
  <c r="Y24"/>
  <c r="Y25"/>
  <c r="Y23"/>
  <c r="Y36"/>
  <c r="Y40" s="1"/>
  <c r="Y37"/>
  <c r="Y38"/>
  <c r="Y39"/>
  <c r="Y16"/>
  <c r="Y20" s="1"/>
  <c r="T20"/>
  <c r="J32"/>
  <c r="O31"/>
  <c r="Z33"/>
  <c r="AC31"/>
  <c r="O33"/>
  <c r="L31"/>
  <c r="Y60"/>
  <c r="Y61" s="1"/>
  <c r="L33"/>
  <c r="AA33"/>
  <c r="O26"/>
  <c r="AA26"/>
  <c r="X26" s="1"/>
  <c r="N26"/>
  <c r="K26" s="1"/>
  <c r="AA27"/>
  <c r="X27" s="1"/>
  <c r="N27"/>
  <c r="K27" s="1"/>
  <c r="O28"/>
  <c r="AA28"/>
  <c r="X28" s="1"/>
  <c r="N28"/>
  <c r="J28" s="1"/>
  <c r="Z70"/>
  <c r="AA31"/>
  <c r="T34"/>
  <c r="T40"/>
  <c r="AB40"/>
  <c r="J45"/>
  <c r="T45"/>
  <c r="Z45"/>
  <c r="J50"/>
  <c r="T50"/>
  <c r="Y57"/>
  <c r="Y58" s="1"/>
  <c r="Y66"/>
  <c r="Y67" s="1"/>
  <c r="AC52"/>
  <c r="AC55" s="1"/>
  <c r="AA45"/>
  <c r="Z50"/>
  <c r="Y74"/>
  <c r="Y75"/>
  <c r="E55"/>
  <c r="Y52"/>
  <c r="Y55" s="1"/>
  <c r="J31"/>
  <c r="N33"/>
  <c r="AC33" s="1"/>
  <c r="Y45"/>
  <c r="E29"/>
  <c r="Y65" i="5"/>
  <c r="Y66"/>
  <c r="O57"/>
  <c r="Y55"/>
  <c r="Z57"/>
  <c r="Y49"/>
  <c r="Y50"/>
  <c r="Y52"/>
  <c r="Y46"/>
  <c r="J47"/>
  <c r="Z47"/>
  <c r="Y45"/>
  <c r="Y40"/>
  <c r="Y26"/>
  <c r="K28"/>
  <c r="O28"/>
  <c r="J29"/>
  <c r="O33"/>
  <c r="Z33"/>
  <c r="Y38"/>
  <c r="AC54"/>
  <c r="I57"/>
  <c r="I73" s="1"/>
  <c r="I74" s="1"/>
  <c r="I78" s="1"/>
  <c r="AC62"/>
  <c r="Y62" s="1"/>
  <c r="Y63" s="1"/>
  <c r="AB77"/>
  <c r="Y59"/>
  <c r="Y60" s="1"/>
  <c r="E62"/>
  <c r="E63" s="1"/>
  <c r="Y71"/>
  <c r="Y72" s="1"/>
  <c r="AC63"/>
  <c r="AC57"/>
  <c r="Y54"/>
  <c r="K31"/>
  <c r="K73" s="1"/>
  <c r="K74" s="1"/>
  <c r="K78" s="1"/>
  <c r="J28"/>
  <c r="L33"/>
  <c r="AA33" s="1"/>
  <c r="Y33" s="1"/>
  <c r="J33"/>
  <c r="Y32" i="4"/>
  <c r="S71"/>
  <c r="S72"/>
  <c r="S76" s="1"/>
  <c r="Z34"/>
  <c r="Y31"/>
  <c r="Y44" i="5"/>
  <c r="Y47" s="1"/>
  <c r="Y76" i="6"/>
  <c r="Y77" s="1"/>
  <c r="K28"/>
  <c r="Z28" s="1"/>
  <c r="Y28" s="1"/>
  <c r="O28"/>
  <c r="U28"/>
  <c r="T28" s="1"/>
  <c r="AC28"/>
  <c r="J29"/>
  <c r="AB36"/>
  <c r="AC54"/>
  <c r="I57"/>
  <c r="I73" s="1"/>
  <c r="I74" s="1"/>
  <c r="I78" s="1"/>
  <c r="AC62"/>
  <c r="AC63" s="1"/>
  <c r="AB77"/>
  <c r="O30"/>
  <c r="J34"/>
  <c r="Y44"/>
  <c r="Y49"/>
  <c r="Y59"/>
  <c r="Y60"/>
  <c r="E62"/>
  <c r="E63"/>
  <c r="Y71"/>
  <c r="Y72"/>
  <c r="Y62"/>
  <c r="Y63"/>
  <c r="AC57"/>
  <c r="Y54"/>
  <c r="K31"/>
  <c r="K73" s="1"/>
  <c r="K74" s="1"/>
  <c r="K78" s="1"/>
  <c r="J28"/>
  <c r="J31" s="1"/>
  <c r="Z33"/>
  <c r="Z36" s="1"/>
  <c r="Y25"/>
  <c r="L33"/>
  <c r="AA33" s="1"/>
  <c r="S78" i="7"/>
  <c r="Z30"/>
  <c r="AC30"/>
  <c r="Y30" s="1"/>
  <c r="AB31"/>
  <c r="AB36"/>
  <c r="AC54"/>
  <c r="Y54" s="1"/>
  <c r="I57"/>
  <c r="I73"/>
  <c r="I74" s="1"/>
  <c r="I78" s="1"/>
  <c r="AC62"/>
  <c r="Y18"/>
  <c r="Y22" s="1"/>
  <c r="J28"/>
  <c r="P28"/>
  <c r="P31" s="1"/>
  <c r="K29"/>
  <c r="O30"/>
  <c r="J33"/>
  <c r="J34"/>
  <c r="N35"/>
  <c r="AC35"/>
  <c r="AC36" s="1"/>
  <c r="Y44"/>
  <c r="Y47" s="1"/>
  <c r="Y49"/>
  <c r="E62"/>
  <c r="E63" s="1"/>
  <c r="AC63"/>
  <c r="Y62"/>
  <c r="Y63" s="1"/>
  <c r="AC57"/>
  <c r="N36"/>
  <c r="Z29"/>
  <c r="J29"/>
  <c r="J31"/>
  <c r="K31"/>
  <c r="K73"/>
  <c r="K74" s="1"/>
  <c r="K78" s="1"/>
  <c r="F74"/>
  <c r="F78"/>
  <c r="AD79" i="8"/>
  <c r="AD80"/>
  <c r="F73"/>
  <c r="F74"/>
  <c r="F81" s="1"/>
  <c r="AH30"/>
  <c r="AH29"/>
  <c r="AD25"/>
  <c r="Y22"/>
  <c r="X73"/>
  <c r="X74" s="1"/>
  <c r="X81" s="1"/>
  <c r="T28"/>
  <c r="AC31"/>
  <c r="J22"/>
  <c r="AE22"/>
  <c r="Y30"/>
  <c r="Q36"/>
  <c r="Q73" s="1"/>
  <c r="Q74" s="1"/>
  <c r="Q81" s="1"/>
  <c r="N35"/>
  <c r="AH35"/>
  <c r="AG73"/>
  <c r="AG74"/>
  <c r="AG81" s="1"/>
  <c r="S73"/>
  <c r="S74" s="1"/>
  <c r="S81" s="1"/>
  <c r="AC73"/>
  <c r="AC74" s="1"/>
  <c r="AC81" s="1"/>
  <c r="AD22"/>
  <c r="K28"/>
  <c r="J28" s="1"/>
  <c r="J31" s="1"/>
  <c r="Z28"/>
  <c r="J29"/>
  <c r="P29"/>
  <c r="AE29" s="1"/>
  <c r="AD29" s="1"/>
  <c r="O29"/>
  <c r="O33"/>
  <c r="L33" s="1"/>
  <c r="O35"/>
  <c r="L35"/>
  <c r="AF35" s="1"/>
  <c r="AD35" s="1"/>
  <c r="N36"/>
  <c r="AD42"/>
  <c r="AD66"/>
  <c r="AD69"/>
  <c r="Z31"/>
  <c r="Z73" s="1"/>
  <c r="Z74" s="1"/>
  <c r="Z81" s="1"/>
  <c r="Y28"/>
  <c r="Y31" s="1"/>
  <c r="K31"/>
  <c r="K73" s="1"/>
  <c r="K74" s="1"/>
  <c r="K81" s="1"/>
  <c r="F73" i="9"/>
  <c r="E22"/>
  <c r="F74"/>
  <c r="F78" s="1"/>
  <c r="Z30"/>
  <c r="X31"/>
  <c r="X73" s="1"/>
  <c r="X74" s="1"/>
  <c r="X78" s="1"/>
  <c r="U28"/>
  <c r="S73"/>
  <c r="S74" s="1"/>
  <c r="S78" s="1"/>
  <c r="AC28"/>
  <c r="AC30"/>
  <c r="Y30" s="1"/>
  <c r="AB31"/>
  <c r="AB36"/>
  <c r="AC54"/>
  <c r="I57"/>
  <c r="I73" s="1"/>
  <c r="I74" s="1"/>
  <c r="I78" s="1"/>
  <c r="AC62"/>
  <c r="AC63" s="1"/>
  <c r="AB77"/>
  <c r="Y18"/>
  <c r="Y22" s="1"/>
  <c r="J28"/>
  <c r="P28"/>
  <c r="Z28" s="1"/>
  <c r="K29"/>
  <c r="J29" s="1"/>
  <c r="J31" s="1"/>
  <c r="O30"/>
  <c r="J34"/>
  <c r="N35"/>
  <c r="AC35"/>
  <c r="AC36" s="1"/>
  <c r="Y44"/>
  <c r="Y49"/>
  <c r="Y59"/>
  <c r="Y60"/>
  <c r="E62"/>
  <c r="E63"/>
  <c r="Y71"/>
  <c r="Y72"/>
  <c r="Y62"/>
  <c r="Y63" s="1"/>
  <c r="AC57"/>
  <c r="Y54"/>
  <c r="T28"/>
  <c r="N36"/>
  <c r="N73" s="1"/>
  <c r="N74" s="1"/>
  <c r="N78" s="1"/>
  <c r="K31"/>
  <c r="K73" s="1"/>
  <c r="K74" s="1"/>
  <c r="K78" s="1"/>
  <c r="Z66"/>
  <c r="Z77"/>
  <c r="F73" i="10"/>
  <c r="F74"/>
  <c r="F78" s="1"/>
  <c r="AA35"/>
  <c r="Q36"/>
  <c r="N35"/>
  <c r="AC35"/>
  <c r="N36"/>
  <c r="N73" s="1"/>
  <c r="N74" s="1"/>
  <c r="N78" s="1"/>
  <c r="Q73"/>
  <c r="Q74" s="1"/>
  <c r="Q78" s="1"/>
  <c r="S73"/>
  <c r="S74"/>
  <c r="S78" s="1"/>
  <c r="X73"/>
  <c r="X74" s="1"/>
  <c r="X78" s="1"/>
  <c r="Y18"/>
  <c r="Y22" s="1"/>
  <c r="O30"/>
  <c r="AC33"/>
  <c r="Z35"/>
  <c r="Y35" s="1"/>
  <c r="AB42"/>
  <c r="AC54"/>
  <c r="Y54" s="1"/>
  <c r="Y57" s="1"/>
  <c r="I57"/>
  <c r="I73"/>
  <c r="I74" s="1"/>
  <c r="I78" s="1"/>
  <c r="AC62"/>
  <c r="Z69"/>
  <c r="K28"/>
  <c r="O28"/>
  <c r="U28"/>
  <c r="AC28"/>
  <c r="Y28" s="1"/>
  <c r="J29"/>
  <c r="O33"/>
  <c r="O36" s="1"/>
  <c r="Z33"/>
  <c r="Y49"/>
  <c r="Y59"/>
  <c r="Y60"/>
  <c r="E62"/>
  <c r="E63"/>
  <c r="Y65"/>
  <c r="Y66"/>
  <c r="T28"/>
  <c r="K31"/>
  <c r="K73"/>
  <c r="K74" s="1"/>
  <c r="K78" s="1"/>
  <c r="Z28"/>
  <c r="J28"/>
  <c r="J31" s="1"/>
  <c r="AC63"/>
  <c r="Y62"/>
  <c r="Y63" s="1"/>
  <c r="AC57"/>
  <c r="L33"/>
  <c r="J33" s="1"/>
  <c r="J35"/>
  <c r="AA33"/>
  <c r="Y33" s="1"/>
  <c r="Y36" s="1"/>
  <c r="AA36"/>
  <c r="AF47" i="11"/>
  <c r="AD46"/>
  <c r="G73"/>
  <c r="G74" s="1"/>
  <c r="G81" s="1"/>
  <c r="H73"/>
  <c r="H74"/>
  <c r="H81" s="1"/>
  <c r="AD65"/>
  <c r="AD66" s="1"/>
  <c r="F73"/>
  <c r="F74"/>
  <c r="F81" s="1"/>
  <c r="U31"/>
  <c r="T28"/>
  <c r="AE29"/>
  <c r="J29"/>
  <c r="AH30"/>
  <c r="Z30"/>
  <c r="Y30" s="1"/>
  <c r="L33"/>
  <c r="AF33" s="1"/>
  <c r="AD54"/>
  <c r="U73"/>
  <c r="U74" s="1"/>
  <c r="U81" s="1"/>
  <c r="K31"/>
  <c r="K73" s="1"/>
  <c r="K74" s="1"/>
  <c r="K81" s="1"/>
  <c r="J28"/>
  <c r="J31" s="1"/>
  <c r="AC31"/>
  <c r="Z28"/>
  <c r="Z31" s="1"/>
  <c r="Z73" s="1"/>
  <c r="Z74" s="1"/>
  <c r="Z81" s="1"/>
  <c r="T31"/>
  <c r="T73" s="1"/>
  <c r="T74" s="1"/>
  <c r="T81" s="1"/>
  <c r="Q73"/>
  <c r="Q74" s="1"/>
  <c r="Q81" s="1"/>
  <c r="S73"/>
  <c r="S74" s="1"/>
  <c r="S81" s="1"/>
  <c r="AC73"/>
  <c r="AC74"/>
  <c r="AC81" s="1"/>
  <c r="AH28"/>
  <c r="AH29"/>
  <c r="AH31" s="1"/>
  <c r="N31"/>
  <c r="P31"/>
  <c r="X31"/>
  <c r="X73" s="1"/>
  <c r="X74" s="1"/>
  <c r="X81" s="1"/>
  <c r="AE33"/>
  <c r="AE36" s="1"/>
  <c r="AH34"/>
  <c r="AD34" s="1"/>
  <c r="N36"/>
  <c r="N73" s="1"/>
  <c r="N74" s="1"/>
  <c r="N81" s="1"/>
  <c r="P36"/>
  <c r="P73" s="1"/>
  <c r="P74" s="1"/>
  <c r="P81" s="1"/>
  <c r="I57"/>
  <c r="I73" s="1"/>
  <c r="I74" s="1"/>
  <c r="I81" s="1"/>
  <c r="AG57"/>
  <c r="AG60"/>
  <c r="AG72"/>
  <c r="AD18"/>
  <c r="AD22" s="1"/>
  <c r="O35"/>
  <c r="L35" s="1"/>
  <c r="E54"/>
  <c r="E57"/>
  <c r="AD76"/>
  <c r="AD77" s="1"/>
  <c r="Y28"/>
  <c r="AD29"/>
  <c r="J33"/>
  <c r="AE28"/>
  <c r="AD28" s="1"/>
  <c r="AD59"/>
  <c r="AD60" s="1"/>
  <c r="U31" i="12"/>
  <c r="T28"/>
  <c r="T31" s="1"/>
  <c r="T73" s="1"/>
  <c r="T74" s="1"/>
  <c r="T81" s="1"/>
  <c r="AE29"/>
  <c r="J29"/>
  <c r="L33"/>
  <c r="AD54"/>
  <c r="U73"/>
  <c r="U74" s="1"/>
  <c r="U81" s="1"/>
  <c r="K31"/>
  <c r="K73" s="1"/>
  <c r="K74" s="1"/>
  <c r="K81" s="1"/>
  <c r="J28"/>
  <c r="AC31"/>
  <c r="Z28"/>
  <c r="AE28" s="1"/>
  <c r="AD28" s="1"/>
  <c r="J31"/>
  <c r="Q73"/>
  <c r="Q74" s="1"/>
  <c r="Q81" s="1"/>
  <c r="S73"/>
  <c r="S74"/>
  <c r="S81" s="1"/>
  <c r="AC73"/>
  <c r="AC74" s="1"/>
  <c r="AC81" s="1"/>
  <c r="AH28"/>
  <c r="AH29"/>
  <c r="N31"/>
  <c r="P31"/>
  <c r="X31"/>
  <c r="X73" s="1"/>
  <c r="X74" s="1"/>
  <c r="X81" s="1"/>
  <c r="AE33"/>
  <c r="AE36" s="1"/>
  <c r="AH34"/>
  <c r="AD34" s="1"/>
  <c r="N36"/>
  <c r="P36"/>
  <c r="P73" s="1"/>
  <c r="P74" s="1"/>
  <c r="P81" s="1"/>
  <c r="I57"/>
  <c r="I73" s="1"/>
  <c r="I74" s="1"/>
  <c r="I81" s="1"/>
  <c r="AG57"/>
  <c r="AG60"/>
  <c r="AG72"/>
  <c r="AD18"/>
  <c r="AD22"/>
  <c r="O35"/>
  <c r="L35"/>
  <c r="L36" s="1"/>
  <c r="L73" s="1"/>
  <c r="L74" s="1"/>
  <c r="L81" s="1"/>
  <c r="E54"/>
  <c r="E57"/>
  <c r="AD76"/>
  <c r="AD77" s="1"/>
  <c r="AF35"/>
  <c r="AD35" s="1"/>
  <c r="Y28"/>
  <c r="AG73"/>
  <c r="AG74" s="1"/>
  <c r="AG81" s="1"/>
  <c r="O36"/>
  <c r="AD29"/>
  <c r="AF33"/>
  <c r="AF36" s="1"/>
  <c r="AF73" s="1"/>
  <c r="AF74" s="1"/>
  <c r="AF81" s="1"/>
  <c r="J33"/>
  <c r="AD27" i="13"/>
  <c r="AD50"/>
  <c r="AD46"/>
  <c r="AD47" s="1"/>
  <c r="AD25"/>
  <c r="Z31"/>
  <c r="Y28"/>
  <c r="X73"/>
  <c r="X74" s="1"/>
  <c r="X81" s="1"/>
  <c r="P31"/>
  <c r="P73" s="1"/>
  <c r="P74" s="1"/>
  <c r="P81" s="1"/>
  <c r="O28"/>
  <c r="O31"/>
  <c r="Y31"/>
  <c r="Y73" s="1"/>
  <c r="Y74" s="1"/>
  <c r="Y81" s="1"/>
  <c r="AD34"/>
  <c r="Z73"/>
  <c r="Z74" s="1"/>
  <c r="Z81" s="1"/>
  <c r="AE28"/>
  <c r="AE29"/>
  <c r="AD29"/>
  <c r="AE30"/>
  <c r="AD30"/>
  <c r="K31"/>
  <c r="K73"/>
  <c r="K74" s="1"/>
  <c r="S31"/>
  <c r="S73"/>
  <c r="S74" s="1"/>
  <c r="S81" s="1"/>
  <c r="U31"/>
  <c r="U73"/>
  <c r="U74" s="1"/>
  <c r="U81" s="1"/>
  <c r="AC31"/>
  <c r="AC73"/>
  <c r="AC74" s="1"/>
  <c r="AC81" s="1"/>
  <c r="AG31"/>
  <c r="AF33"/>
  <c r="AD33" s="1"/>
  <c r="Q36"/>
  <c r="Q73"/>
  <c r="Q74" s="1"/>
  <c r="Q81" s="1"/>
  <c r="AG42"/>
  <c r="AG47"/>
  <c r="AG52"/>
  <c r="I63"/>
  <c r="I73" s="1"/>
  <c r="I74" s="1"/>
  <c r="I81" s="1"/>
  <c r="AG63"/>
  <c r="AG66"/>
  <c r="AH28"/>
  <c r="AH31" s="1"/>
  <c r="J30"/>
  <c r="J31" s="1"/>
  <c r="J33"/>
  <c r="AE33"/>
  <c r="AE36" s="1"/>
  <c r="E62"/>
  <c r="E63" s="1"/>
  <c r="AD68"/>
  <c r="AD69"/>
  <c r="AD76"/>
  <c r="AD77"/>
  <c r="AD28"/>
  <c r="AD38" i="14"/>
  <c r="AD42" s="1"/>
  <c r="AD34"/>
  <c r="Q73"/>
  <c r="Q74" s="1"/>
  <c r="Q81" s="1"/>
  <c r="S73"/>
  <c r="S74" s="1"/>
  <c r="S81" s="1"/>
  <c r="X73"/>
  <c r="X74" s="1"/>
  <c r="X81" s="1"/>
  <c r="AE30"/>
  <c r="AD30" s="1"/>
  <c r="K73"/>
  <c r="K74" s="1"/>
  <c r="K81" s="1"/>
  <c r="J25"/>
  <c r="AE25"/>
  <c r="AD27"/>
  <c r="J28"/>
  <c r="P28"/>
  <c r="T28"/>
  <c r="Z28"/>
  <c r="AH28"/>
  <c r="J29"/>
  <c r="J30"/>
  <c r="O30"/>
  <c r="O35"/>
  <c r="L35" s="1"/>
  <c r="AE35"/>
  <c r="AE36" s="1"/>
  <c r="E54"/>
  <c r="E57" s="1"/>
  <c r="AH54"/>
  <c r="AH57" s="1"/>
  <c r="AD59"/>
  <c r="AD60" s="1"/>
  <c r="AD71"/>
  <c r="AD72" s="1"/>
  <c r="J76"/>
  <c r="J77" s="1"/>
  <c r="AE76"/>
  <c r="AD76" s="1"/>
  <c r="AD77" s="1"/>
  <c r="AD79"/>
  <c r="AD80"/>
  <c r="AD25"/>
  <c r="AE77"/>
  <c r="Y28"/>
  <c r="O28"/>
  <c r="O31" s="1"/>
  <c r="P31"/>
  <c r="P73" s="1"/>
  <c r="P74" s="1"/>
  <c r="P81" s="1"/>
  <c r="AD54"/>
  <c r="AD57" s="1"/>
  <c r="J31"/>
  <c r="AD68"/>
  <c r="AD69" s="1"/>
  <c r="AD44" i="15"/>
  <c r="M73"/>
  <c r="M74" s="1"/>
  <c r="M81" s="1"/>
  <c r="AG73"/>
  <c r="AG74"/>
  <c r="AG81" s="1"/>
  <c r="U73"/>
  <c r="U74" s="1"/>
  <c r="U81" s="1"/>
  <c r="AD34"/>
  <c r="N73"/>
  <c r="N74" s="1"/>
  <c r="N81" s="1"/>
  <c r="Q73"/>
  <c r="Q74" s="1"/>
  <c r="Q81" s="1"/>
  <c r="S73"/>
  <c r="S74" s="1"/>
  <c r="S81" s="1"/>
  <c r="X73"/>
  <c r="X74" s="1"/>
  <c r="X81" s="1"/>
  <c r="AD18"/>
  <c r="AD22" s="1"/>
  <c r="P28"/>
  <c r="O28" s="1"/>
  <c r="T28"/>
  <c r="T31" s="1"/>
  <c r="T73" s="1"/>
  <c r="Z28"/>
  <c r="AH28"/>
  <c r="J29"/>
  <c r="J30"/>
  <c r="O30"/>
  <c r="J33"/>
  <c r="AE33"/>
  <c r="AE36" s="1"/>
  <c r="J35"/>
  <c r="AE35"/>
  <c r="E54"/>
  <c r="E57" s="1"/>
  <c r="AH54"/>
  <c r="AD54" s="1"/>
  <c r="AD59"/>
  <c r="AD60" s="1"/>
  <c r="AD71"/>
  <c r="AD72" s="1"/>
  <c r="J76"/>
  <c r="J77" s="1"/>
  <c r="AE76"/>
  <c r="AD79"/>
  <c r="AD80" s="1"/>
  <c r="AE27"/>
  <c r="AF33"/>
  <c r="AH33"/>
  <c r="AH36" s="1"/>
  <c r="AD33"/>
  <c r="Y28"/>
  <c r="P31"/>
  <c r="P73" s="1"/>
  <c r="P74" s="1"/>
  <c r="P81" s="1"/>
  <c r="AD27"/>
  <c r="AE77"/>
  <c r="AD76"/>
  <c r="AD77" s="1"/>
  <c r="J36"/>
  <c r="P31" i="16"/>
  <c r="O28"/>
  <c r="O31"/>
  <c r="O74" s="1"/>
  <c r="O75" s="1"/>
  <c r="O82" s="1"/>
  <c r="Y28"/>
  <c r="L36"/>
  <c r="AF35"/>
  <c r="AF36" s="1"/>
  <c r="AF74" s="1"/>
  <c r="AF75" s="1"/>
  <c r="AF82" s="1"/>
  <c r="AD34"/>
  <c r="L74"/>
  <c r="L75" s="1"/>
  <c r="L82" s="1"/>
  <c r="Q74"/>
  <c r="Q75" s="1"/>
  <c r="Q82" s="1"/>
  <c r="X74"/>
  <c r="X75" s="1"/>
  <c r="X82" s="1"/>
  <c r="AD62"/>
  <c r="AD63" s="1"/>
  <c r="S31"/>
  <c r="S74" s="1"/>
  <c r="S75" s="1"/>
  <c r="S82" s="1"/>
  <c r="U31"/>
  <c r="U74" s="1"/>
  <c r="U75" s="1"/>
  <c r="U82" s="1"/>
  <c r="AC31"/>
  <c r="AC74" s="1"/>
  <c r="AC75" s="1"/>
  <c r="AC82" s="1"/>
  <c r="P36"/>
  <c r="P74"/>
  <c r="P75" s="1"/>
  <c r="P82" s="1"/>
  <c r="AG47"/>
  <c r="AG52"/>
  <c r="I63"/>
  <c r="AG63"/>
  <c r="AD18"/>
  <c r="AD22"/>
  <c r="AH28"/>
  <c r="J30"/>
  <c r="J33"/>
  <c r="AE33"/>
  <c r="E62"/>
  <c r="E63" s="1"/>
  <c r="AD69"/>
  <c r="AD70" s="1"/>
  <c r="AD77"/>
  <c r="AD78" s="1"/>
  <c r="AD66"/>
  <c r="AD80" i="17"/>
  <c r="AD81" s="1"/>
  <c r="AE52"/>
  <c r="M74"/>
  <c r="M75" s="1"/>
  <c r="M82" s="1"/>
  <c r="AD40"/>
  <c r="U31"/>
  <c r="T28"/>
  <c r="T31" s="1"/>
  <c r="AE29"/>
  <c r="J29"/>
  <c r="AH30"/>
  <c r="Z30"/>
  <c r="Y30" s="1"/>
  <c r="AH35"/>
  <c r="AD54"/>
  <c r="K74"/>
  <c r="K75" s="1"/>
  <c r="K82" s="1"/>
  <c r="U74"/>
  <c r="U75" s="1"/>
  <c r="U82" s="1"/>
  <c r="J28"/>
  <c r="AC31"/>
  <c r="Z28"/>
  <c r="S74"/>
  <c r="S75" s="1"/>
  <c r="S82" s="1"/>
  <c r="AC74"/>
  <c r="AC75" s="1"/>
  <c r="AC82" s="1"/>
  <c r="AH28"/>
  <c r="AH29"/>
  <c r="AH31"/>
  <c r="N31"/>
  <c r="P31"/>
  <c r="P74" s="1"/>
  <c r="P75" s="1"/>
  <c r="P82" s="1"/>
  <c r="X31"/>
  <c r="X74" s="1"/>
  <c r="X75" s="1"/>
  <c r="X82" s="1"/>
  <c r="AE33"/>
  <c r="AE36" s="1"/>
  <c r="AH34"/>
  <c r="AD34" s="1"/>
  <c r="Q36"/>
  <c r="Q74" s="1"/>
  <c r="Q75" s="1"/>
  <c r="Q82" s="1"/>
  <c r="AG36"/>
  <c r="AG42"/>
  <c r="I57"/>
  <c r="I74" s="1"/>
  <c r="I75" s="1"/>
  <c r="I82" s="1"/>
  <c r="AG57"/>
  <c r="AG60"/>
  <c r="AH62"/>
  <c r="AE66"/>
  <c r="AD66"/>
  <c r="AD18"/>
  <c r="AD22" s="1"/>
  <c r="AD25"/>
  <c r="J27"/>
  <c r="J31"/>
  <c r="AE27"/>
  <c r="AD27"/>
  <c r="O33"/>
  <c r="AH33"/>
  <c r="AH36"/>
  <c r="J44"/>
  <c r="J47"/>
  <c r="AE44"/>
  <c r="E54"/>
  <c r="E57" s="1"/>
  <c r="O66"/>
  <c r="O67"/>
  <c r="AD69"/>
  <c r="AD70" s="1"/>
  <c r="AD77"/>
  <c r="AD78" s="1"/>
  <c r="Y28"/>
  <c r="Z31"/>
  <c r="Z74" s="1"/>
  <c r="Z75" s="1"/>
  <c r="Z82" s="1"/>
  <c r="AE67"/>
  <c r="AD33"/>
  <c r="AD29"/>
  <c r="AE47"/>
  <c r="AD44"/>
  <c r="AH63"/>
  <c r="AD62"/>
  <c r="AD63" s="1"/>
  <c r="AE28"/>
  <c r="AD28" s="1"/>
  <c r="AE60"/>
  <c r="S73" i="18"/>
  <c r="S74" s="1"/>
  <c r="S81" s="1"/>
  <c r="X73"/>
  <c r="X74"/>
  <c r="X81" s="1"/>
  <c r="AI65"/>
  <c r="AI66" s="1"/>
  <c r="AI24"/>
  <c r="J26"/>
  <c r="AK30"/>
  <c r="J27"/>
  <c r="P27"/>
  <c r="T27"/>
  <c r="T30"/>
  <c r="J28"/>
  <c r="J29"/>
  <c r="J30" s="1"/>
  <c r="O29"/>
  <c r="J32"/>
  <c r="J45"/>
  <c r="I62"/>
  <c r="I73"/>
  <c r="I74" s="1"/>
  <c r="I81" s="1"/>
  <c r="O65"/>
  <c r="O66"/>
  <c r="P66"/>
  <c r="J68"/>
  <c r="J69" s="1"/>
  <c r="AK69"/>
  <c r="AJ35"/>
  <c r="O27"/>
  <c r="AM29"/>
  <c r="AL21"/>
  <c r="O28"/>
  <c r="P30"/>
  <c r="P73" s="1"/>
  <c r="P74" s="1"/>
  <c r="P81" s="1"/>
  <c r="AM56"/>
  <c r="AI53"/>
  <c r="AI56" s="1"/>
  <c r="AM62"/>
  <c r="AI61"/>
  <c r="AI62" s="1"/>
  <c r="AL69"/>
  <c r="AI68"/>
  <c r="AI69" s="1"/>
  <c r="AI76"/>
  <c r="AI77" s="1"/>
  <c r="AJ77"/>
  <c r="O30"/>
  <c r="AJ46"/>
  <c r="AI43"/>
  <c r="AJ59"/>
  <c r="AI58"/>
  <c r="AI59" s="1"/>
  <c r="AJ21"/>
  <c r="AI17"/>
  <c r="AI21" s="1"/>
  <c r="K30"/>
  <c r="N34"/>
  <c r="AM34"/>
  <c r="T41"/>
  <c r="AI39"/>
  <c r="K46"/>
  <c r="T46"/>
  <c r="AK46"/>
  <c r="AM46"/>
  <c r="F73"/>
  <c r="F74"/>
  <c r="F81" s="1"/>
  <c r="H73"/>
  <c r="H74" s="1"/>
  <c r="H81" s="1"/>
  <c r="V73"/>
  <c r="V74" s="1"/>
  <c r="V81" s="1"/>
  <c r="AF73"/>
  <c r="AF74" s="1"/>
  <c r="AF81" s="1"/>
  <c r="AJ51"/>
  <c r="AL51"/>
  <c r="K51"/>
  <c r="AI50"/>
  <c r="AI51" s="1"/>
  <c r="K77"/>
  <c r="J79"/>
  <c r="J80" s="1"/>
  <c r="AC27"/>
  <c r="AM27" s="1"/>
  <c r="AI25"/>
  <c r="U74"/>
  <c r="U81" s="1"/>
  <c r="AI38"/>
  <c r="AI40"/>
  <c r="G73"/>
  <c r="G74" s="1"/>
  <c r="G81" s="1"/>
  <c r="R73"/>
  <c r="R74" s="1"/>
  <c r="R81" s="1"/>
  <c r="W73"/>
  <c r="W74" s="1"/>
  <c r="W81" s="1"/>
  <c r="AG73"/>
  <c r="AG74" s="1"/>
  <c r="AG81" s="1"/>
  <c r="T73"/>
  <c r="AI44"/>
  <c r="AI46" s="1"/>
  <c r="AI37"/>
  <c r="AI41" s="1"/>
  <c r="AL73"/>
  <c r="AL74" s="1"/>
  <c r="AL81" s="1"/>
  <c r="AE27"/>
  <c r="AH30"/>
  <c r="AH73" s="1"/>
  <c r="AH74" s="1"/>
  <c r="AH81" s="1"/>
  <c r="AD29"/>
  <c r="AI79"/>
  <c r="AI80"/>
  <c r="AJ80"/>
  <c r="AM35"/>
  <c r="N35"/>
  <c r="N73"/>
  <c r="N74" s="1"/>
  <c r="N81" s="1"/>
  <c r="Z27"/>
  <c r="Y27" s="1"/>
  <c r="Y30" s="1"/>
  <c r="Y73" s="1"/>
  <c r="Y74" s="1"/>
  <c r="Y81" s="1"/>
  <c r="K73"/>
  <c r="K74" s="1"/>
  <c r="AD27"/>
  <c r="AD30" s="1"/>
  <c r="AJ27"/>
  <c r="AE30"/>
  <c r="AE73" s="1"/>
  <c r="AE74" s="1"/>
  <c r="AE81" s="1"/>
  <c r="AD28"/>
  <c r="Z28"/>
  <c r="AJ28" s="1"/>
  <c r="AM28"/>
  <c r="AC30"/>
  <c r="AC73" s="1"/>
  <c r="AC74" s="1"/>
  <c r="AC81" s="1"/>
  <c r="Y28"/>
  <c r="Z36" i="7"/>
  <c r="Y33"/>
  <c r="AH31" i="8"/>
  <c r="AE36"/>
  <c r="AD54"/>
  <c r="AD57" s="1"/>
  <c r="AH57"/>
  <c r="AD62"/>
  <c r="AD63" s="1"/>
  <c r="AH63"/>
  <c r="Z36" i="9"/>
  <c r="AH63" i="11"/>
  <c r="AD62"/>
  <c r="AD63" s="1"/>
  <c r="AH63" i="12"/>
  <c r="AD62"/>
  <c r="AD63"/>
  <c r="AH57" i="13"/>
  <c r="AD54"/>
  <c r="AD57" s="1"/>
  <c r="AG74" i="17"/>
  <c r="AG75" s="1"/>
  <c r="AG82" s="1"/>
  <c r="AH36" i="8"/>
  <c r="AH63" i="14"/>
  <c r="AD62"/>
  <c r="AD63"/>
  <c r="AH63" i="15"/>
  <c r="AD62"/>
  <c r="AD63" s="1"/>
  <c r="AH57" i="16"/>
  <c r="AD54"/>
  <c r="I63" i="8"/>
  <c r="AA73" i="13"/>
  <c r="AA74"/>
  <c r="AA81" s="1"/>
  <c r="AB73"/>
  <c r="AB74" s="1"/>
  <c r="AB81" s="1"/>
  <c r="AH33" i="14"/>
  <c r="AH33" i="16"/>
  <c r="AE44"/>
  <c r="AD65"/>
  <c r="AD67" s="1"/>
  <c r="AD44"/>
  <c r="AD47" s="1"/>
  <c r="AE47"/>
  <c r="AD33"/>
  <c r="AH73" i="8"/>
  <c r="AH74" s="1"/>
  <c r="AH81" s="1"/>
  <c r="X31" i="5" l="1"/>
  <c r="X73" s="1"/>
  <c r="X74" s="1"/>
  <c r="X78" s="1"/>
  <c r="AC28"/>
  <c r="U28"/>
  <c r="U29"/>
  <c r="AC29"/>
  <c r="AI27" i="18"/>
  <c r="U29" i="6"/>
  <c r="AC29"/>
  <c r="U30"/>
  <c r="AC30"/>
  <c r="Q36" i="7"/>
  <c r="Q73" s="1"/>
  <c r="Q74" s="1"/>
  <c r="Q78" s="1"/>
  <c r="O35"/>
  <c r="L35" s="1"/>
  <c r="T29" i="14"/>
  <c r="T31" s="1"/>
  <c r="T73" s="1"/>
  <c r="T74" s="1"/>
  <c r="T81" s="1"/>
  <c r="U31"/>
  <c r="U73" s="1"/>
  <c r="U74" s="1"/>
  <c r="U81" s="1"/>
  <c r="AE31" i="17"/>
  <c r="AE30"/>
  <c r="AD30" s="1"/>
  <c r="AH57" i="15"/>
  <c r="AE28" i="14"/>
  <c r="AG73" i="13"/>
  <c r="AG74" s="1"/>
  <c r="AG81" s="1"/>
  <c r="AE31"/>
  <c r="AH36" i="12"/>
  <c r="Z31"/>
  <c r="Z73" s="1"/>
  <c r="Z74" s="1"/>
  <c r="Z81" s="1"/>
  <c r="J35"/>
  <c r="J36" s="1"/>
  <c r="J73" s="1"/>
  <c r="J74" s="1"/>
  <c r="J81" s="1"/>
  <c r="N73"/>
  <c r="N74" s="1"/>
  <c r="N81" s="1"/>
  <c r="AH31"/>
  <c r="AH73" s="1"/>
  <c r="AH74" s="1"/>
  <c r="AH81" s="1"/>
  <c r="AD33" i="11"/>
  <c r="AH36"/>
  <c r="AH73" s="1"/>
  <c r="AH74" s="1"/>
  <c r="AH81" s="1"/>
  <c r="O36"/>
  <c r="AG73"/>
  <c r="AG74" s="1"/>
  <c r="AG81" s="1"/>
  <c r="AE30"/>
  <c r="L36" i="10"/>
  <c r="L73" s="1"/>
  <c r="L74" s="1"/>
  <c r="L78" s="1"/>
  <c r="Z36"/>
  <c r="AC36"/>
  <c r="O36" i="8"/>
  <c r="O28" i="7"/>
  <c r="O31" s="1"/>
  <c r="J33" i="6"/>
  <c r="AA34" i="4"/>
  <c r="N29"/>
  <c r="L34"/>
  <c r="L71" s="1"/>
  <c r="L72" s="1"/>
  <c r="L76" s="1"/>
  <c r="O34"/>
  <c r="W71"/>
  <c r="W72" s="1"/>
  <c r="W76" s="1"/>
  <c r="G71"/>
  <c r="G72" s="1"/>
  <c r="G76" s="1"/>
  <c r="Y27" i="5"/>
  <c r="P74"/>
  <c r="P78" s="1"/>
  <c r="Y41"/>
  <c r="R73"/>
  <c r="R74" s="1"/>
  <c r="R78" s="1"/>
  <c r="V74"/>
  <c r="V78" s="1"/>
  <c r="W73"/>
  <c r="W74" s="1"/>
  <c r="W78" s="1"/>
  <c r="Z29" i="14"/>
  <c r="AH29"/>
  <c r="AM30" i="18"/>
  <c r="AM73" s="1"/>
  <c r="AM74" s="1"/>
  <c r="AM81" s="1"/>
  <c r="Y31" i="17"/>
  <c r="AG74" i="16"/>
  <c r="AG75" s="1"/>
  <c r="AG82" s="1"/>
  <c r="AH31" i="14"/>
  <c r="Y31" i="11"/>
  <c r="Y73" s="1"/>
  <c r="Y74" s="1"/>
  <c r="Y81" s="1"/>
  <c r="E71" i="4"/>
  <c r="Y63"/>
  <c r="Y64" s="1"/>
  <c r="V71"/>
  <c r="V72" s="1"/>
  <c r="V76" s="1"/>
  <c r="R71"/>
  <c r="R72" s="1"/>
  <c r="R76" s="1"/>
  <c r="H71"/>
  <c r="H72" s="1"/>
  <c r="H76" s="1"/>
  <c r="M71"/>
  <c r="M72" s="1"/>
  <c r="M76" s="1"/>
  <c r="J22" i="5"/>
  <c r="T22"/>
  <c r="J30"/>
  <c r="J31" s="1"/>
  <c r="Y39"/>
  <c r="Y42" s="1"/>
  <c r="AB57"/>
  <c r="Y76"/>
  <c r="Y77" s="1"/>
  <c r="P36" i="6"/>
  <c r="W73"/>
  <c r="W74" s="1"/>
  <c r="W78" s="1"/>
  <c r="J47"/>
  <c r="Y46"/>
  <c r="Y47" s="1"/>
  <c r="H73"/>
  <c r="H74" s="1"/>
  <c r="H78" s="1"/>
  <c r="Z52"/>
  <c r="AB52"/>
  <c r="AB73" s="1"/>
  <c r="AB74" s="1"/>
  <c r="AB78" s="1"/>
  <c r="Y50"/>
  <c r="Y52" s="1"/>
  <c r="Y56"/>
  <c r="AA31" i="7"/>
  <c r="N31"/>
  <c r="N73" s="1"/>
  <c r="N74" s="1"/>
  <c r="N78" s="1"/>
  <c r="P36"/>
  <c r="P73" s="1"/>
  <c r="P74" s="1"/>
  <c r="P78" s="1"/>
  <c r="J42"/>
  <c r="Z42"/>
  <c r="AB42"/>
  <c r="AB73" s="1"/>
  <c r="AB74" s="1"/>
  <c r="AB78" s="1"/>
  <c r="G73"/>
  <c r="G74" s="1"/>
  <c r="G78" s="1"/>
  <c r="V73"/>
  <c r="V74" s="1"/>
  <c r="V78" s="1"/>
  <c r="J57"/>
  <c r="T57"/>
  <c r="AA57"/>
  <c r="Y55"/>
  <c r="Y57" s="1"/>
  <c r="Y59"/>
  <c r="Y60" s="1"/>
  <c r="Y65"/>
  <c r="Y66" s="1"/>
  <c r="Y71"/>
  <c r="Y72" s="1"/>
  <c r="P28" i="8"/>
  <c r="M73"/>
  <c r="M74" s="1"/>
  <c r="M81" s="1"/>
  <c r="H73"/>
  <c r="H74" s="1"/>
  <c r="H81" s="1"/>
  <c r="R73"/>
  <c r="R74" s="1"/>
  <c r="R81" s="1"/>
  <c r="AB73"/>
  <c r="AB74" s="1"/>
  <c r="AB81" s="1"/>
  <c r="I57"/>
  <c r="I73" s="1"/>
  <c r="I74" s="1"/>
  <c r="I81" s="1"/>
  <c r="J57"/>
  <c r="Y57"/>
  <c r="Y73" s="1"/>
  <c r="Y74" s="1"/>
  <c r="Y81" s="1"/>
  <c r="W73"/>
  <c r="W74" s="1"/>
  <c r="W81" s="1"/>
  <c r="T47"/>
  <c r="AD26"/>
  <c r="AD45"/>
  <c r="AD47" s="1"/>
  <c r="AD50"/>
  <c r="Y27" i="9"/>
  <c r="P36"/>
  <c r="Y38"/>
  <c r="Y39"/>
  <c r="Y41"/>
  <c r="V73"/>
  <c r="V74" s="1"/>
  <c r="V78" s="1"/>
  <c r="Y46"/>
  <c r="Y47" s="1"/>
  <c r="G73"/>
  <c r="G74" s="1"/>
  <c r="G78" s="1"/>
  <c r="Y56"/>
  <c r="Y65"/>
  <c r="Y66" s="1"/>
  <c r="Y68"/>
  <c r="Y69" s="1"/>
  <c r="H73" i="10"/>
  <c r="H74" s="1"/>
  <c r="H78" s="1"/>
  <c r="R73"/>
  <c r="R74" s="1"/>
  <c r="R78" s="1"/>
  <c r="W73"/>
  <c r="W74" s="1"/>
  <c r="W78" s="1"/>
  <c r="Y71"/>
  <c r="Y72" s="1"/>
  <c r="AD40" i="11"/>
  <c r="V73"/>
  <c r="V74" s="1"/>
  <c r="V81" s="1"/>
  <c r="AA73"/>
  <c r="AA74" s="1"/>
  <c r="AA81" s="1"/>
  <c r="M73"/>
  <c r="M74" s="1"/>
  <c r="M81" s="1"/>
  <c r="AD50"/>
  <c r="AD55"/>
  <c r="AD57" s="1"/>
  <c r="E62"/>
  <c r="E63" s="1"/>
  <c r="E73" s="1"/>
  <c r="E74" s="1"/>
  <c r="E81" s="1"/>
  <c r="AD38" i="12"/>
  <c r="AD42" s="1"/>
  <c r="G73"/>
  <c r="G74" s="1"/>
  <c r="G81" s="1"/>
  <c r="V73"/>
  <c r="V74" s="1"/>
  <c r="V81" s="1"/>
  <c r="AA73"/>
  <c r="AA74" s="1"/>
  <c r="AA81" s="1"/>
  <c r="AD46"/>
  <c r="M73"/>
  <c r="M74" s="1"/>
  <c r="M81" s="1"/>
  <c r="E62"/>
  <c r="E63" s="1"/>
  <c r="E73" s="1"/>
  <c r="E74" s="1"/>
  <c r="E81" s="1"/>
  <c r="T31" i="13"/>
  <c r="T73" s="1"/>
  <c r="T74" s="1"/>
  <c r="T81" s="1"/>
  <c r="AD42"/>
  <c r="F73"/>
  <c r="F74" s="1"/>
  <c r="F81" s="1"/>
  <c r="H73"/>
  <c r="H74" s="1"/>
  <c r="H81" s="1"/>
  <c r="R73"/>
  <c r="R74" s="1"/>
  <c r="R81" s="1"/>
  <c r="W73"/>
  <c r="W74" s="1"/>
  <c r="W81" s="1"/>
  <c r="AD22" i="14"/>
  <c r="AD26"/>
  <c r="AC31"/>
  <c r="AC73" s="1"/>
  <c r="AC74" s="1"/>
  <c r="AC81" s="1"/>
  <c r="Z29" i="16"/>
  <c r="AH29"/>
  <c r="Y26" i="6"/>
  <c r="Y27"/>
  <c r="G74"/>
  <c r="G78" s="1"/>
  <c r="M74"/>
  <c r="M78" s="1"/>
  <c r="F73"/>
  <c r="F74" s="1"/>
  <c r="F78" s="1"/>
  <c r="R73"/>
  <c r="R74" s="1"/>
  <c r="R78" s="1"/>
  <c r="V73"/>
  <c r="V74" s="1"/>
  <c r="V78" s="1"/>
  <c r="Y55"/>
  <c r="Y57" s="1"/>
  <c r="Y26" i="7"/>
  <c r="AC29"/>
  <c r="Y29" s="1"/>
  <c r="O36"/>
  <c r="Y42"/>
  <c r="M73"/>
  <c r="M74" s="1"/>
  <c r="M78" s="1"/>
  <c r="H73"/>
  <c r="H74" s="1"/>
  <c r="H78" s="1"/>
  <c r="R73"/>
  <c r="R74" s="1"/>
  <c r="R78" s="1"/>
  <c r="W73"/>
  <c r="W74" s="1"/>
  <c r="W78" s="1"/>
  <c r="Y50"/>
  <c r="Y52" s="1"/>
  <c r="Y51"/>
  <c r="Y56"/>
  <c r="G73" i="8"/>
  <c r="G74" s="1"/>
  <c r="G81" s="1"/>
  <c r="AA73"/>
  <c r="AA74" s="1"/>
  <c r="AA81" s="1"/>
  <c r="V73"/>
  <c r="V74" s="1"/>
  <c r="V81" s="1"/>
  <c r="AD52"/>
  <c r="H73" i="9"/>
  <c r="H74" s="1"/>
  <c r="H78" s="1"/>
  <c r="R73"/>
  <c r="R74" s="1"/>
  <c r="R78" s="1"/>
  <c r="W73"/>
  <c r="W74" s="1"/>
  <c r="W78" s="1"/>
  <c r="M73"/>
  <c r="M74" s="1"/>
  <c r="M78" s="1"/>
  <c r="Y50"/>
  <c r="Y52" s="1"/>
  <c r="Y51"/>
  <c r="Y55"/>
  <c r="Y57" s="1"/>
  <c r="Y26" i="10"/>
  <c r="Y40"/>
  <c r="Y42" s="1"/>
  <c r="V73"/>
  <c r="V74" s="1"/>
  <c r="V78" s="1"/>
  <c r="Z47"/>
  <c r="Y50"/>
  <c r="Y52" s="1"/>
  <c r="Y51"/>
  <c r="AD25" i="11"/>
  <c r="O31"/>
  <c r="AD39"/>
  <c r="AD42" s="1"/>
  <c r="R73"/>
  <c r="R74" s="1"/>
  <c r="R81" s="1"/>
  <c r="W73"/>
  <c r="W74" s="1"/>
  <c r="W81" s="1"/>
  <c r="AB73"/>
  <c r="AB74" s="1"/>
  <c r="AB81" s="1"/>
  <c r="AD45"/>
  <c r="AD47" s="1"/>
  <c r="AD52"/>
  <c r="AD68"/>
  <c r="AD69" s="1"/>
  <c r="AD25" i="12"/>
  <c r="O31"/>
  <c r="O73" s="1"/>
  <c r="O74" s="1"/>
  <c r="O81" s="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5"/>
  <c r="AD55"/>
  <c r="AD57" s="1"/>
  <c r="AD22" i="13"/>
  <c r="AD26"/>
  <c r="AD31" s="1"/>
  <c r="G73"/>
  <c r="G74" s="1"/>
  <c r="G81" s="1"/>
  <c r="V73"/>
  <c r="V74" s="1"/>
  <c r="V81" s="1"/>
  <c r="M73"/>
  <c r="M74" s="1"/>
  <c r="M81" s="1"/>
  <c r="AD51"/>
  <c r="AD52" s="1"/>
  <c r="AD65"/>
  <c r="AD66" s="1"/>
  <c r="E31" i="14"/>
  <c r="AG31"/>
  <c r="O33"/>
  <c r="R73"/>
  <c r="R74" s="1"/>
  <c r="R81" s="1"/>
  <c r="W73"/>
  <c r="W74" s="1"/>
  <c r="W81" s="1"/>
  <c r="AB73"/>
  <c r="AB74" s="1"/>
  <c r="AB81" s="1"/>
  <c r="F73"/>
  <c r="F74" s="1"/>
  <c r="F81" s="1"/>
  <c r="H73"/>
  <c r="H74" s="1"/>
  <c r="H81" s="1"/>
  <c r="M73"/>
  <c r="M74" s="1"/>
  <c r="M81" s="1"/>
  <c r="J22" i="15"/>
  <c r="T22"/>
  <c r="T74" s="1"/>
  <c r="T81" s="1"/>
  <c r="K31"/>
  <c r="K73" s="1"/>
  <c r="K74" s="1"/>
  <c r="K81" s="1"/>
  <c r="K28"/>
  <c r="Y36"/>
  <c r="AD39"/>
  <c r="AD4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6"/>
  <c r="AD55"/>
  <c r="AD57" s="1"/>
  <c r="I63"/>
  <c r="I73" s="1"/>
  <c r="I74" s="1"/>
  <c r="I81" s="1"/>
  <c r="AD27" i="16"/>
  <c r="R74"/>
  <c r="R75" s="1"/>
  <c r="R82" s="1"/>
  <c r="W74"/>
  <c r="W75" s="1"/>
  <c r="W82" s="1"/>
  <c r="AB74"/>
  <c r="AB75" s="1"/>
  <c r="AB82" s="1"/>
  <c r="F74"/>
  <c r="F75" s="1"/>
  <c r="F82" s="1"/>
  <c r="H74"/>
  <c r="H75" s="1"/>
  <c r="H82" s="1"/>
  <c r="AD50"/>
  <c r="AD52" s="1"/>
  <c r="AD26" i="17"/>
  <c r="AD31" s="1"/>
  <c r="AE42"/>
  <c r="AE74" s="1"/>
  <c r="AE75" s="1"/>
  <c r="AE82" s="1"/>
  <c r="G74"/>
  <c r="G75" s="1"/>
  <c r="G82" s="1"/>
  <c r="V74"/>
  <c r="V75" s="1"/>
  <c r="V82" s="1"/>
  <c r="AA74"/>
  <c r="AA75" s="1"/>
  <c r="AA82" s="1"/>
  <c r="AD45"/>
  <c r="AD47" s="1"/>
  <c r="AD50"/>
  <c r="AD55"/>
  <c r="AD57" s="1"/>
  <c r="AJ29" i="18"/>
  <c r="AI29" s="1"/>
  <c r="Q73"/>
  <c r="Q74" s="1"/>
  <c r="Q81" s="1"/>
  <c r="E42" i="14"/>
  <c r="O42"/>
  <c r="Y42"/>
  <c r="V73"/>
  <c r="V74" s="1"/>
  <c r="V81" s="1"/>
  <c r="AA73"/>
  <c r="AA74" s="1"/>
  <c r="AA81" s="1"/>
  <c r="AD44"/>
  <c r="AD47" s="1"/>
  <c r="G73"/>
  <c r="G74" s="1"/>
  <c r="G81" s="1"/>
  <c r="AD49"/>
  <c r="AD52" s="1"/>
  <c r="AE57"/>
  <c r="AG57"/>
  <c r="AG73" s="1"/>
  <c r="AG74" s="1"/>
  <c r="AG81" s="1"/>
  <c r="I63"/>
  <c r="I73" s="1"/>
  <c r="I74" s="1"/>
  <c r="I81" s="1"/>
  <c r="O36" i="15"/>
  <c r="AD40"/>
  <c r="G73"/>
  <c r="G74" s="1"/>
  <c r="G81" s="1"/>
  <c r="V73"/>
  <c r="V74" s="1"/>
  <c r="V81" s="1"/>
  <c r="AA73"/>
  <c r="AA74" s="1"/>
  <c r="AA81" s="1"/>
  <c r="AD45"/>
  <c r="AD47" s="1"/>
  <c r="J22" i="16"/>
  <c r="T22"/>
  <c r="T31"/>
  <c r="T74" s="1"/>
  <c r="T75" s="1"/>
  <c r="T82" s="1"/>
  <c r="AD25"/>
  <c r="K28"/>
  <c r="AE35"/>
  <c r="AE36" s="1"/>
  <c r="AD38"/>
  <c r="AD42" s="1"/>
  <c r="V74"/>
  <c r="V75" s="1"/>
  <c r="V82" s="1"/>
  <c r="AA74"/>
  <c r="AA75" s="1"/>
  <c r="AA82" s="1"/>
  <c r="G74"/>
  <c r="G75" s="1"/>
  <c r="G82" s="1"/>
  <c r="M74"/>
  <c r="M75" s="1"/>
  <c r="M82" s="1"/>
  <c r="AD51"/>
  <c r="I57"/>
  <c r="I74" s="1"/>
  <c r="I75" s="1"/>
  <c r="I82" s="1"/>
  <c r="AD56"/>
  <c r="AD57" s="1"/>
  <c r="AD59"/>
  <c r="AD60" s="1"/>
  <c r="O31" i="17"/>
  <c r="O35"/>
  <c r="N36"/>
  <c r="N74" s="1"/>
  <c r="N75" s="1"/>
  <c r="N82" s="1"/>
  <c r="T42"/>
  <c r="AD41"/>
  <c r="AD42" s="1"/>
  <c r="F74"/>
  <c r="F75" s="1"/>
  <c r="F82" s="1"/>
  <c r="H74"/>
  <c r="H75" s="1"/>
  <c r="H82" s="1"/>
  <c r="R74"/>
  <c r="R75" s="1"/>
  <c r="R82" s="1"/>
  <c r="W74"/>
  <c r="W75" s="1"/>
  <c r="W82" s="1"/>
  <c r="AB74"/>
  <c r="AB75" s="1"/>
  <c r="AB82" s="1"/>
  <c r="AD46"/>
  <c r="J52"/>
  <c r="T52"/>
  <c r="T74" s="1"/>
  <c r="T75" s="1"/>
  <c r="T82" s="1"/>
  <c r="AD49"/>
  <c r="AD52" s="1"/>
  <c r="AD51"/>
  <c r="AH57"/>
  <c r="AH74" s="1"/>
  <c r="AH75" s="1"/>
  <c r="AH82" s="1"/>
  <c r="AF57"/>
  <c r="AD56"/>
  <c r="E62"/>
  <c r="E63" s="1"/>
  <c r="E74" s="1"/>
  <c r="E75" s="1"/>
  <c r="E82" s="1"/>
  <c r="Y67"/>
  <c r="J21" i="18"/>
  <c r="T21"/>
  <c r="T74" s="1"/>
  <c r="T81" s="1"/>
  <c r="L30"/>
  <c r="O32"/>
  <c r="O35" s="1"/>
  <c r="O34"/>
  <c r="L34" s="1"/>
  <c r="AD41"/>
  <c r="AD73" s="1"/>
  <c r="AD74" s="1"/>
  <c r="AD81" s="1"/>
  <c r="J43"/>
  <c r="J46" s="1"/>
  <c r="O46"/>
  <c r="O73" s="1"/>
  <c r="O74" s="1"/>
  <c r="O81" s="1"/>
  <c r="E61"/>
  <c r="E62" s="1"/>
  <c r="E66"/>
  <c r="M69"/>
  <c r="M73" s="1"/>
  <c r="M74" s="1"/>
  <c r="M81" s="1"/>
  <c r="K80"/>
  <c r="K81" s="1"/>
  <c r="AF35" i="11"/>
  <c r="J35"/>
  <c r="L36"/>
  <c r="L73" s="1"/>
  <c r="L74" s="1"/>
  <c r="L81" s="1"/>
  <c r="AF33" i="8"/>
  <c r="J33"/>
  <c r="L36"/>
  <c r="L73" s="1"/>
  <c r="L74" s="1"/>
  <c r="L81" s="1"/>
  <c r="J36" i="11"/>
  <c r="J73" s="1"/>
  <c r="J74" s="1"/>
  <c r="J81" s="1"/>
  <c r="AJ30" i="18"/>
  <c r="AJ73" s="1"/>
  <c r="AJ74" s="1"/>
  <c r="AJ81" s="1"/>
  <c r="AI28"/>
  <c r="AF35" i="14"/>
  <c r="AD28"/>
  <c r="Y28" i="9"/>
  <c r="AC34" i="4"/>
  <c r="Y33"/>
  <c r="Y34" s="1"/>
  <c r="U27"/>
  <c r="T27" s="1"/>
  <c r="AC27"/>
  <c r="U26"/>
  <c r="X29"/>
  <c r="X71" s="1"/>
  <c r="X72" s="1"/>
  <c r="X76" s="1"/>
  <c r="AC26"/>
  <c r="O27"/>
  <c r="O29" s="1"/>
  <c r="O71" s="1"/>
  <c r="O72" s="1"/>
  <c r="O76" s="1"/>
  <c r="P29"/>
  <c r="P71" s="1"/>
  <c r="P72" s="1"/>
  <c r="P76" s="1"/>
  <c r="T29" i="5"/>
  <c r="U31"/>
  <c r="U73" s="1"/>
  <c r="U74" s="1"/>
  <c r="U78" s="1"/>
  <c r="Y34"/>
  <c r="O35"/>
  <c r="Q36"/>
  <c r="Q73" s="1"/>
  <c r="Q74" s="1"/>
  <c r="Q78" s="1"/>
  <c r="N35"/>
  <c r="U31" i="6"/>
  <c r="U73" s="1"/>
  <c r="U74" s="1"/>
  <c r="U78" s="1"/>
  <c r="T29"/>
  <c r="T30"/>
  <c r="Z30"/>
  <c r="Y30" s="1"/>
  <c r="O35"/>
  <c r="Q36"/>
  <c r="Q73" s="1"/>
  <c r="Q74" s="1"/>
  <c r="Q78" s="1"/>
  <c r="N35"/>
  <c r="X31" i="7"/>
  <c r="X73" s="1"/>
  <c r="X74" s="1"/>
  <c r="X78" s="1"/>
  <c r="AC28"/>
  <c r="AC31" s="1"/>
  <c r="AC73" s="1"/>
  <c r="AC74" s="1"/>
  <c r="AC78" s="1"/>
  <c r="U28"/>
  <c r="T29" i="8"/>
  <c r="T31" s="1"/>
  <c r="T73" s="1"/>
  <c r="T74" s="1"/>
  <c r="T81" s="1"/>
  <c r="U31"/>
  <c r="U73" s="1"/>
  <c r="U74" s="1"/>
  <c r="U81" s="1"/>
  <c r="U29" i="9"/>
  <c r="AC29"/>
  <c r="AC31" s="1"/>
  <c r="AC73" s="1"/>
  <c r="AC74" s="1"/>
  <c r="AC78" s="1"/>
  <c r="O35"/>
  <c r="L35" s="1"/>
  <c r="Q36"/>
  <c r="Q73" s="1"/>
  <c r="Q74" s="1"/>
  <c r="Q78" s="1"/>
  <c r="U29" i="10"/>
  <c r="AC29"/>
  <c r="AC31" s="1"/>
  <c r="AC73" s="1"/>
  <c r="AC74" s="1"/>
  <c r="AC78" s="1"/>
  <c r="Z30" i="18"/>
  <c r="Z73" s="1"/>
  <c r="Z74" s="1"/>
  <c r="Z81" s="1"/>
  <c r="E72" i="4"/>
  <c r="E76" s="1"/>
  <c r="AB73" i="5"/>
  <c r="AB74" s="1"/>
  <c r="AB78" s="1"/>
  <c r="P73" i="6"/>
  <c r="P74" s="1"/>
  <c r="P78" s="1"/>
  <c r="Y34" i="9"/>
  <c r="Y42"/>
  <c r="AC28" i="4"/>
  <c r="U28"/>
  <c r="J27"/>
  <c r="Z27"/>
  <c r="Z26"/>
  <c r="J26"/>
  <c r="K29"/>
  <c r="K71" s="1"/>
  <c r="K72" s="1"/>
  <c r="K76" s="1"/>
  <c r="O29" i="5"/>
  <c r="O31" s="1"/>
  <c r="Z29"/>
  <c r="T30"/>
  <c r="Z30"/>
  <c r="Y30" s="1"/>
  <c r="Z36"/>
  <c r="O29" i="6"/>
  <c r="O31" s="1"/>
  <c r="Z29"/>
  <c r="Y29" s="1"/>
  <c r="Y31" s="1"/>
  <c r="O29" i="10"/>
  <c r="O31" s="1"/>
  <c r="O73" s="1"/>
  <c r="O74" s="1"/>
  <c r="O78" s="1"/>
  <c r="Z29"/>
  <c r="P31"/>
  <c r="P73" s="1"/>
  <c r="P74" s="1"/>
  <c r="P78" s="1"/>
  <c r="T30"/>
  <c r="Z30"/>
  <c r="Y30" s="1"/>
  <c r="AD33" i="12"/>
  <c r="AD36" s="1"/>
  <c r="O28" i="9"/>
  <c r="O31" s="1"/>
  <c r="P31"/>
  <c r="P73" s="1"/>
  <c r="P74" s="1"/>
  <c r="P78" s="1"/>
  <c r="J35" i="8"/>
  <c r="AB71" i="4"/>
  <c r="AB72" s="1"/>
  <c r="AB76" s="1"/>
  <c r="Y22" i="5"/>
  <c r="E73"/>
  <c r="E74" s="1"/>
  <c r="E78" s="1"/>
  <c r="E73" i="6"/>
  <c r="E74" s="1"/>
  <c r="E78" s="1"/>
  <c r="E73" i="7"/>
  <c r="E74" s="1"/>
  <c r="E78" s="1"/>
  <c r="AD30" i="8"/>
  <c r="E73" i="9"/>
  <c r="E74" s="1"/>
  <c r="E78" s="1"/>
  <c r="AB73"/>
  <c r="AB74" s="1"/>
  <c r="AB78" s="1"/>
  <c r="O29" i="15"/>
  <c r="O31" s="1"/>
  <c r="O73" s="1"/>
  <c r="O74" s="1"/>
  <c r="O81" s="1"/>
  <c r="AE29"/>
  <c r="Z30"/>
  <c r="AH30"/>
  <c r="AH31" s="1"/>
  <c r="AH73" s="1"/>
  <c r="AH74" s="1"/>
  <c r="AH81" s="1"/>
  <c r="AF35"/>
  <c r="AF36" s="1"/>
  <c r="AF73" s="1"/>
  <c r="AF74" s="1"/>
  <c r="AF81" s="1"/>
  <c r="L36"/>
  <c r="L73" s="1"/>
  <c r="L74" s="1"/>
  <c r="L81" s="1"/>
  <c r="Y45" i="10"/>
  <c r="Y47" s="1"/>
  <c r="G73"/>
  <c r="G74" s="1"/>
  <c r="G78" s="1"/>
  <c r="AD62" i="13"/>
  <c r="AD63" s="1"/>
  <c r="Y30" i="12"/>
  <c r="Y31" s="1"/>
  <c r="Y73" s="1"/>
  <c r="Y74" s="1"/>
  <c r="Y81" s="1"/>
  <c r="AE30"/>
  <c r="AH35" i="13"/>
  <c r="AH36" s="1"/>
  <c r="AH73" s="1"/>
  <c r="AH74" s="1"/>
  <c r="AH81" s="1"/>
  <c r="N36"/>
  <c r="N73" s="1"/>
  <c r="N74" s="1"/>
  <c r="N81" s="1"/>
  <c r="Z30" i="16"/>
  <c r="AH30"/>
  <c r="AH31" s="1"/>
  <c r="Y33" i="6"/>
  <c r="Z31"/>
  <c r="Z73" s="1"/>
  <c r="Z74" s="1"/>
  <c r="Z78" s="1"/>
  <c r="J33" i="4"/>
  <c r="J34" s="1"/>
  <c r="N34"/>
  <c r="N71" s="1"/>
  <c r="N72" s="1"/>
  <c r="N76" s="1"/>
  <c r="AA29"/>
  <c r="AA71" s="1"/>
  <c r="AA72" s="1"/>
  <c r="AA76" s="1"/>
  <c r="Y25" i="5"/>
  <c r="J34"/>
  <c r="N31" i="8"/>
  <c r="N73" s="1"/>
  <c r="N74" s="1"/>
  <c r="N81" s="1"/>
  <c r="J34"/>
  <c r="E54"/>
  <c r="E57" s="1"/>
  <c r="E73" s="1"/>
  <c r="E74" s="1"/>
  <c r="E81" s="1"/>
  <c r="AD76"/>
  <c r="AD77" s="1"/>
  <c r="O33" i="9"/>
  <c r="J34" i="10"/>
  <c r="J36" s="1"/>
  <c r="J73" s="1"/>
  <c r="J74" s="1"/>
  <c r="J78" s="1"/>
  <c r="AA42"/>
  <c r="AA73" s="1"/>
  <c r="AA74" s="1"/>
  <c r="AA78" s="1"/>
  <c r="AB47"/>
  <c r="AB73" s="1"/>
  <c r="AB74" s="1"/>
  <c r="AB78" s="1"/>
  <c r="M73"/>
  <c r="M74" s="1"/>
  <c r="M78" s="1"/>
  <c r="E73"/>
  <c r="E74" s="1"/>
  <c r="E78" s="1"/>
  <c r="AD47" i="12"/>
  <c r="AC31" i="15"/>
  <c r="AC73" s="1"/>
  <c r="AC74" s="1"/>
  <c r="AC81" s="1"/>
  <c r="O35" i="13"/>
  <c r="E54"/>
  <c r="E57" s="1"/>
  <c r="E73" s="1"/>
  <c r="E74" s="1"/>
  <c r="E81" s="1"/>
  <c r="AE63"/>
  <c r="AE66"/>
  <c r="K77"/>
  <c r="K81" s="1"/>
  <c r="N35" i="14"/>
  <c r="J35" s="1"/>
  <c r="E62"/>
  <c r="E63" s="1"/>
  <c r="E73" s="1"/>
  <c r="E74" s="1"/>
  <c r="E81" s="1"/>
  <c r="E62" i="15"/>
  <c r="E63" s="1"/>
  <c r="E73" s="1"/>
  <c r="E74" s="1"/>
  <c r="E81" s="1"/>
  <c r="N35" i="16"/>
  <c r="E73" i="18"/>
  <c r="E74" s="1"/>
  <c r="E81" s="1"/>
  <c r="AE52" i="16"/>
  <c r="E54"/>
  <c r="E57" s="1"/>
  <c r="E74" s="1"/>
  <c r="E75" s="1"/>
  <c r="E82" s="1"/>
  <c r="AI26" i="18"/>
  <c r="AI30" s="1"/>
  <c r="K78" i="16"/>
  <c r="AD65" i="17"/>
  <c r="AD67" s="1"/>
  <c r="J33" i="18"/>
  <c r="J58"/>
  <c r="J59" s="1"/>
  <c r="AK34" l="1"/>
  <c r="L35"/>
  <c r="L73" s="1"/>
  <c r="L74" s="1"/>
  <c r="L81" s="1"/>
  <c r="J34"/>
  <c r="J28" i="15"/>
  <c r="J31" s="1"/>
  <c r="J73" s="1"/>
  <c r="J74" s="1"/>
  <c r="J81" s="1"/>
  <c r="AE28"/>
  <c r="AD28" s="1"/>
  <c r="L33" i="14"/>
  <c r="O36"/>
  <c r="Y29"/>
  <c r="Y31" s="1"/>
  <c r="Y73" s="1"/>
  <c r="Y74" s="1"/>
  <c r="Y81" s="1"/>
  <c r="Z31"/>
  <c r="Z73" s="1"/>
  <c r="Z74" s="1"/>
  <c r="Z81" s="1"/>
  <c r="AE29"/>
  <c r="AD30" i="11"/>
  <c r="AD31" s="1"/>
  <c r="AE31"/>
  <c r="AE73" s="1"/>
  <c r="AE74" s="1"/>
  <c r="AE81" s="1"/>
  <c r="T28" i="5"/>
  <c r="Z28"/>
  <c r="Y28" s="1"/>
  <c r="J35" i="18"/>
  <c r="J73" s="1"/>
  <c r="J74" s="1"/>
  <c r="J81" s="1"/>
  <c r="T31" i="6"/>
  <c r="T73" s="1"/>
  <c r="T74" s="1"/>
  <c r="T78" s="1"/>
  <c r="AD35" i="15"/>
  <c r="AD36" s="1"/>
  <c r="AD42"/>
  <c r="Y74" i="17"/>
  <c r="Y75" s="1"/>
  <c r="Y82" s="1"/>
  <c r="O73" i="11"/>
  <c r="O74" s="1"/>
  <c r="O81" s="1"/>
  <c r="L35" i="17"/>
  <c r="O36"/>
  <c r="O74" s="1"/>
  <c r="O75" s="1"/>
  <c r="O82" s="1"/>
  <c r="J28" i="16"/>
  <c r="J31" s="1"/>
  <c r="AE28"/>
  <c r="AD28" s="1"/>
  <c r="K31"/>
  <c r="K74" s="1"/>
  <c r="K75" s="1"/>
  <c r="K82" s="1"/>
  <c r="Y29"/>
  <c r="AE29"/>
  <c r="AD29" s="1"/>
  <c r="O28" i="8"/>
  <c r="O31" s="1"/>
  <c r="O73" s="1"/>
  <c r="O74" s="1"/>
  <c r="O81" s="1"/>
  <c r="P31"/>
  <c r="P73" s="1"/>
  <c r="P74" s="1"/>
  <c r="P81" s="1"/>
  <c r="AA35" i="7"/>
  <c r="L36"/>
  <c r="L73" s="1"/>
  <c r="L74" s="1"/>
  <c r="L78" s="1"/>
  <c r="J35"/>
  <c r="J36" s="1"/>
  <c r="J73" s="1"/>
  <c r="J74" s="1"/>
  <c r="J78" s="1"/>
  <c r="AE73" i="13"/>
  <c r="AE74" s="1"/>
  <c r="AE81" s="1"/>
  <c r="T31" i="5"/>
  <c r="T73" s="1"/>
  <c r="T74" s="1"/>
  <c r="T78" s="1"/>
  <c r="O73" i="14"/>
  <c r="O74" s="1"/>
  <c r="O81" s="1"/>
  <c r="AE28" i="8"/>
  <c r="O73" i="7"/>
  <c r="O74" s="1"/>
  <c r="O78" s="1"/>
  <c r="AC31" i="6"/>
  <c r="AC31" i="5"/>
  <c r="N36" i="16"/>
  <c r="N74" s="1"/>
  <c r="N75" s="1"/>
  <c r="N82" s="1"/>
  <c r="AH35"/>
  <c r="J35"/>
  <c r="J36" s="1"/>
  <c r="J74" s="1"/>
  <c r="J75" s="1"/>
  <c r="J82" s="1"/>
  <c r="L35" i="13"/>
  <c r="O36"/>
  <c r="O73" s="1"/>
  <c r="O74" s="1"/>
  <c r="O81" s="1"/>
  <c r="L33" i="9"/>
  <c r="O36"/>
  <c r="O73" s="1"/>
  <c r="O74" s="1"/>
  <c r="O78" s="1"/>
  <c r="AD30" i="12"/>
  <c r="AD31" s="1"/>
  <c r="AD73" s="1"/>
  <c r="AD74" s="1"/>
  <c r="AD81" s="1"/>
  <c r="AE31"/>
  <c r="AE73" s="1"/>
  <c r="AE74" s="1"/>
  <c r="AE81" s="1"/>
  <c r="AD29" i="15"/>
  <c r="Y29" i="10"/>
  <c r="Y31" s="1"/>
  <c r="Y73" s="1"/>
  <c r="Y74" s="1"/>
  <c r="Y78" s="1"/>
  <c r="Z31"/>
  <c r="Z73" s="1"/>
  <c r="Z74" s="1"/>
  <c r="Z78" s="1"/>
  <c r="Z31" i="5"/>
  <c r="Z73" s="1"/>
  <c r="Z74" s="1"/>
  <c r="Z78" s="1"/>
  <c r="Y29"/>
  <c r="Y26" i="4"/>
  <c r="Z28" i="7"/>
  <c r="U31"/>
  <c r="U73" s="1"/>
  <c r="U74" s="1"/>
  <c r="U78" s="1"/>
  <c r="T28"/>
  <c r="T31" s="1"/>
  <c r="T73" s="1"/>
  <c r="T74" s="1"/>
  <c r="T78" s="1"/>
  <c r="AC35" i="5"/>
  <c r="AC36" s="1"/>
  <c r="AC73" s="1"/>
  <c r="AC74" s="1"/>
  <c r="AC78" s="1"/>
  <c r="N36"/>
  <c r="N73" s="1"/>
  <c r="N74" s="1"/>
  <c r="N78" s="1"/>
  <c r="L35"/>
  <c r="O36"/>
  <c r="O73" s="1"/>
  <c r="O74" s="1"/>
  <c r="O78" s="1"/>
  <c r="AD35" i="11"/>
  <c r="AD36" s="1"/>
  <c r="AD73" s="1"/>
  <c r="AD74" s="1"/>
  <c r="AD81" s="1"/>
  <c r="AF36"/>
  <c r="AF73" s="1"/>
  <c r="AF74" s="1"/>
  <c r="AF81" s="1"/>
  <c r="N36" i="14"/>
  <c r="N73" s="1"/>
  <c r="N74" s="1"/>
  <c r="N81" s="1"/>
  <c r="AH35"/>
  <c r="AH36" s="1"/>
  <c r="AH73" s="1"/>
  <c r="AH74" s="1"/>
  <c r="AH81" s="1"/>
  <c r="Y30" i="16"/>
  <c r="Y31" s="1"/>
  <c r="Y74" s="1"/>
  <c r="Y75" s="1"/>
  <c r="Y82" s="1"/>
  <c r="Z31"/>
  <c r="Z74" s="1"/>
  <c r="Z75" s="1"/>
  <c r="Z82" s="1"/>
  <c r="AE30"/>
  <c r="AE30" i="15"/>
  <c r="AD30" s="1"/>
  <c r="Y30"/>
  <c r="Y31" s="1"/>
  <c r="Y73" s="1"/>
  <c r="Y74" s="1"/>
  <c r="Y81" s="1"/>
  <c r="Z31"/>
  <c r="Z73" s="1"/>
  <c r="Z74" s="1"/>
  <c r="Z81" s="1"/>
  <c r="Z28" i="4"/>
  <c r="Y28" s="1"/>
  <c r="T28"/>
  <c r="T29" i="10"/>
  <c r="T31" s="1"/>
  <c r="T73" s="1"/>
  <c r="T74" s="1"/>
  <c r="T78" s="1"/>
  <c r="U31"/>
  <c r="U73" s="1"/>
  <c r="U74" s="1"/>
  <c r="U78" s="1"/>
  <c r="AA35" i="9"/>
  <c r="Y35" s="1"/>
  <c r="J35"/>
  <c r="T29"/>
  <c r="T31" s="1"/>
  <c r="T73" s="1"/>
  <c r="T74" s="1"/>
  <c r="T78" s="1"/>
  <c r="Z29"/>
  <c r="U31"/>
  <c r="U73" s="1"/>
  <c r="U74" s="1"/>
  <c r="U78" s="1"/>
  <c r="N36" i="6"/>
  <c r="N73" s="1"/>
  <c r="N74" s="1"/>
  <c r="N78" s="1"/>
  <c r="AC35"/>
  <c r="AC36" s="1"/>
  <c r="AC73" s="1"/>
  <c r="AC74" s="1"/>
  <c r="AC78" s="1"/>
  <c r="L35"/>
  <c r="O36"/>
  <c r="O73" s="1"/>
  <c r="O74" s="1"/>
  <c r="O78" s="1"/>
  <c r="U29" i="4"/>
  <c r="U71" s="1"/>
  <c r="U72" s="1"/>
  <c r="U76" s="1"/>
  <c r="T26"/>
  <c r="T29" s="1"/>
  <c r="T71" s="1"/>
  <c r="T72" s="1"/>
  <c r="T76" s="1"/>
  <c r="AF36" i="8"/>
  <c r="AF73" s="1"/>
  <c r="AF74" s="1"/>
  <c r="AF81" s="1"/>
  <c r="AD33"/>
  <c r="AD36" s="1"/>
  <c r="Y31" i="5"/>
  <c r="J36" i="8"/>
  <c r="J73" s="1"/>
  <c r="J74" s="1"/>
  <c r="J81" s="1"/>
  <c r="J29" i="4"/>
  <c r="J71" s="1"/>
  <c r="J72" s="1"/>
  <c r="J76" s="1"/>
  <c r="Y27"/>
  <c r="AC29"/>
  <c r="AC71" s="1"/>
  <c r="AC72" s="1"/>
  <c r="AC76" s="1"/>
  <c r="AE31" i="8" l="1"/>
  <c r="AE73" s="1"/>
  <c r="AE74" s="1"/>
  <c r="AE81" s="1"/>
  <c r="AD28"/>
  <c r="AD31" s="1"/>
  <c r="Y35" i="7"/>
  <c r="Y36" s="1"/>
  <c r="AA36"/>
  <c r="AA73" s="1"/>
  <c r="AA74" s="1"/>
  <c r="AA78" s="1"/>
  <c r="L36" i="17"/>
  <c r="L74" s="1"/>
  <c r="L75" s="1"/>
  <c r="L82" s="1"/>
  <c r="J35"/>
  <c r="J36" s="1"/>
  <c r="J74" s="1"/>
  <c r="J75" s="1"/>
  <c r="J82" s="1"/>
  <c r="AF35"/>
  <c r="AI34" i="18"/>
  <c r="AI35" s="1"/>
  <c r="AI73" s="1"/>
  <c r="AI74" s="1"/>
  <c r="AI81" s="1"/>
  <c r="AK35"/>
  <c r="AK73" s="1"/>
  <c r="AK74" s="1"/>
  <c r="AK81" s="1"/>
  <c r="AD29" i="14"/>
  <c r="AD31" s="1"/>
  <c r="AE31"/>
  <c r="AE73" s="1"/>
  <c r="AE74" s="1"/>
  <c r="AE81" s="1"/>
  <c r="J33"/>
  <c r="J36" s="1"/>
  <c r="J73" s="1"/>
  <c r="J74" s="1"/>
  <c r="J81" s="1"/>
  <c r="AF33"/>
  <c r="L36"/>
  <c r="L73" s="1"/>
  <c r="L74" s="1"/>
  <c r="L81" s="1"/>
  <c r="AD30" i="16"/>
  <c r="AD31" s="1"/>
  <c r="AE31"/>
  <c r="AE74" s="1"/>
  <c r="AE75" s="1"/>
  <c r="AE82" s="1"/>
  <c r="J35" i="5"/>
  <c r="J36" s="1"/>
  <c r="J73" s="1"/>
  <c r="J74" s="1"/>
  <c r="J78" s="1"/>
  <c r="L36"/>
  <c r="L73" s="1"/>
  <c r="L74" s="1"/>
  <c r="L78" s="1"/>
  <c r="AA35"/>
  <c r="AD73" i="8"/>
  <c r="AD74" s="1"/>
  <c r="AD81" s="1"/>
  <c r="Y29" i="4"/>
  <c r="Y71" s="1"/>
  <c r="Y72" s="1"/>
  <c r="Y76" s="1"/>
  <c r="AD31" i="15"/>
  <c r="AD73" s="1"/>
  <c r="AD74" s="1"/>
  <c r="AD81" s="1"/>
  <c r="J35" i="6"/>
  <c r="J36" s="1"/>
  <c r="J73" s="1"/>
  <c r="J74" s="1"/>
  <c r="J78" s="1"/>
  <c r="L36"/>
  <c r="L73" s="1"/>
  <c r="L74" s="1"/>
  <c r="L78" s="1"/>
  <c r="AA35"/>
  <c r="Y29" i="9"/>
  <c r="Y31" s="1"/>
  <c r="Z31"/>
  <c r="Z73" s="1"/>
  <c r="Z74" s="1"/>
  <c r="Z78" s="1"/>
  <c r="Y28" i="7"/>
  <c r="Y31" s="1"/>
  <c r="Y73" s="1"/>
  <c r="Y74" s="1"/>
  <c r="Y78" s="1"/>
  <c r="Z31"/>
  <c r="Z73" s="1"/>
  <c r="Z74" s="1"/>
  <c r="Z78" s="1"/>
  <c r="AA33" i="9"/>
  <c r="L36"/>
  <c r="L73" s="1"/>
  <c r="L74" s="1"/>
  <c r="L78" s="1"/>
  <c r="J33"/>
  <c r="J36" s="1"/>
  <c r="J73" s="1"/>
  <c r="J74" s="1"/>
  <c r="J78" s="1"/>
  <c r="AF35" i="13"/>
  <c r="J35"/>
  <c r="J36" s="1"/>
  <c r="J73" s="1"/>
  <c r="J74" s="1"/>
  <c r="J81" s="1"/>
  <c r="L36"/>
  <c r="L73" s="1"/>
  <c r="L74" s="1"/>
  <c r="L81" s="1"/>
  <c r="AD35" i="16"/>
  <c r="AD36" s="1"/>
  <c r="AD74" s="1"/>
  <c r="AD75" s="1"/>
  <c r="AD82" s="1"/>
  <c r="AH36"/>
  <c r="AH74" s="1"/>
  <c r="AH75" s="1"/>
  <c r="AH82" s="1"/>
  <c r="AD35" i="14"/>
  <c r="Z29" i="4"/>
  <c r="Z71" s="1"/>
  <c r="Z72" s="1"/>
  <c r="Z76" s="1"/>
  <c r="AE31" i="15"/>
  <c r="AE73" s="1"/>
  <c r="AE74" s="1"/>
  <c r="AE81" s="1"/>
  <c r="AD33" i="14" l="1"/>
  <c r="AF36"/>
  <c r="AF73" s="1"/>
  <c r="AF74" s="1"/>
  <c r="AF81" s="1"/>
  <c r="AD35" i="17"/>
  <c r="AD36" s="1"/>
  <c r="AD74" s="1"/>
  <c r="AD75" s="1"/>
  <c r="AD82" s="1"/>
  <c r="AF36"/>
  <c r="AF74" s="1"/>
  <c r="AF75" s="1"/>
  <c r="AF82" s="1"/>
  <c r="AD36" i="14"/>
  <c r="AD73" s="1"/>
  <c r="AD74" s="1"/>
  <c r="AD81" s="1"/>
  <c r="AA36" i="9"/>
  <c r="AA73" s="1"/>
  <c r="AA74" s="1"/>
  <c r="AA78" s="1"/>
  <c r="Y33"/>
  <c r="Y36" s="1"/>
  <c r="Y73" s="1"/>
  <c r="Y74" s="1"/>
  <c r="Y78" s="1"/>
  <c r="AD35" i="13"/>
  <c r="AD36" s="1"/>
  <c r="AD73" s="1"/>
  <c r="AD74" s="1"/>
  <c r="AD81" s="1"/>
  <c r="AF36"/>
  <c r="AF73" s="1"/>
  <c r="AF74" s="1"/>
  <c r="AF81" s="1"/>
  <c r="Y35" i="6"/>
  <c r="Y36" s="1"/>
  <c r="Y73" s="1"/>
  <c r="Y74" s="1"/>
  <c r="Y78" s="1"/>
  <c r="AA36"/>
  <c r="AA73" s="1"/>
  <c r="AA74" s="1"/>
  <c r="AA78" s="1"/>
  <c r="AA36" i="5"/>
  <c r="AA73" s="1"/>
  <c r="AA74" s="1"/>
  <c r="AA78" s="1"/>
  <c r="Y35"/>
  <c r="Y36" s="1"/>
  <c r="Y73" s="1"/>
  <c r="Y74" s="1"/>
  <c r="Y78" s="1"/>
</calcChain>
</file>

<file path=xl/comments1.xml><?xml version="1.0" encoding="utf-8"?>
<comments xmlns="http://schemas.openxmlformats.org/spreadsheetml/2006/main">
  <authors>
    <author>eee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eee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<sst xmlns="http://schemas.openxmlformats.org/spreadsheetml/2006/main" count="3675" uniqueCount="265">
  <si>
    <t>Мероприятия</t>
  </si>
  <si>
    <t xml:space="preserve">по объектам отрасли культуры </t>
  </si>
  <si>
    <t>по объектам отрасли образования</t>
  </si>
  <si>
    <t>по объектам отрасли физической культуры и спорта</t>
  </si>
  <si>
    <t xml:space="preserve">по объектам отрасли физической культуры и спорта </t>
  </si>
  <si>
    <t xml:space="preserve"> объектов отрасли физической культуры и спорта </t>
  </si>
  <si>
    <t xml:space="preserve">объектов отрасли культуры </t>
  </si>
  <si>
    <t xml:space="preserve">2.2. Реконструкция входной группы дверей, в том числе </t>
  </si>
  <si>
    <t>2.5. Установка кнопки вызова, в том числе</t>
  </si>
  <si>
    <t>2.6. Оборудование специальных мест парковки около объектов, в том числе</t>
  </si>
  <si>
    <t>всего</t>
  </si>
  <si>
    <t>внебюджет</t>
  </si>
  <si>
    <t>Итого</t>
  </si>
  <si>
    <t>№ п/п</t>
  </si>
  <si>
    <t>Сроки исполнения</t>
  </si>
  <si>
    <t>Итого по мероприятию:</t>
  </si>
  <si>
    <t>Итого по задаче</t>
  </si>
  <si>
    <t xml:space="preserve">Итого </t>
  </si>
  <si>
    <t>Итого по программе</t>
  </si>
  <si>
    <t>2.  Создание условий доступности к объектам социальной инфраструктуры, являющимся муниципальной собственностью</t>
  </si>
  <si>
    <t>ПРИЛОЖЕНИЕ № 1</t>
  </si>
  <si>
    <t>объектов отрасли образования</t>
  </si>
  <si>
    <t>по административным объектам мэрии городского округа Тольятти</t>
  </si>
  <si>
    <t>мэрия городского округа Тольятти (управление делами)</t>
  </si>
  <si>
    <t>1.2. Переустройство и перепланировка жилых помещений в многоквартирных домах, в которых проживают инвалиды-колясочники</t>
  </si>
  <si>
    <t>Главный распорядитель бюджетных средств (исполнитель)</t>
  </si>
  <si>
    <t>1.1.      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</si>
  <si>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по объектам отрасли семьи, опеки и попечительства</t>
  </si>
  <si>
    <t xml:space="preserve">Управление физической культуры и спорта мэрии городского округа Тольятти   </t>
  </si>
  <si>
    <t>Департамент городского хозяйства мэрии городского округа Тольятти</t>
  </si>
  <si>
    <t xml:space="preserve">Департамент городского хозяйства мэрии городского округа Тольятти                     </t>
  </si>
  <si>
    <t xml:space="preserve">Департамент культуры    мэрии городского округа Тольятти  </t>
  </si>
  <si>
    <t xml:space="preserve">Департамент образования  мэрии городского округа Тольятти     </t>
  </si>
  <si>
    <t>Управление физической культуры и спорта мэрии городского округа Тольятти</t>
  </si>
  <si>
    <t>Департамент по вопросам семьи, опеки и попечительства   мэрии городского округа Тольятти</t>
  </si>
  <si>
    <t xml:space="preserve">Департамент культуры  мэрии городского округа Тольятти  </t>
  </si>
  <si>
    <t xml:space="preserve">Департамент образования мэрии городского округа Тольятти       </t>
  </si>
  <si>
    <t xml:space="preserve">Департамент культуры мэрии городского округа Тольятти     </t>
  </si>
  <si>
    <t xml:space="preserve">Департамент образования мэрии городского округа Тольятти    </t>
  </si>
  <si>
    <t xml:space="preserve">Управление физической культуры и спорта мэрии городского округа Тольятти      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</si>
  <si>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</si>
  <si>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</si>
  <si>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 xml:space="preserve">Департамент образования мэрии городского округа Тольятти </t>
  </si>
  <si>
    <t xml:space="preserve"> Департамент социальной поддержки населения мэрии городского округа Тольятти</t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</si>
  <si>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</si>
  <si>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>______________________________________________________________________________________________________________________</t>
  </si>
  <si>
    <t>1.   Предоставление услуги "Социальное такси" отдельным категориям граждан городского округа Тольятти</t>
  </si>
  <si>
    <t>2.7. Оборудование помещений системой навигации, в том числе</t>
  </si>
  <si>
    <t>от__________ № ______</t>
  </si>
  <si>
    <t>Наименование</t>
  </si>
  <si>
    <t>Цель Цель: улучшение качества жизни инвалидов и других маломобильных групп населения</t>
  </si>
  <si>
    <t>Задача 1: Обеспечение беспрепятственного доступа инвалидов и других маломобильных групп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</si>
  <si>
    <t xml:space="preserve">2.1. Установка пандусов (поручней) и работы по их дооборудованию, в том числе </t>
  </si>
  <si>
    <t>по объектам отрасли социальной политики</t>
  </si>
  <si>
    <t>Департамент социальной поддержки населения мэрии городского округа Тольятти</t>
  </si>
  <si>
    <t>по отрасли социальной политики</t>
  </si>
  <si>
    <t>Департамент информационных технологий и связи  мэрии городского округа Тольятти</t>
  </si>
  <si>
    <t>2.3. Организация работ по капитальному ремонту, замене и установке лифтов  (подъемных устройств и лестничных маршей), в том числе</t>
  </si>
  <si>
    <t>2.8. Оборудование помещений системой для слабослышащих и слабовидящих, в том числе</t>
  </si>
  <si>
    <t>2.9. Разработка проектно-сметной документации на возможность создания условий доступности, в том числе</t>
  </si>
  <si>
    <t>Задача 2: Организация транспортного обслуживания инвалидов и других маломобильных групп населения</t>
  </si>
  <si>
    <t>Финансовые ресурсы, тыс.руб.</t>
  </si>
  <si>
    <t>План на 2014 год</t>
  </si>
  <si>
    <t>План на 2015 год</t>
  </si>
  <si>
    <t>План на 2016 год</t>
  </si>
  <si>
    <t>План на 2017 -2020 годы</t>
  </si>
  <si>
    <t>местный бюджет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</si>
  <si>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</si>
  <si>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 xml:space="preserve">областной бюджет </t>
  </si>
  <si>
    <t>федеральный бюджет</t>
  </si>
  <si>
    <t xml:space="preserve"> Раздел III. Перечень мероприятий  муниципальной программы и финансовые ресурсы на ее реализацию</t>
  </si>
  <si>
    <t>2014-2020 гг.</t>
  </si>
  <si>
    <t>2015-2020 гг.</t>
  </si>
  <si>
    <t>2014-2016 гг</t>
  </si>
  <si>
    <t>2014г</t>
  </si>
  <si>
    <t>2015г</t>
  </si>
  <si>
    <t>2015-2016 гг</t>
  </si>
  <si>
    <t xml:space="preserve">2.11. Комплексное оснащение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</si>
  <si>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работ), в том числе</t>
  </si>
  <si>
    <t>2.10. Ремонт путей перемещения маломобильных групп населения и ивалидов, в том числе</t>
  </si>
  <si>
    <t xml:space="preserve"> в объектах отрасли физической культуры и спорта </t>
  </si>
  <si>
    <t>2017-2020 гг.</t>
  </si>
  <si>
    <t>период будет определен при наличии финансирования</t>
  </si>
  <si>
    <t>2015 г</t>
  </si>
  <si>
    <t>к постановлению мэрии городского округа Тольятти</t>
  </si>
  <si>
    <t>2014-2015 гг</t>
  </si>
  <si>
    <t>2014-2016гг</t>
  </si>
  <si>
    <t>мэрия городского округа Тольятти (МКУ "ЦХТО")</t>
  </si>
  <si>
    <t>Департамент социальной поддержки населения мэрии городского округа Тольятти (МКУ "ЦП НКО и ТОС")</t>
  </si>
  <si>
    <t xml:space="preserve"> Перечень мероприятий  муниципальной программы и финансовые ресурсы на ее реализацию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</si>
  <si>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</si>
  <si>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Департамент по вопросам семьи, опеки и попечительства   мэрии городского округа Тольятти </t>
  </si>
  <si>
    <r>
      <t xml:space="preserve">Департамент культуры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</t>
    </r>
  </si>
  <si>
    <r>
      <t xml:space="preserve">Департамент культуры мэрии городского округа Тольятти  </t>
    </r>
    <r>
      <rPr>
        <sz val="8"/>
        <rFont val="Times New Roman"/>
        <family val="1"/>
        <charset val="204"/>
      </rPr>
      <t xml:space="preserve">  </t>
    </r>
  </si>
  <si>
    <t xml:space="preserve">Управление физической культуры и спорта мэрии городского округа Тольятти </t>
  </si>
  <si>
    <t xml:space="preserve">Департамент культуры    мэрии городского округа Тольятти </t>
  </si>
  <si>
    <t xml:space="preserve">Департамент культуры мэрии городского округа Тольятти    </t>
  </si>
  <si>
    <t>План на 2017 год</t>
  </si>
  <si>
    <t>План на 2018 -2020 годы</t>
  </si>
  <si>
    <t>Департамент градостроительной деятельности мэрии городского округа Тольятти</t>
  </si>
  <si>
    <t>1. Устройство съездов с пешеходных дорожек на пешеходных переходах</t>
  </si>
  <si>
    <t>Департамент дорожного хозяйства и транспорта мэрии городского округа Тольятти</t>
  </si>
  <si>
    <t>в течение года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</si>
  <si>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</si>
  <si>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(МБОУДОД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</si>
  <si>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(МБОУДОД КСДЮСШОР №13 "Волгарь")</t>
    </r>
  </si>
  <si>
    <t>2014 г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</si>
  <si>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(МБУДО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</si>
  <si>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  </r>
  </si>
  <si>
    <t>Управление физической культуры и спорта мэрии городского округа Тольятти 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</si>
  <si>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Управление физической культуры и спорта мэрии городского округа Тольятти  (МБУДО КСДЮСШОР №13 "Волгарь")</t>
  </si>
  <si>
    <t xml:space="preserve">2.11. Комплексное 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</si>
  <si>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 xml:space="preserve">2.11. Комплексноее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</si>
  <si>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</si>
  <si>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2014г.</t>
  </si>
  <si>
    <t>Управление физической культуры и спорта мэрии городского округа Тольятти (МБОУДОД КСДЮСШОР №13 "Волгарь")</t>
  </si>
  <si>
    <t>2015-2017 гг.</t>
  </si>
  <si>
    <t>2014-2017 гг</t>
  </si>
  <si>
    <t>2018-2020 гг.</t>
  </si>
  <si>
    <t xml:space="preserve">2.11. Комплексное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</si>
  <si>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2015г.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</si>
  <si>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(МБУДО СДЮСШОР №4 "Шахматы" )</t>
    </r>
  </si>
  <si>
    <t>2014, 2016-2017гг</t>
  </si>
  <si>
    <t>Управление физической культуры и спорта мэрии городского округа Тольятти (МБУДО КСДЮСШОР №10 "Олимп" )</t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</si>
  <si>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  </r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</si>
  <si>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  </r>
  </si>
  <si>
    <t>мэрия городского округа Тольятти (муниципальное казенное учреждение городского округа Тольятти "Центр хозяйственно - транспортного обеспечения" далее- МКУ г. о. Тольятти "ЦХТО")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</si>
  <si>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</si>
  <si>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</si>
  <si>
    <t>Управление физической культуры и спорта мэрии городского округа Тольятти (МБУДО СДЮСШОР №4 "Шахматы" )</t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</si>
  <si>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</si>
  <si>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  </r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</si>
  <si>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  </r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</si>
  <si>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</si>
  <si>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</si>
  <si>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</si>
  <si>
    <t>;</t>
  </si>
  <si>
    <t>2016г.</t>
  </si>
  <si>
    <t>Управление физической культуры и спорта мэрии городского округа Тольятти ( МБУДО КСДЮСШОР № 13 «Волгарь»)</t>
  </si>
  <si>
    <t>Управление физической культуры и спорта мэрии городского округа Тольятти  (МБУДО КСДЮСШОР № 13 «Волгарь»)</t>
  </si>
  <si>
    <t>Управление физической культуры и спорта мэрии городского округа Тольятти ( МБУДО КСДЮСШОР №13 "Волгарь")</t>
  </si>
  <si>
    <t>2014-2015г.г.</t>
  </si>
  <si>
    <t>2015г,</t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</si>
  <si>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  </t>
    </r>
    <r>
      <rPr>
        <sz val="8"/>
        <color indexed="10"/>
        <rFont val="Times New Roman"/>
        <family val="1"/>
        <charset val="204"/>
      </rPr>
      <t xml:space="preserve">    (МБУДО КСДЮСШОР № 13 «Волгарь»)</t>
    </r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</si>
  <si>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), </t>
    </r>
    <r>
      <rPr>
        <sz val="8"/>
        <color indexed="10"/>
        <rFont val="Times New Roman"/>
        <family val="1"/>
        <charset val="204"/>
      </rPr>
      <t>(МБУДО КСДЮСШОР № 13 «Волгарь»)</t>
    </r>
  </si>
  <si>
    <t>2014, 2017 гг</t>
  </si>
  <si>
    <t>2.4. Оборудование санитарно-гигиенических помещений, помещений для организации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работ), в том числе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</si>
  <si>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годы",  утвержденной постановлением мэрии городского округа Тольятти от 14.10.2013 №3178-п/1</t>
  </si>
  <si>
    <t>План на 2019 -2020 годы</t>
  </si>
  <si>
    <t>План на 2018 год</t>
  </si>
  <si>
    <r>
      <t>201</t>
    </r>
    <r>
      <rPr>
        <sz val="8"/>
        <color indexed="10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>-2020 гг.</t>
    </r>
  </si>
  <si>
    <t>2014-2015гг.</t>
  </si>
  <si>
    <t xml:space="preserve"> Перечень мероприятий  муниципальной программы </t>
  </si>
  <si>
    <r>
      <t xml:space="preserve">Наименование </t>
    </r>
    <r>
      <rPr>
        <b/>
        <sz val="8"/>
        <color indexed="10"/>
        <rFont val="Times New Roman"/>
        <family val="1"/>
        <charset val="204"/>
      </rPr>
      <t>целей, задач и мероприятий муниципальной программы</t>
    </r>
  </si>
  <si>
    <r>
      <rPr>
        <b/>
        <sz val="8"/>
        <color indexed="10"/>
        <rFont val="Times New Roman"/>
        <family val="1"/>
        <charset val="204"/>
      </rPr>
      <t xml:space="preserve">Ответственный </t>
    </r>
    <r>
      <rPr>
        <b/>
        <sz val="8"/>
        <rFont val="Times New Roman"/>
        <family val="1"/>
        <charset val="204"/>
      </rPr>
      <t>исполнитель</t>
    </r>
  </si>
  <si>
    <r>
      <t xml:space="preserve">Сроки </t>
    </r>
    <r>
      <rPr>
        <b/>
        <sz val="8"/>
        <color indexed="10"/>
        <rFont val="Times New Roman"/>
        <family val="1"/>
        <charset val="204"/>
      </rPr>
      <t>реализации</t>
    </r>
  </si>
  <si>
    <r>
      <rPr>
        <b/>
        <sz val="12"/>
        <color indexed="10"/>
        <rFont val="Times New Roman"/>
        <family val="1"/>
        <charset val="204"/>
      </rPr>
      <t>Финансовое обеспечение реализации муниципальной программы</t>
    </r>
    <r>
      <rPr>
        <b/>
        <sz val="12"/>
        <rFont val="Times New Roman"/>
        <family val="1"/>
        <charset val="204"/>
      </rPr>
      <t>, тыс.руб.</t>
    </r>
  </si>
  <si>
    <t xml:space="preserve">Департамент культуры мэрии городского округа Тольятти </t>
  </si>
  <si>
    <t xml:space="preserve">Департамент образования мэрии городского округа Тольятти     </t>
  </si>
  <si>
    <t>МБУДО КСДЮСШОР № 13 «Волгарь» (Управление физической культуры и спорта мэрии городского округа Тольятти)</t>
  </si>
  <si>
    <t>муниципальное казенное учреждение городского округа Тольятти "Центр хозяйственно - транспортного обеспечения" (далее- МКУ г. о. Тольятти "ЦХТО") (мэрия городского округа Тольятти)</t>
  </si>
  <si>
    <t xml:space="preserve"> МБУДО КСДЮСШОР №13 "Волгарь" (Управление физической культуры и спорта мэрии городского округа Тольятти)</t>
  </si>
  <si>
    <t>МБУДО КСДЮСШОР №10 "Олимп" (Управление физической культуры и спорта мэрии городского округа Тольятти)</t>
  </si>
  <si>
    <t>МБУДО СДЮСШОР №4 "Шахматы"  (Управление физической культуры и спорта мэрии городского округа Тольятти)</t>
  </si>
  <si>
    <t>МБУДО КСДЮСШОР №13 "Волгарь" (Управление физической культуры и спорта мэрии городского округа Тольятти)</t>
  </si>
  <si>
    <t>Итого по задаче 1</t>
  </si>
  <si>
    <t>Итого по задаче 2</t>
  </si>
  <si>
    <t>Итого по задаче 3</t>
  </si>
  <si>
    <t>ИТОГО по муниципальной программе</t>
  </si>
  <si>
    <t>Всего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</si>
  <si>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</si>
  <si>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</si>
  <si>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</si>
  <si>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</si>
  <si>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по объектам отрасли "Информационные технологии"</t>
  </si>
  <si>
    <r>
      <t xml:space="preserve">2014, </t>
    </r>
    <r>
      <rPr>
        <sz val="8"/>
        <color indexed="10"/>
        <rFont val="Times New Roman"/>
        <family val="1"/>
        <charset val="204"/>
      </rPr>
      <t>2018 гг.</t>
    </r>
  </si>
  <si>
    <r>
      <t xml:space="preserve">2014-2015 гг., </t>
    </r>
    <r>
      <rPr>
        <sz val="8"/>
        <color indexed="10"/>
        <rFont val="Times New Roman"/>
        <family val="1"/>
        <charset val="204"/>
      </rPr>
      <t>2018г.</t>
    </r>
  </si>
  <si>
    <r>
      <rPr>
        <sz val="8"/>
        <color indexed="36"/>
        <rFont val="Times New Roman"/>
        <family val="1"/>
        <charset val="204"/>
      </rPr>
      <t xml:space="preserve">Муниципальное казенное учреждение "Центр поддержки некоммерческих организаций и территориального общественного самоуправления городского округа Тольятти" (далее - МКУ "ЦП НКО и ТОС") </t>
    </r>
    <r>
      <rPr>
        <sz val="8"/>
        <rFont val="Times New Roman"/>
        <family val="1"/>
        <charset val="204"/>
      </rPr>
      <t>(Департамент социальной поддержки населения мэрии городского округа Тольятти)</t>
    </r>
  </si>
  <si>
    <r>
      <rPr>
        <sz val="8"/>
        <color indexed="36"/>
        <rFont val="Times New Roman"/>
        <family val="1"/>
        <charset val="204"/>
      </rPr>
      <t xml:space="preserve">муниципальное автономное учреждение городского округа Тольятти "Многофункциональный центр предоставления государственных и муниципальных услуг" (далее - МАУ "МФЦ") </t>
    </r>
    <r>
      <rPr>
        <sz val="8"/>
        <rFont val="Times New Roman"/>
        <family val="1"/>
        <charset val="204"/>
      </rPr>
      <t>(Департамент информационных технологий и связи  мэрии городского округа Тольятти)</t>
    </r>
  </si>
  <si>
    <r>
      <t>муниципальное бюджетное учреждение дополнительного образования  специализированная детско-юношеская спортивная школа олимпийского резерва (далее-МБУДО СДЮСШОР) №4 "Шахматы", муниципальное бюджетное учреждение дополнительного образования комплексная специализированная детско-юношеская спорт</t>
    </r>
    <r>
      <rPr>
        <sz val="8"/>
        <color indexed="36"/>
        <rFont val="Times New Roman"/>
        <family val="1"/>
        <charset val="204"/>
      </rPr>
      <t>ив</t>
    </r>
    <r>
      <rPr>
        <sz val="8"/>
        <rFont val="Times New Roman"/>
        <family val="1"/>
        <charset val="204"/>
      </rPr>
      <t xml:space="preserve">ная школа олимпийского резерва </t>
    </r>
    <r>
      <rPr>
        <sz val="8"/>
        <color indexed="36"/>
        <rFont val="Times New Roman"/>
        <family val="1"/>
        <charset val="204"/>
      </rPr>
      <t xml:space="preserve">(далее-МБУДО КСДЮСШОР) </t>
    </r>
    <r>
      <rPr>
        <sz val="8"/>
        <rFont val="Times New Roman"/>
        <family val="1"/>
        <charset val="204"/>
      </rPr>
      <t>№ 13 «Волгарь» (Управление физической культуры и спорта мэрии городского округа Тольятти)</t>
    </r>
  </si>
  <si>
    <r>
      <rPr>
        <sz val="8"/>
        <color indexed="36"/>
        <rFont val="Times New Roman"/>
        <family val="1"/>
        <charset val="204"/>
      </rPr>
      <t xml:space="preserve">МБУДО КСДЮСШОР </t>
    </r>
    <r>
      <rPr>
        <sz val="8"/>
        <rFont val="Times New Roman"/>
        <family val="1"/>
        <charset val="204"/>
      </rPr>
      <t>№10 "Олимп", МБУДО КСДЮСШОР № 13 «Волгарь» (Управление физической культуры и спорта мэрии городского округа Тольятти)</t>
    </r>
  </si>
  <si>
    <r>
      <t>2014, 2016-201</t>
    </r>
    <r>
      <rPr>
        <sz val="8"/>
        <color indexed="10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>гг.</t>
    </r>
  </si>
  <si>
    <r>
      <t>2016-</t>
    </r>
    <r>
      <rPr>
        <sz val="8"/>
        <color indexed="10"/>
        <rFont val="Times New Roman"/>
        <family val="1"/>
        <charset val="204"/>
      </rPr>
      <t>2017гг.</t>
    </r>
  </si>
  <si>
    <r>
      <t>Департамент по вопросам семьи опеки и попечительства мэрии городского округа Тольятти</t>
    </r>
    <r>
      <rPr>
        <sz val="8"/>
        <color indexed="36"/>
        <rFont val="Times New Roman"/>
        <family val="1"/>
        <charset val="204"/>
      </rPr>
      <t xml:space="preserve"> (до 2015г.), департамент социального обеспечения </t>
    </r>
    <r>
      <rPr>
        <sz val="8"/>
        <rFont val="Times New Roman"/>
        <family val="1"/>
        <charset val="204"/>
      </rPr>
      <t xml:space="preserve">мэрии городского округа Тольятти </t>
    </r>
    <r>
      <rPr>
        <sz val="8"/>
        <color indexed="36"/>
        <rFont val="Times New Roman"/>
        <family val="1"/>
        <charset val="204"/>
      </rPr>
      <t>(с 2016г.)</t>
    </r>
  </si>
  <si>
    <r>
      <t xml:space="preserve"> Департамент социальной поддержки населения мэрии городского округа Тольятти </t>
    </r>
    <r>
      <rPr>
        <sz val="8"/>
        <color indexed="10"/>
        <rFont val="Times New Roman"/>
        <family val="1"/>
        <charset val="204"/>
      </rPr>
      <t>(2014-2015гг.), департамент социального обеспечения</t>
    </r>
    <r>
      <rPr>
        <sz val="8"/>
        <color indexed="36"/>
        <rFont val="Times New Roman"/>
        <family val="1"/>
        <charset val="204"/>
      </rPr>
      <t xml:space="preserve"> мэрии городского округа Тольятти</t>
    </r>
    <r>
      <rPr>
        <sz val="8"/>
        <color indexed="10"/>
        <rFont val="Times New Roman"/>
        <family val="1"/>
        <charset val="204"/>
      </rPr>
      <t xml:space="preserve"> (2016-2020гг.)</t>
    </r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</si>
  <si>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</si>
  <si>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</si>
  <si>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</si>
  <si>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к постановлению администрации городского округа Тольятти</t>
  </si>
  <si>
    <t>от__________ № _________</t>
  </si>
  <si>
    <t>План на 2021 год</t>
  </si>
  <si>
    <t>План на 2022 год</t>
  </si>
  <si>
    <t>План на 2024 год</t>
  </si>
  <si>
    <t>План на 2023  год</t>
  </si>
  <si>
    <t xml:space="preserve">к муниципальной программе « Укрепление общественного здоровья
в городском округе Тольятти»
 на 2021-2024 годы
</t>
  </si>
  <si>
    <t>Перечень меропртятий муниципальной   программы «Укрепление общественного здоровья в городском округе Тольятти» на 2021-2024 годы и финансовые ресурсы на её реализацию</t>
  </si>
  <si>
    <t>Цель: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</si>
  <si>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1: Создание условий для профилактики неинфекционных и инфекционных заболеваний.</t>
  </si>
  <si>
    <t>1.1. 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</si>
  <si>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</si>
  <si>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2021-2024 гг.</t>
  </si>
  <si>
    <t>-</t>
  </si>
  <si>
    <t>1.2. </t>
  </si>
  <si>
    <t>1.3. </t>
  </si>
  <si>
    <t>Задача 2. Формирование среды, стимулирующей здоровый образ жизни, включая здоровое питание и физическую активность.</t>
  </si>
  <si>
    <t>2.1. </t>
  </si>
  <si>
    <t xml:space="preserve">  Проведение урочной и внеурочной деятельности, направленной на формирование культуры здорового образа жизни</t>
  </si>
  <si>
    <t>Департамент образования</t>
  </si>
  <si>
    <t>2.2. </t>
  </si>
  <si>
    <t>2.3. </t>
  </si>
  <si>
    <t>2.5. 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</si>
  <si>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</si>
  <si>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Управление физкультуры и спорта</t>
  </si>
  <si>
    <t>2.6. </t>
  </si>
  <si>
    <t>2.7. </t>
  </si>
  <si>
    <t>Организация и проведение физкультурно-спортивных мероприятий на внутридворовых спортивных площадках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</si>
  <si>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</si>
  <si>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Департамент культуры</t>
  </si>
  <si>
    <t>3.1. </t>
  </si>
  <si>
    <t>3.2. </t>
  </si>
  <si>
    <t>4.1. </t>
  </si>
  <si>
    <t>Управление физической культуры и спорта</t>
  </si>
  <si>
    <t>4.2. </t>
  </si>
  <si>
    <t>4.3. 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</si>
  <si>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</si>
  <si>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</si>
  <si>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</si>
  <si>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 xml:space="preserve">Проведение  физкультурно-массовых общегородских мероприятий с участием предприятий городского округа  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</si>
  <si>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 и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среди населения</t>
  </si>
  <si>
    <t xml:space="preserve">Департамент образования
Департамент культуры
</t>
  </si>
  <si>
    <t xml:space="preserve"> Департамент социального обеспечения         Управление взаимодействия с общественностью
</t>
  </si>
  <si>
    <t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</t>
  </si>
  <si>
    <t xml:space="preserve">
Отдел развития потребительского рынка
</t>
  </si>
  <si>
    <t xml:space="preserve">
Департамент социального обеспечения
</t>
  </si>
  <si>
    <t>Организация физкультурных мероприятий с населением</t>
  </si>
  <si>
    <t>2.4. 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</si>
  <si>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
</t>
  </si>
  <si>
    <t>Размещение информационных материалов о проведении физкультурно-спортивных мероприятий для всех возрастных категорий граждан на информационных ресурсах: сайте «Спорт Тольятти», в социальных сетях (Вконтакте, Facebook и Instagram)</t>
  </si>
  <si>
    <r>
  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-школьная конференция «О вкусной и здоровой пище», «Здоровое питание в семье и в школе».                                                                             
</t>
    </r>
    <r>
      <rPr>
        <sz val="11"/>
        <color rgb="FFFF0000"/>
        <rFont val="Times New Roman"/>
        <family val="1"/>
        <charset val="204"/>
      </rPr>
      <t/>
    </r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</si>
  <si>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</si>
  <si>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</si>
  <si>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Задача 3.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</si>
  <si>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3.3. </t>
  </si>
  <si>
    <t>3.4. </t>
  </si>
  <si>
    <t>Задача 4.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</si>
  <si>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Финансовое обеспечение реализации муниципальной программы, тыс.руб.</t>
  </si>
  <si>
    <r>
      <t xml:space="preserve">
</t>
    </r>
    <r>
      <rPr>
        <sz val="11"/>
        <color theme="1"/>
        <rFont val="Times New Roman"/>
        <family val="1"/>
        <charset val="204"/>
      </rPr>
      <t xml:space="preserve">Департамент образования, 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согласованию)
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</si>
  <si>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согласованию)</t>
  </si>
  <si>
    <r>
      <t xml:space="preserve">Департамент образования </t>
    </r>
    <r>
      <rPr>
        <sz val="11"/>
        <color rgb="FFFF0000"/>
        <rFont val="Times New Roman"/>
        <family val="1"/>
        <charset val="204"/>
      </rPr>
      <t>при участии</t>
    </r>
    <r>
      <rPr>
        <sz val="11"/>
        <color theme="1"/>
        <rFont val="Times New Roman"/>
        <family val="1"/>
        <charset val="204"/>
      </rPr>
      <t xml:space="preserve">
Государственного бюджетного  учреждения зравоохранения «Самарский областной центр общественного здоровья и  медицинской профилактики»
 (по согласованию)
</t>
    </r>
  </si>
  <si>
    <t xml:space="preserve">
Департамент образования, 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согласованию)
</t>
  </si>
  <si>
    <t xml:space="preserve">Департамент образования при участии
Государственного бюджетного  учреждения зравоохранения «Самарский областной центр общественного здоровья и  медицинской профилактики»
 (по согласованию)
</t>
  </si>
  <si>
    <t>5.1. </t>
  </si>
  <si>
    <t>5.2. </t>
  </si>
  <si>
    <t>5.3. </t>
  </si>
  <si>
    <t>5.4. </t>
  </si>
  <si>
    <t>2022-2024 гг.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</si>
  <si>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</si>
  <si>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</si>
  <si>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</si>
  <si>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Всегот по задаче 5:</t>
  </si>
  <si>
    <t xml:space="preserve"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</si>
  <si>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</si>
  <si>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 xml:space="preserve"> Департамент информационных технологий и связи (МАУ "МФЦ")                                 Департамент социального обеспечения         
</t>
  </si>
  <si>
    <t xml:space="preserve">
Департамент информационных технологий и связи (МАУ "МФЦ")     </t>
  </si>
  <si>
    <t>2021г.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</si>
</sst>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3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2" borderId="0" xfId="0" applyFont="1" applyFill="1"/>
    <xf numFmtId="0" fontId="6" fillId="3" borderId="0" xfId="0" applyFont="1" applyFill="1"/>
    <xf numFmtId="0" fontId="3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0" fontId="10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7" fillId="2" borderId="0" xfId="0" applyFont="1" applyFill="1" applyAlignment="1"/>
    <xf numFmtId="0" fontId="5" fillId="2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top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/>
    <xf numFmtId="164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/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top" wrapText="1"/>
    </xf>
    <xf numFmtId="164" fontId="21" fillId="2" borderId="1" xfId="0" applyNumberFormat="1" applyFont="1" applyFill="1" applyBorder="1" applyAlignment="1">
      <alignment vertical="top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top" wrapText="1"/>
    </xf>
    <xf numFmtId="1" fontId="22" fillId="2" borderId="1" xfId="0" applyNumberFormat="1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6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7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4" borderId="0" xfId="0" applyNumberFormat="1" applyFont="1" applyFill="1"/>
    <xf numFmtId="1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20" fillId="4" borderId="1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164" fontId="6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4" borderId="0" xfId="0" applyFont="1" applyFill="1" applyAlignment="1">
      <alignment wrapText="1"/>
    </xf>
    <xf numFmtId="0" fontId="28" fillId="4" borderId="0" xfId="0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vertical="top" wrapText="1"/>
    </xf>
    <xf numFmtId="164" fontId="28" fillId="4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left" vertical="top" wrapText="1"/>
    </xf>
    <xf numFmtId="164" fontId="28" fillId="0" borderId="2" xfId="0" applyNumberFormat="1" applyFont="1" applyBorder="1" applyAlignment="1">
      <alignment vertical="top" wrapText="1"/>
    </xf>
    <xf numFmtId="0" fontId="30" fillId="0" borderId="5" xfId="0" applyFont="1" applyBorder="1"/>
    <xf numFmtId="164" fontId="6" fillId="0" borderId="0" xfId="0" applyNumberFormat="1" applyFont="1" applyAlignment="1">
      <alignment horizontal="left" wrapText="1"/>
    </xf>
    <xf numFmtId="16" fontId="28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vertical="center" wrapText="1"/>
    </xf>
    <xf numFmtId="164" fontId="28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1" fillId="0" borderId="1" xfId="0" applyFont="1" applyBorder="1" applyAlignment="1">
      <alignment vertical="top" wrapText="1"/>
    </xf>
    <xf numFmtId="164" fontId="31" fillId="0" borderId="2" xfId="0" applyNumberFormat="1" applyFont="1" applyBorder="1" applyAlignment="1">
      <alignment horizontal="left" vertical="top" wrapText="1"/>
    </xf>
    <xf numFmtId="164" fontId="32" fillId="0" borderId="2" xfId="0" applyNumberFormat="1" applyFont="1" applyBorder="1" applyAlignment="1">
      <alignment vertical="top" wrapText="1"/>
    </xf>
    <xf numFmtId="164" fontId="31" fillId="0" borderId="1" xfId="0" applyNumberFormat="1" applyFont="1" applyBorder="1" applyAlignment="1">
      <alignment vertical="top" wrapText="1"/>
    </xf>
    <xf numFmtId="164" fontId="31" fillId="0" borderId="1" xfId="0" applyNumberFormat="1" applyFont="1" applyBorder="1" applyAlignment="1">
      <alignment vertical="center" wrapText="1"/>
    </xf>
    <xf numFmtId="0" fontId="28" fillId="4" borderId="2" xfId="0" applyFont="1" applyFill="1" applyBorder="1" applyAlignment="1">
      <alignment horizontal="center" vertical="center" wrapText="1"/>
    </xf>
    <xf numFmtId="164" fontId="28" fillId="4" borderId="2" xfId="0" applyNumberFormat="1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top" wrapText="1"/>
    </xf>
    <xf numFmtId="164" fontId="31" fillId="4" borderId="1" xfId="0" applyNumberFormat="1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2" fillId="4" borderId="0" xfId="0" applyFont="1" applyFill="1" applyAlignment="1">
      <alignment wrapText="1"/>
    </xf>
    <xf numFmtId="0" fontId="32" fillId="4" borderId="0" xfId="0" applyFont="1" applyFill="1" applyAlignment="1">
      <alignment horizont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>
      <alignment vertical="top" wrapText="1"/>
    </xf>
    <xf numFmtId="164" fontId="32" fillId="4" borderId="2" xfId="0" applyNumberFormat="1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top" wrapText="1"/>
    </xf>
    <xf numFmtId="0" fontId="33" fillId="4" borderId="0" xfId="0" applyFont="1" applyFill="1" applyAlignment="1">
      <alignment wrapText="1"/>
    </xf>
    <xf numFmtId="0" fontId="33" fillId="4" borderId="1" xfId="0" applyFont="1" applyFill="1" applyBorder="1" applyAlignment="1">
      <alignment wrapText="1"/>
    </xf>
    <xf numFmtId="0" fontId="33" fillId="4" borderId="1" xfId="0" applyFont="1" applyFill="1" applyBorder="1" applyAlignment="1">
      <alignment horizontal="center" wrapText="1"/>
    </xf>
    <xf numFmtId="0" fontId="32" fillId="4" borderId="0" xfId="0" applyFont="1" applyFill="1" applyAlignment="1">
      <alignment horizontal="center" vertical="center" wrapText="1"/>
    </xf>
    <xf numFmtId="0" fontId="35" fillId="4" borderId="5" xfId="0" applyFont="1" applyFill="1" applyBorder="1"/>
    <xf numFmtId="0" fontId="34" fillId="4" borderId="4" xfId="0" applyFont="1" applyFill="1" applyBorder="1" applyAlignment="1">
      <alignment horizontal="center" vertical="top" wrapText="1"/>
    </xf>
    <xf numFmtId="16" fontId="32" fillId="4" borderId="1" xfId="0" applyNumberFormat="1" applyFont="1" applyFill="1" applyBorder="1" applyAlignment="1">
      <alignment horizontal="center" vertical="center" wrapText="1"/>
    </xf>
    <xf numFmtId="164" fontId="32" fillId="4" borderId="2" xfId="0" applyNumberFormat="1" applyFont="1" applyFill="1" applyBorder="1" applyAlignment="1">
      <alignment horizontal="left" vertical="top" wrapText="1"/>
    </xf>
    <xf numFmtId="164" fontId="32" fillId="4" borderId="2" xfId="0" applyNumberFormat="1" applyFont="1" applyFill="1" applyBorder="1" applyAlignment="1">
      <alignment vertical="top" wrapText="1"/>
    </xf>
    <xf numFmtId="164" fontId="32" fillId="4" borderId="1" xfId="0" applyNumberFormat="1" applyFont="1" applyFill="1" applyBorder="1" applyAlignment="1">
      <alignment vertical="center" wrapText="1"/>
    </xf>
    <xf numFmtId="0" fontId="36" fillId="4" borderId="0" xfId="0" applyFont="1" applyFill="1" applyAlignment="1">
      <alignment vertical="center"/>
    </xf>
    <xf numFmtId="0" fontId="37" fillId="4" borderId="0" xfId="0" applyFont="1" applyFill="1" applyAlignment="1">
      <alignment wrapText="1"/>
    </xf>
    <xf numFmtId="0" fontId="33" fillId="4" borderId="1" xfId="0" applyFont="1" applyFill="1" applyBorder="1" applyAlignment="1">
      <alignment horizontal="center" vertical="center" wrapText="1"/>
    </xf>
    <xf numFmtId="164" fontId="33" fillId="4" borderId="0" xfId="0" applyNumberFormat="1" applyFont="1" applyFill="1" applyAlignment="1">
      <alignment wrapText="1"/>
    </xf>
    <xf numFmtId="164" fontId="37" fillId="4" borderId="0" xfId="0" applyNumberFormat="1" applyFont="1" applyFill="1" applyAlignment="1">
      <alignment wrapText="1"/>
    </xf>
    <xf numFmtId="0" fontId="32" fillId="4" borderId="2" xfId="0" applyFont="1" applyFill="1" applyBorder="1" applyAlignment="1">
      <alignment vertical="top" wrapText="1"/>
    </xf>
    <xf numFmtId="0" fontId="33" fillId="4" borderId="0" xfId="0" applyFont="1" applyFill="1" applyAlignment="1">
      <alignment horizontal="center" vertical="center" wrapText="1"/>
    </xf>
    <xf numFmtId="164" fontId="33" fillId="4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6" fillId="0" borderId="0" xfId="0" applyFont="1" applyAlignment="1">
      <alignment horizontal="center"/>
    </xf>
    <xf numFmtId="164" fontId="7" fillId="0" borderId="1" xfId="0" applyNumberFormat="1" applyFont="1" applyBorder="1" applyAlignment="1"/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left" vertical="center" wrapText="1"/>
    </xf>
    <xf numFmtId="164" fontId="23" fillId="0" borderId="5" xfId="0" applyNumberFormat="1" applyFont="1" applyBorder="1" applyAlignment="1">
      <alignment horizontal="left" vertical="center" wrapText="1"/>
    </xf>
    <xf numFmtId="164" fontId="23" fillId="0" borderId="6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/>
    <xf numFmtId="164" fontId="19" fillId="0" borderId="1" xfId="0" applyNumberFormat="1" applyFont="1" applyBorder="1" applyAlignment="1"/>
    <xf numFmtId="0" fontId="20" fillId="2" borderId="4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3" fillId="4" borderId="1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/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top" textRotation="90" wrapText="1"/>
    </xf>
    <xf numFmtId="0" fontId="24" fillId="2" borderId="3" xfId="0" applyFont="1" applyFill="1" applyBorder="1" applyAlignment="1">
      <alignment horizontal="left" vertical="top" textRotation="90" wrapText="1"/>
    </xf>
    <xf numFmtId="0" fontId="24" fillId="2" borderId="1" xfId="0" applyFont="1" applyFill="1" applyBorder="1" applyAlignment="1">
      <alignment horizontal="left" vertical="top" textRotation="90" wrapText="1"/>
    </xf>
    <xf numFmtId="0" fontId="1" fillId="2" borderId="2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textRotation="90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30" fillId="0" borderId="8" xfId="0" applyFont="1" applyBorder="1"/>
    <xf numFmtId="0" fontId="30" fillId="0" borderId="3" xfId="0" applyFont="1" applyBorder="1"/>
    <xf numFmtId="0" fontId="29" fillId="0" borderId="2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4" borderId="4" xfId="0" applyFont="1" applyFill="1" applyBorder="1" applyAlignment="1">
      <alignment horizontal="center" vertical="top" wrapText="1"/>
    </xf>
    <xf numFmtId="0" fontId="30" fillId="0" borderId="5" xfId="0" applyFont="1" applyBorder="1"/>
    <xf numFmtId="0" fontId="29" fillId="4" borderId="5" xfId="0" applyFont="1" applyFill="1" applyBorder="1" applyAlignment="1">
      <alignment horizontal="center" vertical="top" wrapText="1"/>
    </xf>
    <xf numFmtId="0" fontId="29" fillId="4" borderId="6" xfId="0" applyFont="1" applyFill="1" applyBorder="1" applyAlignment="1">
      <alignment horizontal="center" vertical="top" wrapText="1"/>
    </xf>
    <xf numFmtId="0" fontId="30" fillId="0" borderId="6" xfId="0" applyFont="1" applyBorder="1"/>
    <xf numFmtId="0" fontId="28" fillId="0" borderId="0" xfId="0" applyFont="1" applyAlignment="1">
      <alignment horizontal="center" wrapText="1"/>
    </xf>
    <xf numFmtId="0" fontId="29" fillId="2" borderId="2" xfId="0" applyFont="1" applyFill="1" applyBorder="1" applyAlignment="1">
      <alignment horizontal="left" vertical="top" textRotation="90" wrapText="1"/>
    </xf>
    <xf numFmtId="0" fontId="29" fillId="0" borderId="4" xfId="0" applyFont="1" applyBorder="1" applyAlignment="1">
      <alignment horizontal="left" vertical="top" wrapText="1"/>
    </xf>
    <xf numFmtId="0" fontId="29" fillId="4" borderId="2" xfId="0" applyFont="1" applyFill="1" applyBorder="1" applyAlignment="1">
      <alignment horizontal="left" vertical="top" textRotation="90" wrapText="1"/>
    </xf>
    <xf numFmtId="0" fontId="29" fillId="4" borderId="3" xfId="0" applyFont="1" applyFill="1" applyBorder="1" applyAlignment="1">
      <alignment horizontal="left" vertical="top" textRotation="90" wrapText="1"/>
    </xf>
    <xf numFmtId="164" fontId="28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4" fillId="4" borderId="7" xfId="0" applyFont="1" applyFill="1" applyBorder="1" applyAlignment="1">
      <alignment horizontal="center" wrapText="1"/>
    </xf>
    <xf numFmtId="0" fontId="32" fillId="4" borderId="0" xfId="0" applyFont="1" applyFill="1" applyAlignment="1">
      <alignment horizontal="center" wrapText="1"/>
    </xf>
    <xf numFmtId="0" fontId="32" fillId="4" borderId="2" xfId="0" applyFont="1" applyFill="1" applyBorder="1" applyAlignment="1">
      <alignment horizontal="center" vertical="center" wrapText="1"/>
    </xf>
    <xf numFmtId="0" fontId="35" fillId="4" borderId="8" xfId="0" applyFont="1" applyFill="1" applyBorder="1"/>
    <xf numFmtId="0" fontId="35" fillId="4" borderId="3" xfId="0" applyFont="1" applyFill="1" applyBorder="1"/>
    <xf numFmtId="0" fontId="34" fillId="4" borderId="2" xfId="0" applyFont="1" applyFill="1" applyBorder="1" applyAlignment="1">
      <alignment horizontal="center" vertical="top" wrapText="1"/>
    </xf>
    <xf numFmtId="0" fontId="34" fillId="4" borderId="4" xfId="0" applyFont="1" applyFill="1" applyBorder="1" applyAlignment="1">
      <alignment horizontal="center" vertical="top" wrapText="1"/>
    </xf>
    <xf numFmtId="0" fontId="34" fillId="4" borderId="5" xfId="0" applyFont="1" applyFill="1" applyBorder="1" applyAlignment="1">
      <alignment horizontal="center" vertical="top" wrapText="1"/>
    </xf>
    <xf numFmtId="0" fontId="35" fillId="4" borderId="5" xfId="0" applyFont="1" applyFill="1" applyBorder="1"/>
    <xf numFmtId="0" fontId="34" fillId="4" borderId="6" xfId="0" applyFont="1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left" vertical="top" textRotation="90" wrapText="1"/>
    </xf>
    <xf numFmtId="0" fontId="34" fillId="4" borderId="3" xfId="0" applyFont="1" applyFill="1" applyBorder="1" applyAlignment="1">
      <alignment horizontal="left" vertical="top" textRotation="90" wrapText="1"/>
    </xf>
    <xf numFmtId="164" fontId="32" fillId="4" borderId="4" xfId="0" applyNumberFormat="1" applyFont="1" applyFill="1" applyBorder="1" applyAlignment="1">
      <alignment vertical="top" wrapText="1"/>
    </xf>
    <xf numFmtId="0" fontId="38" fillId="4" borderId="5" xfId="0" applyFont="1" applyFill="1" applyBorder="1" applyAlignment="1">
      <alignment wrapText="1"/>
    </xf>
    <xf numFmtId="0" fontId="32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wrapText="1"/>
    </xf>
    <xf numFmtId="0" fontId="34" fillId="4" borderId="4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Z90"/>
  <sheetViews>
    <sheetView topLeftCell="A50" workbookViewId="0">
      <selection activeCell="A5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21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14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14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14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1" spans="1:29">
      <c r="H1" s="9"/>
      <c r="M1" s="7"/>
      <c r="R1" s="7"/>
      <c r="W1" s="7"/>
    </row>
    <row r="2" spans="1:29" ht="15.75">
      <c r="H2" s="9"/>
      <c r="M2" s="7"/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12.5" customHeight="1">
      <c r="H3" s="9"/>
      <c r="M3" s="7"/>
      <c r="S3" s="22"/>
      <c r="T3" s="45"/>
      <c r="U3" s="22"/>
      <c r="V3" s="231" t="s">
        <v>67</v>
      </c>
      <c r="W3" s="231"/>
      <c r="X3" s="231"/>
      <c r="Y3" s="231"/>
      <c r="Z3" s="231"/>
      <c r="AA3" s="231"/>
      <c r="AB3" s="231"/>
      <c r="AC3" s="231"/>
    </row>
    <row r="4" spans="1:29" ht="12.75" customHeight="1">
      <c r="H4" s="9"/>
      <c r="M4" s="7"/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12.75" customHeight="1">
      <c r="H5" s="9"/>
      <c r="M5" s="7"/>
      <c r="R5" s="5"/>
      <c r="S5" s="5"/>
      <c r="T5" s="46"/>
      <c r="U5" s="5"/>
      <c r="V5" s="5"/>
      <c r="W5" s="5"/>
      <c r="X5" s="5"/>
      <c r="Y5" s="5"/>
      <c r="Z5" s="5"/>
      <c r="AA5" s="5"/>
      <c r="AB5" s="5"/>
      <c r="AC5" s="5"/>
    </row>
    <row r="6" spans="1:29" ht="18.75">
      <c r="B6" s="260" t="s">
        <v>70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</row>
    <row r="7" spans="1:29" ht="15.75" customHeight="1">
      <c r="A7" s="247" t="s">
        <v>13</v>
      </c>
      <c r="B7" s="251" t="s">
        <v>49</v>
      </c>
      <c r="C7" s="248" t="s">
        <v>25</v>
      </c>
      <c r="D7" s="248" t="s">
        <v>14</v>
      </c>
      <c r="E7" s="233" t="s">
        <v>61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5"/>
      <c r="Z7" s="235"/>
      <c r="AA7" s="235"/>
      <c r="AB7" s="235"/>
      <c r="AC7" s="236"/>
    </row>
    <row r="8" spans="1:29" ht="26.25" customHeight="1">
      <c r="A8" s="244"/>
      <c r="B8" s="252"/>
      <c r="C8" s="249"/>
      <c r="D8" s="250"/>
      <c r="E8" s="237" t="s">
        <v>62</v>
      </c>
      <c r="F8" s="238"/>
      <c r="G8" s="238"/>
      <c r="H8" s="238"/>
      <c r="I8" s="239"/>
      <c r="J8" s="237" t="s">
        <v>63</v>
      </c>
      <c r="K8" s="238"/>
      <c r="L8" s="238"/>
      <c r="M8" s="238"/>
      <c r="N8" s="239"/>
      <c r="O8" s="237" t="s">
        <v>64</v>
      </c>
      <c r="P8" s="238"/>
      <c r="Q8" s="238"/>
      <c r="R8" s="238"/>
      <c r="S8" s="239"/>
      <c r="T8" s="237" t="s">
        <v>65</v>
      </c>
      <c r="U8" s="238"/>
      <c r="V8" s="238"/>
      <c r="W8" s="238"/>
      <c r="X8" s="239"/>
      <c r="Y8" s="240" t="s">
        <v>12</v>
      </c>
      <c r="Z8" s="241"/>
      <c r="AA8" s="241"/>
      <c r="AB8" s="241"/>
      <c r="AC8" s="241"/>
    </row>
    <row r="9" spans="1:29" ht="33.75" customHeight="1">
      <c r="A9" s="244"/>
      <c r="B9" s="253"/>
      <c r="C9" s="249"/>
      <c r="D9" s="250"/>
      <c r="E9" s="256" t="s">
        <v>10</v>
      </c>
      <c r="F9" s="232" t="s">
        <v>66</v>
      </c>
      <c r="G9" s="232" t="s">
        <v>68</v>
      </c>
      <c r="H9" s="232" t="s">
        <v>69</v>
      </c>
      <c r="I9" s="232" t="s">
        <v>11</v>
      </c>
      <c r="J9" s="232" t="s">
        <v>10</v>
      </c>
      <c r="K9" s="232" t="s">
        <v>66</v>
      </c>
      <c r="L9" s="232" t="s">
        <v>68</v>
      </c>
      <c r="M9" s="232" t="s">
        <v>69</v>
      </c>
      <c r="N9" s="232" t="s">
        <v>11</v>
      </c>
      <c r="O9" s="242" t="s">
        <v>10</v>
      </c>
      <c r="P9" s="232" t="s">
        <v>66</v>
      </c>
      <c r="Q9" s="232" t="s">
        <v>68</v>
      </c>
      <c r="R9" s="232" t="s">
        <v>69</v>
      </c>
      <c r="S9" s="232" t="s">
        <v>11</v>
      </c>
      <c r="T9" s="242" t="s">
        <v>10</v>
      </c>
      <c r="U9" s="232" t="s">
        <v>66</v>
      </c>
      <c r="V9" s="232" t="s">
        <v>68</v>
      </c>
      <c r="W9" s="232" t="s">
        <v>69</v>
      </c>
      <c r="X9" s="232" t="s">
        <v>11</v>
      </c>
      <c r="Y9" s="258" t="s">
        <v>10</v>
      </c>
      <c r="Z9" s="232" t="s">
        <v>66</v>
      </c>
      <c r="AA9" s="232" t="s">
        <v>68</v>
      </c>
      <c r="AB9" s="232" t="s">
        <v>69</v>
      </c>
      <c r="AC9" s="232" t="s">
        <v>11</v>
      </c>
    </row>
    <row r="10" spans="1:29">
      <c r="A10" s="4"/>
      <c r="B10" s="2"/>
      <c r="C10" s="2"/>
      <c r="D10" s="2"/>
      <c r="E10" s="257"/>
      <c r="F10" s="232"/>
      <c r="G10" s="232"/>
      <c r="H10" s="232"/>
      <c r="I10" s="232"/>
      <c r="J10" s="243"/>
      <c r="K10" s="232"/>
      <c r="L10" s="232"/>
      <c r="M10" s="232"/>
      <c r="N10" s="232"/>
      <c r="O10" s="243"/>
      <c r="P10" s="232"/>
      <c r="Q10" s="232"/>
      <c r="R10" s="232"/>
      <c r="S10" s="232"/>
      <c r="T10" s="243"/>
      <c r="U10" s="232"/>
      <c r="V10" s="232"/>
      <c r="W10" s="232"/>
      <c r="X10" s="232"/>
      <c r="Y10" s="259"/>
      <c r="Z10" s="232"/>
      <c r="AA10" s="232"/>
      <c r="AB10" s="232"/>
      <c r="AC10" s="232"/>
    </row>
    <row r="11" spans="1:29">
      <c r="A11" s="4">
        <v>1</v>
      </c>
      <c r="B11" s="1">
        <v>2</v>
      </c>
      <c r="C11" s="1">
        <v>3</v>
      </c>
      <c r="D11" s="1">
        <v>4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1">
        <v>12</v>
      </c>
      <c r="L11" s="1">
        <v>13</v>
      </c>
      <c r="M11" s="1">
        <v>14</v>
      </c>
      <c r="N11" s="1">
        <v>15</v>
      </c>
      <c r="O11" s="20">
        <v>16</v>
      </c>
      <c r="P11" s="1">
        <v>17</v>
      </c>
      <c r="Q11" s="1">
        <v>18</v>
      </c>
      <c r="R11" s="1">
        <v>19</v>
      </c>
      <c r="S11" s="1">
        <v>20</v>
      </c>
      <c r="T11" s="20">
        <v>21</v>
      </c>
      <c r="U11" s="1">
        <v>22</v>
      </c>
      <c r="V11" s="1">
        <v>23</v>
      </c>
      <c r="W11" s="1">
        <v>24</v>
      </c>
      <c r="X11" s="1">
        <v>25</v>
      </c>
      <c r="Y11" s="3">
        <v>26</v>
      </c>
      <c r="Z11" s="3">
        <v>27</v>
      </c>
      <c r="AA11" s="3">
        <v>28</v>
      </c>
      <c r="AB11" s="3">
        <v>29</v>
      </c>
      <c r="AC11" s="3">
        <v>30</v>
      </c>
    </row>
    <row r="12" spans="1:29" ht="21" customHeight="1">
      <c r="A12" s="4">
        <v>1</v>
      </c>
      <c r="B12" s="270" t="s">
        <v>50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</row>
    <row r="13" spans="1:29" ht="31.5" customHeight="1">
      <c r="A13" s="4">
        <v>2</v>
      </c>
      <c r="B13" s="270" t="s">
        <v>51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2"/>
    </row>
    <row r="14" spans="1:29">
      <c r="A14" s="4">
        <v>3</v>
      </c>
      <c r="B14" s="2" t="s">
        <v>0</v>
      </c>
      <c r="C14" s="2"/>
      <c r="D14" s="2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0"/>
      <c r="Z14" s="250"/>
      <c r="AA14" s="250"/>
      <c r="AB14" s="250"/>
      <c r="AC14" s="250"/>
    </row>
    <row r="15" spans="1:29" ht="64.5" customHeight="1">
      <c r="A15" s="4">
        <v>4</v>
      </c>
      <c r="B15" s="41" t="s">
        <v>44</v>
      </c>
      <c r="C15" s="17"/>
      <c r="D15" s="2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8"/>
      <c r="P15" s="16"/>
      <c r="Q15" s="16"/>
      <c r="R15" s="16"/>
      <c r="S15" s="16"/>
      <c r="T15" s="18"/>
      <c r="U15" s="16"/>
      <c r="V15" s="16"/>
      <c r="W15" s="16"/>
      <c r="X15" s="16"/>
      <c r="Y15" s="8"/>
      <c r="Z15" s="8"/>
      <c r="AA15" s="8"/>
      <c r="AB15" s="8"/>
      <c r="AC15" s="8"/>
    </row>
    <row r="16" spans="1:29" ht="85.5" customHeight="1">
      <c r="A16" s="244">
        <v>5</v>
      </c>
      <c r="B16" s="245" t="s">
        <v>26</v>
      </c>
      <c r="C16" s="246" t="s">
        <v>30</v>
      </c>
      <c r="D16" s="246" t="s">
        <v>72</v>
      </c>
      <c r="E16" s="261">
        <f>H16+G16+F16+I16</f>
        <v>0</v>
      </c>
      <c r="F16" s="261">
        <v>0</v>
      </c>
      <c r="G16" s="261">
        <v>0</v>
      </c>
      <c r="H16" s="261">
        <v>0</v>
      </c>
      <c r="I16" s="261">
        <v>0</v>
      </c>
      <c r="J16" s="263">
        <f>M16+L16+N16+K16</f>
        <v>1796</v>
      </c>
      <c r="K16" s="255">
        <v>1796</v>
      </c>
      <c r="L16" s="255">
        <v>0</v>
      </c>
      <c r="M16" s="255">
        <v>0</v>
      </c>
      <c r="N16" s="255">
        <v>0</v>
      </c>
      <c r="O16" s="263">
        <f>R16+Q16+S16+P16</f>
        <v>1796</v>
      </c>
      <c r="P16" s="255">
        <v>1796</v>
      </c>
      <c r="Q16" s="255">
        <v>0</v>
      </c>
      <c r="R16" s="255">
        <v>0</v>
      </c>
      <c r="S16" s="255">
        <v>0</v>
      </c>
      <c r="T16" s="263">
        <f>W16+V16+X16+U16</f>
        <v>6496</v>
      </c>
      <c r="U16" s="255">
        <v>6496</v>
      </c>
      <c r="V16" s="255">
        <v>0</v>
      </c>
      <c r="W16" s="255">
        <v>0</v>
      </c>
      <c r="X16" s="255">
        <v>0</v>
      </c>
      <c r="Y16" s="255">
        <f>AB16+AA16+AC16+Z16</f>
        <v>10088</v>
      </c>
      <c r="Z16" s="255">
        <f>F16+K16+P16+U16</f>
        <v>10088</v>
      </c>
      <c r="AA16" s="255">
        <v>0</v>
      </c>
      <c r="AB16" s="255">
        <f>H16+M16+R16+W16</f>
        <v>0</v>
      </c>
      <c r="AC16" s="255">
        <v>0</v>
      </c>
    </row>
    <row r="17" spans="1:78" ht="98.25" customHeight="1">
      <c r="A17" s="244"/>
      <c r="B17" s="245"/>
      <c r="C17" s="246"/>
      <c r="D17" s="246"/>
      <c r="E17" s="262"/>
      <c r="F17" s="262"/>
      <c r="G17" s="262"/>
      <c r="H17" s="262"/>
      <c r="I17" s="262"/>
      <c r="J17" s="263"/>
      <c r="K17" s="255"/>
      <c r="L17" s="255"/>
      <c r="M17" s="255"/>
      <c r="N17" s="255"/>
      <c r="O17" s="263"/>
      <c r="P17" s="255"/>
      <c r="Q17" s="255"/>
      <c r="R17" s="255"/>
      <c r="S17" s="255"/>
      <c r="T17" s="263"/>
      <c r="U17" s="255"/>
      <c r="V17" s="255"/>
      <c r="W17" s="255"/>
      <c r="X17" s="255"/>
      <c r="Y17" s="255"/>
      <c r="Z17" s="255"/>
      <c r="AA17" s="255"/>
      <c r="AB17" s="255"/>
      <c r="AC17" s="255"/>
    </row>
    <row r="18" spans="1:78" ht="82.5" customHeight="1">
      <c r="A18" s="244">
        <v>6</v>
      </c>
      <c r="B18" s="42" t="s">
        <v>24</v>
      </c>
      <c r="C18" s="24" t="s">
        <v>29</v>
      </c>
      <c r="D18" s="246" t="s">
        <v>81</v>
      </c>
      <c r="E18" s="261">
        <f>H18+G18+F18+I18</f>
        <v>0</v>
      </c>
      <c r="F18" s="261">
        <v>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685</v>
      </c>
      <c r="U18" s="255">
        <v>685</v>
      </c>
      <c r="V18" s="255">
        <v>0</v>
      </c>
      <c r="W18" s="255">
        <v>0</v>
      </c>
      <c r="X18" s="255">
        <v>0</v>
      </c>
      <c r="Y18" s="255">
        <f>AB18+AA18+AC18+Z18</f>
        <v>685</v>
      </c>
      <c r="Z18" s="255">
        <f>F18+K18+P18+U18</f>
        <v>685</v>
      </c>
      <c r="AA18" s="255">
        <v>0</v>
      </c>
      <c r="AB18" s="255">
        <v>0</v>
      </c>
      <c r="AC18" s="255">
        <v>0</v>
      </c>
    </row>
    <row r="19" spans="1:78" ht="80.25" hidden="1" customHeight="1">
      <c r="A19" s="244"/>
      <c r="B19" s="25"/>
      <c r="C19" s="24"/>
      <c r="D19" s="246"/>
      <c r="E19" s="262"/>
      <c r="F19" s="262"/>
      <c r="G19" s="262"/>
      <c r="H19" s="262"/>
      <c r="I19" s="262"/>
      <c r="J19" s="263"/>
      <c r="K19" s="264"/>
      <c r="L19" s="264"/>
      <c r="M19" s="264"/>
      <c r="N19" s="255"/>
      <c r="O19" s="263"/>
      <c r="P19" s="264"/>
      <c r="Q19" s="264"/>
      <c r="R19" s="264"/>
      <c r="S19" s="255"/>
      <c r="T19" s="263"/>
      <c r="U19" s="264"/>
      <c r="V19" s="264"/>
      <c r="W19" s="264"/>
      <c r="X19" s="266"/>
      <c r="Y19" s="255"/>
      <c r="Z19" s="255"/>
      <c r="AA19" s="266"/>
      <c r="AB19" s="255"/>
      <c r="AC19" s="266"/>
    </row>
    <row r="20" spans="1:78" s="31" customFormat="1" ht="30" customHeight="1">
      <c r="A20" s="32">
        <v>7</v>
      </c>
      <c r="B20" s="40" t="s">
        <v>15</v>
      </c>
      <c r="C20" s="40"/>
      <c r="D20" s="26"/>
      <c r="E20" s="49">
        <f>E16+E18</f>
        <v>0</v>
      </c>
      <c r="F20" s="49">
        <f>F16+F18</f>
        <v>0</v>
      </c>
      <c r="G20" s="49">
        <f t="shared" ref="G20:AC20" si="0">G16+G18</f>
        <v>0</v>
      </c>
      <c r="H20" s="49">
        <f t="shared" si="0"/>
        <v>0</v>
      </c>
      <c r="I20" s="49">
        <f t="shared" si="0"/>
        <v>0</v>
      </c>
      <c r="J20" s="49">
        <f t="shared" si="0"/>
        <v>1796</v>
      </c>
      <c r="K20" s="49">
        <f t="shared" si="0"/>
        <v>1796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1796</v>
      </c>
      <c r="P20" s="49">
        <f t="shared" si="0"/>
        <v>1796</v>
      </c>
      <c r="Q20" s="49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7181</v>
      </c>
      <c r="U20" s="49">
        <f t="shared" si="0"/>
        <v>7181</v>
      </c>
      <c r="V20" s="49">
        <f t="shared" si="0"/>
        <v>0</v>
      </c>
      <c r="W20" s="49">
        <f t="shared" si="0"/>
        <v>0</v>
      </c>
      <c r="X20" s="49">
        <f t="shared" si="0"/>
        <v>0</v>
      </c>
      <c r="Y20" s="49">
        <f t="shared" si="0"/>
        <v>10773</v>
      </c>
      <c r="Z20" s="49">
        <f t="shared" si="0"/>
        <v>10773</v>
      </c>
      <c r="AA20" s="49">
        <f t="shared" si="0"/>
        <v>0</v>
      </c>
      <c r="AB20" s="49">
        <f t="shared" si="0"/>
        <v>0</v>
      </c>
      <c r="AC20" s="49">
        <f t="shared" si="0"/>
        <v>0</v>
      </c>
    </row>
    <row r="21" spans="1:78" ht="79.5" customHeight="1">
      <c r="A21" s="4">
        <v>8</v>
      </c>
      <c r="B21" s="40" t="s">
        <v>19</v>
      </c>
      <c r="C21" s="26"/>
      <c r="D21" s="24"/>
      <c r="E21" s="50"/>
      <c r="F21" s="51"/>
      <c r="G21" s="50"/>
      <c r="H21" s="50"/>
      <c r="I21" s="50"/>
      <c r="J21" s="50"/>
      <c r="K21" s="52"/>
      <c r="L21" s="52"/>
      <c r="M21" s="52"/>
      <c r="N21" s="52"/>
      <c r="O21" s="50"/>
      <c r="P21" s="52"/>
      <c r="Q21" s="52"/>
      <c r="R21" s="52"/>
      <c r="S21" s="52"/>
      <c r="T21" s="50"/>
      <c r="U21" s="52"/>
      <c r="V21" s="52"/>
      <c r="W21" s="52"/>
      <c r="X21" s="52"/>
      <c r="Y21" s="53"/>
      <c r="Z21" s="48"/>
      <c r="AA21" s="48"/>
      <c r="AB21" s="48"/>
      <c r="AC21" s="48"/>
    </row>
    <row r="22" spans="1:78" ht="48" customHeight="1">
      <c r="A22" s="4">
        <v>9</v>
      </c>
      <c r="B22" s="42" t="s">
        <v>52</v>
      </c>
      <c r="C22" s="24"/>
      <c r="D22" s="24"/>
      <c r="E22" s="50"/>
      <c r="F22" s="50"/>
      <c r="G22" s="50"/>
      <c r="H22" s="50"/>
      <c r="I22" s="50"/>
      <c r="J22" s="50"/>
      <c r="K22" s="52"/>
      <c r="L22" s="52"/>
      <c r="M22" s="52"/>
      <c r="N22" s="52"/>
      <c r="O22" s="50"/>
      <c r="P22" s="52"/>
      <c r="Q22" s="52"/>
      <c r="R22" s="52"/>
      <c r="S22" s="52"/>
      <c r="T22" s="50"/>
      <c r="U22" s="52"/>
      <c r="V22" s="52"/>
      <c r="W22" s="52"/>
      <c r="X22" s="52"/>
      <c r="Y22" s="48"/>
      <c r="Z22" s="48"/>
      <c r="AA22" s="48"/>
      <c r="AB22" s="48"/>
      <c r="AC22" s="48"/>
    </row>
    <row r="23" spans="1:78" ht="69.75" customHeight="1">
      <c r="A23" s="4">
        <v>10</v>
      </c>
      <c r="B23" s="42" t="s">
        <v>1</v>
      </c>
      <c r="C23" s="24" t="s">
        <v>31</v>
      </c>
      <c r="D23" s="24" t="s">
        <v>73</v>
      </c>
      <c r="E23" s="51">
        <f t="shared" ref="E23:E28" si="1">H23+F23+G23+I23</f>
        <v>177</v>
      </c>
      <c r="F23" s="51">
        <v>177</v>
      </c>
      <c r="G23" s="51">
        <v>0</v>
      </c>
      <c r="H23" s="51">
        <v>0</v>
      </c>
      <c r="I23" s="51">
        <v>0</v>
      </c>
      <c r="J23" s="51">
        <f t="shared" ref="J23:J28" si="2">M23+K23+L23+N23</f>
        <v>1342</v>
      </c>
      <c r="K23" s="47">
        <v>1342</v>
      </c>
      <c r="L23" s="47">
        <v>0</v>
      </c>
      <c r="M23" s="47">
        <v>0</v>
      </c>
      <c r="N23" s="47">
        <v>0</v>
      </c>
      <c r="O23" s="51">
        <f t="shared" ref="O23:O28" si="3">R23+P23+Q23+S23</f>
        <v>510</v>
      </c>
      <c r="P23" s="47">
        <v>510</v>
      </c>
      <c r="Q23" s="47">
        <v>0</v>
      </c>
      <c r="R23" s="47">
        <v>0</v>
      </c>
      <c r="S23" s="47">
        <v>0</v>
      </c>
      <c r="T23" s="51">
        <f t="shared" ref="T23:T28" si="4">U23+V23+W23+X23</f>
        <v>0</v>
      </c>
      <c r="U23" s="47">
        <v>0</v>
      </c>
      <c r="V23" s="47">
        <v>0</v>
      </c>
      <c r="W23" s="47">
        <v>0</v>
      </c>
      <c r="X23" s="47">
        <v>0</v>
      </c>
      <c r="Y23" s="54">
        <f t="shared" ref="Y23:Y28" si="5">AB23+Z23+AA23+AC23</f>
        <v>2029</v>
      </c>
      <c r="Z23" s="47">
        <f>F23+K23+P23+U23</f>
        <v>2029</v>
      </c>
      <c r="AA23" s="47">
        <f>G23+L23+Q23+V23</f>
        <v>0</v>
      </c>
      <c r="AB23" s="47">
        <f>H23+M23+R23+W23</f>
        <v>0</v>
      </c>
      <c r="AC23" s="47">
        <f>I23+N23+S23+X23</f>
        <v>0</v>
      </c>
    </row>
    <row r="24" spans="1:78" ht="71.25" customHeight="1">
      <c r="A24" s="4">
        <v>11</v>
      </c>
      <c r="B24" s="42" t="s">
        <v>2</v>
      </c>
      <c r="C24" s="24" t="s">
        <v>32</v>
      </c>
      <c r="D24" s="24" t="s">
        <v>76</v>
      </c>
      <c r="E24" s="51">
        <f t="shared" si="1"/>
        <v>0</v>
      </c>
      <c r="F24" s="51">
        <v>0</v>
      </c>
      <c r="G24" s="51">
        <v>0</v>
      </c>
      <c r="H24" s="51">
        <v>0</v>
      </c>
      <c r="I24" s="51">
        <v>0</v>
      </c>
      <c r="J24" s="51">
        <f t="shared" si="2"/>
        <v>400</v>
      </c>
      <c r="K24" s="51">
        <v>400</v>
      </c>
      <c r="L24" s="51">
        <v>0</v>
      </c>
      <c r="M24" s="47">
        <v>0</v>
      </c>
      <c r="N24" s="51">
        <v>0</v>
      </c>
      <c r="O24" s="51">
        <f t="shared" si="3"/>
        <v>200</v>
      </c>
      <c r="P24" s="51">
        <v>200</v>
      </c>
      <c r="Q24" s="51">
        <v>0</v>
      </c>
      <c r="R24" s="47">
        <v>0</v>
      </c>
      <c r="S24" s="51">
        <v>0</v>
      </c>
      <c r="T24" s="51">
        <f t="shared" si="4"/>
        <v>0</v>
      </c>
      <c r="U24" s="51">
        <v>0</v>
      </c>
      <c r="V24" s="51">
        <v>0</v>
      </c>
      <c r="W24" s="47">
        <v>0</v>
      </c>
      <c r="X24" s="51">
        <v>0</v>
      </c>
      <c r="Y24" s="54">
        <f t="shared" si="5"/>
        <v>600</v>
      </c>
      <c r="Z24" s="47">
        <f>F24+K24+P24+U24</f>
        <v>600</v>
      </c>
      <c r="AA24" s="47">
        <f t="shared" ref="AA24:AC28" si="6">G24+L24+Q24+V24</f>
        <v>0</v>
      </c>
      <c r="AB24" s="47">
        <f t="shared" si="6"/>
        <v>0</v>
      </c>
      <c r="AC24" s="47">
        <f t="shared" si="6"/>
        <v>0</v>
      </c>
    </row>
    <row r="25" spans="1:78" s="10" customFormat="1" ht="82.5" customHeight="1">
      <c r="A25" s="19">
        <v>12</v>
      </c>
      <c r="B25" s="43" t="s">
        <v>3</v>
      </c>
      <c r="C25" s="27" t="s">
        <v>33</v>
      </c>
      <c r="D25" s="24" t="s">
        <v>76</v>
      </c>
      <c r="E25" s="51">
        <f t="shared" si="1"/>
        <v>0</v>
      </c>
      <c r="F25" s="51">
        <v>0</v>
      </c>
      <c r="G25" s="51">
        <v>0</v>
      </c>
      <c r="H25" s="51">
        <v>0</v>
      </c>
      <c r="I25" s="51">
        <v>0</v>
      </c>
      <c r="J25" s="51">
        <f t="shared" si="2"/>
        <v>380</v>
      </c>
      <c r="K25" s="51">
        <v>380</v>
      </c>
      <c r="L25" s="51">
        <v>0</v>
      </c>
      <c r="M25" s="51">
        <v>0</v>
      </c>
      <c r="N25" s="51">
        <v>0</v>
      </c>
      <c r="O25" s="51">
        <f t="shared" si="3"/>
        <v>586</v>
      </c>
      <c r="P25" s="51">
        <v>586</v>
      </c>
      <c r="Q25" s="51">
        <v>0</v>
      </c>
      <c r="R25" s="51">
        <v>0</v>
      </c>
      <c r="S25" s="51">
        <v>0</v>
      </c>
      <c r="T25" s="51">
        <f t="shared" si="4"/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5"/>
        <v>966</v>
      </c>
      <c r="Z25" s="47">
        <f>F25+K25+P25+U25</f>
        <v>966</v>
      </c>
      <c r="AA25" s="47">
        <f t="shared" si="6"/>
        <v>0</v>
      </c>
      <c r="AB25" s="47">
        <f t="shared" si="6"/>
        <v>0</v>
      </c>
      <c r="AC25" s="47">
        <f t="shared" si="6"/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81.75" customHeight="1">
      <c r="A26" s="4">
        <v>13</v>
      </c>
      <c r="B26" s="42" t="s">
        <v>53</v>
      </c>
      <c r="C26" s="24" t="s">
        <v>54</v>
      </c>
      <c r="D26" s="24" t="s">
        <v>74</v>
      </c>
      <c r="E26" s="51">
        <f t="shared" si="1"/>
        <v>140</v>
      </c>
      <c r="F26" s="51">
        <v>140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47">
        <f>N26</f>
        <v>0</v>
      </c>
      <c r="L26" s="47">
        <v>0</v>
      </c>
      <c r="M26" s="47">
        <v>0</v>
      </c>
      <c r="N26" s="47">
        <f>Q26</f>
        <v>0</v>
      </c>
      <c r="O26" s="51">
        <f t="shared" si="3"/>
        <v>0</v>
      </c>
      <c r="P26" s="47">
        <f>S26</f>
        <v>0</v>
      </c>
      <c r="Q26" s="47">
        <v>0</v>
      </c>
      <c r="R26" s="51">
        <v>0</v>
      </c>
      <c r="S26" s="47">
        <f>V26</f>
        <v>0</v>
      </c>
      <c r="T26" s="51">
        <f t="shared" si="4"/>
        <v>0</v>
      </c>
      <c r="U26" s="47">
        <f>X26</f>
        <v>0</v>
      </c>
      <c r="V26" s="47">
        <v>0</v>
      </c>
      <c r="W26" s="51">
        <v>0</v>
      </c>
      <c r="X26" s="47">
        <f>AA26</f>
        <v>0</v>
      </c>
      <c r="Y26" s="54">
        <f t="shared" si="5"/>
        <v>140</v>
      </c>
      <c r="Z26" s="47">
        <f>F26+K26+P26+U26</f>
        <v>140</v>
      </c>
      <c r="AA26" s="47">
        <f>G26+L26+V26+Q26</f>
        <v>0</v>
      </c>
      <c r="AB26" s="47">
        <f t="shared" si="6"/>
        <v>0</v>
      </c>
      <c r="AC26" s="47">
        <f>I26+N26+S26+X26</f>
        <v>0</v>
      </c>
    </row>
    <row r="27" spans="1:78" ht="82.5" customHeight="1">
      <c r="A27" s="4">
        <v>14</v>
      </c>
      <c r="B27" s="42" t="s">
        <v>55</v>
      </c>
      <c r="C27" s="24" t="s">
        <v>56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47">
        <f>N27</f>
        <v>0</v>
      </c>
      <c r="L27" s="47">
        <v>0</v>
      </c>
      <c r="M27" s="47">
        <v>0</v>
      </c>
      <c r="N27" s="47">
        <f>Q27</f>
        <v>0</v>
      </c>
      <c r="O27" s="51">
        <f t="shared" si="3"/>
        <v>0</v>
      </c>
      <c r="P27" s="47">
        <f>S27</f>
        <v>0</v>
      </c>
      <c r="Q27" s="47">
        <v>0</v>
      </c>
      <c r="R27" s="51">
        <v>0</v>
      </c>
      <c r="S27" s="47">
        <f>V27</f>
        <v>0</v>
      </c>
      <c r="T27" s="51">
        <f t="shared" si="4"/>
        <v>0</v>
      </c>
      <c r="U27" s="47">
        <f>X27</f>
        <v>0</v>
      </c>
      <c r="V27" s="47">
        <v>0</v>
      </c>
      <c r="W27" s="51">
        <v>0</v>
      </c>
      <c r="X27" s="47">
        <f>AA27</f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</row>
    <row r="28" spans="1:78" ht="94.5" customHeight="1">
      <c r="A28" s="4">
        <v>15</v>
      </c>
      <c r="B28" s="42" t="s">
        <v>27</v>
      </c>
      <c r="C28" s="24" t="s">
        <v>34</v>
      </c>
      <c r="D28" s="24" t="s">
        <v>75</v>
      </c>
      <c r="E28" s="51">
        <f t="shared" si="1"/>
        <v>0</v>
      </c>
      <c r="F28" s="51">
        <v>0</v>
      </c>
      <c r="G28" s="51">
        <v>0</v>
      </c>
      <c r="H28" s="51">
        <v>0</v>
      </c>
      <c r="I28" s="51">
        <v>0</v>
      </c>
      <c r="J28" s="51">
        <f t="shared" si="2"/>
        <v>90</v>
      </c>
      <c r="K28" s="47">
        <v>90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90</v>
      </c>
      <c r="Z28" s="47">
        <f>F28+K28+P28+U28</f>
        <v>90</v>
      </c>
      <c r="AA28" s="47">
        <f t="shared" si="6"/>
        <v>0</v>
      </c>
      <c r="AB28" s="47">
        <f t="shared" si="6"/>
        <v>0</v>
      </c>
      <c r="AC28" s="47">
        <f t="shared" si="6"/>
        <v>0</v>
      </c>
    </row>
    <row r="29" spans="1:78" s="31" customFormat="1" ht="30.75" customHeight="1">
      <c r="A29" s="32">
        <v>16</v>
      </c>
      <c r="B29" s="39" t="s">
        <v>17</v>
      </c>
      <c r="C29" s="23"/>
      <c r="D29" s="26"/>
      <c r="E29" s="50">
        <f>E23+E24+E25+E26+E27+E28</f>
        <v>317</v>
      </c>
      <c r="F29" s="50">
        <f t="shared" ref="F29:AC29" si="7">F23+F24+F25+F26+F27+F28</f>
        <v>317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f t="shared" si="7"/>
        <v>2212</v>
      </c>
      <c r="K29" s="50">
        <f t="shared" si="7"/>
        <v>2212</v>
      </c>
      <c r="L29" s="50">
        <f t="shared" si="7"/>
        <v>0</v>
      </c>
      <c r="M29" s="50">
        <f t="shared" si="7"/>
        <v>0</v>
      </c>
      <c r="N29" s="50">
        <f t="shared" si="7"/>
        <v>0</v>
      </c>
      <c r="O29" s="50">
        <f t="shared" si="7"/>
        <v>1296</v>
      </c>
      <c r="P29" s="50">
        <f t="shared" si="7"/>
        <v>1296</v>
      </c>
      <c r="Q29" s="50">
        <f t="shared" si="7"/>
        <v>0</v>
      </c>
      <c r="R29" s="50">
        <f t="shared" si="7"/>
        <v>0</v>
      </c>
      <c r="S29" s="50">
        <f t="shared" si="7"/>
        <v>0</v>
      </c>
      <c r="T29" s="50">
        <f t="shared" si="7"/>
        <v>0</v>
      </c>
      <c r="U29" s="50">
        <f t="shared" si="7"/>
        <v>0</v>
      </c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3825</v>
      </c>
      <c r="Z29" s="50">
        <f t="shared" si="7"/>
        <v>3825</v>
      </c>
      <c r="AA29" s="50">
        <f t="shared" si="7"/>
        <v>0</v>
      </c>
      <c r="AB29" s="50">
        <f t="shared" si="7"/>
        <v>0</v>
      </c>
      <c r="AC29" s="50">
        <f t="shared" si="7"/>
        <v>0</v>
      </c>
    </row>
    <row r="30" spans="1:78" ht="36" customHeight="1">
      <c r="A30" s="4">
        <v>17</v>
      </c>
      <c r="B30" s="42" t="s">
        <v>7</v>
      </c>
      <c r="C30" s="24"/>
      <c r="D30" s="24"/>
      <c r="E30" s="51"/>
      <c r="F30" s="51"/>
      <c r="G30" s="51"/>
      <c r="H30" s="51"/>
      <c r="I30" s="51"/>
      <c r="J30" s="51"/>
      <c r="K30" s="47"/>
      <c r="L30" s="47"/>
      <c r="M30" s="47"/>
      <c r="N30" s="47"/>
      <c r="O30" s="51"/>
      <c r="P30" s="47"/>
      <c r="Q30" s="47"/>
      <c r="R30" s="47"/>
      <c r="S30" s="47"/>
      <c r="T30" s="51"/>
      <c r="U30" s="47"/>
      <c r="V30" s="47"/>
      <c r="W30" s="47"/>
      <c r="X30" s="47"/>
      <c r="Y30" s="48"/>
      <c r="Z30" s="48"/>
      <c r="AA30" s="48"/>
      <c r="AB30" s="48"/>
      <c r="AC30" s="48"/>
    </row>
    <row r="31" spans="1:78" ht="68.25" customHeight="1">
      <c r="A31" s="4">
        <v>18</v>
      </c>
      <c r="B31" s="42" t="s">
        <v>1</v>
      </c>
      <c r="C31" s="24" t="s">
        <v>35</v>
      </c>
      <c r="D31" s="24" t="s">
        <v>75</v>
      </c>
      <c r="E31" s="51">
        <f>H31+F31+G31+I31</f>
        <v>0</v>
      </c>
      <c r="F31" s="51">
        <v>0</v>
      </c>
      <c r="G31" s="51">
        <v>0</v>
      </c>
      <c r="H31" s="51">
        <v>0</v>
      </c>
      <c r="I31" s="51">
        <v>0</v>
      </c>
      <c r="J31" s="51">
        <f>M31+K31+L31+N31</f>
        <v>405</v>
      </c>
      <c r="K31" s="47">
        <v>405</v>
      </c>
      <c r="L31" s="47">
        <f>O31</f>
        <v>0</v>
      </c>
      <c r="M31" s="47">
        <v>0</v>
      </c>
      <c r="N31" s="47">
        <f>Q31</f>
        <v>0</v>
      </c>
      <c r="O31" s="51">
        <f>P31+Q31+R31+S31</f>
        <v>0</v>
      </c>
      <c r="P31" s="47">
        <f>S31</f>
        <v>0</v>
      </c>
      <c r="Q31" s="47">
        <v>0</v>
      </c>
      <c r="R31" s="47">
        <v>0</v>
      </c>
      <c r="S31" s="47">
        <v>0</v>
      </c>
      <c r="T31" s="51">
        <f>U31+V31+W31+X31</f>
        <v>0</v>
      </c>
      <c r="U31" s="47">
        <v>0</v>
      </c>
      <c r="V31" s="47">
        <v>0</v>
      </c>
      <c r="W31" s="47">
        <v>0</v>
      </c>
      <c r="X31" s="47">
        <v>0</v>
      </c>
      <c r="Y31" s="55">
        <f>AB31+Z31+AA31+AC31</f>
        <v>405</v>
      </c>
      <c r="Z31" s="47">
        <f>F31+K31+P31+U31</f>
        <v>405</v>
      </c>
      <c r="AA31" s="47">
        <f t="shared" ref="AA31:AB33" si="8">G31+L31+Q31+V31</f>
        <v>0</v>
      </c>
      <c r="AB31" s="47">
        <f t="shared" si="8"/>
        <v>0</v>
      </c>
      <c r="AC31" s="47">
        <f>I31+N31+S31+X31</f>
        <v>0</v>
      </c>
    </row>
    <row r="32" spans="1:78" ht="71.25" customHeight="1">
      <c r="A32" s="4">
        <v>19</v>
      </c>
      <c r="B32" s="42" t="s">
        <v>2</v>
      </c>
      <c r="C32" s="24" t="s">
        <v>36</v>
      </c>
      <c r="D32" s="24" t="s">
        <v>76</v>
      </c>
      <c r="E32" s="51">
        <f>H32+F32+G32+I32</f>
        <v>0</v>
      </c>
      <c r="F32" s="51">
        <v>0</v>
      </c>
      <c r="G32" s="51">
        <v>0</v>
      </c>
      <c r="H32" s="51">
        <v>0</v>
      </c>
      <c r="I32" s="51">
        <v>0</v>
      </c>
      <c r="J32" s="51">
        <f>M32+K32+L32+N32</f>
        <v>740</v>
      </c>
      <c r="K32" s="47">
        <v>740</v>
      </c>
      <c r="L32" s="47">
        <v>0</v>
      </c>
      <c r="M32" s="47">
        <v>0</v>
      </c>
      <c r="N32" s="47">
        <f t="shared" ref="N32:Q33" si="9">Q32</f>
        <v>0</v>
      </c>
      <c r="O32" s="51">
        <f>P32+Q32+R32+S32</f>
        <v>390</v>
      </c>
      <c r="P32" s="47">
        <v>390</v>
      </c>
      <c r="Q32" s="47">
        <v>0</v>
      </c>
      <c r="R32" s="47">
        <v>0</v>
      </c>
      <c r="S32" s="47">
        <v>0</v>
      </c>
      <c r="T32" s="51">
        <f>U32+V32+W32+X32</f>
        <v>0</v>
      </c>
      <c r="U32" s="47">
        <v>0</v>
      </c>
      <c r="V32" s="47">
        <v>0</v>
      </c>
      <c r="W32" s="47">
        <v>0</v>
      </c>
      <c r="X32" s="47">
        <v>0</v>
      </c>
      <c r="Y32" s="55">
        <f>AB32+Z32+AA32+AC32</f>
        <v>1130</v>
      </c>
      <c r="Z32" s="47">
        <f>F32+K32+P32+U32</f>
        <v>1130</v>
      </c>
      <c r="AA32" s="47">
        <f t="shared" si="8"/>
        <v>0</v>
      </c>
      <c r="AB32" s="47">
        <f t="shared" si="8"/>
        <v>0</v>
      </c>
      <c r="AC32" s="47">
        <f>I32+N32+S32+X32</f>
        <v>0</v>
      </c>
    </row>
    <row r="33" spans="1:32" s="9" customFormat="1" ht="80.25" customHeight="1">
      <c r="A33" s="19">
        <v>20</v>
      </c>
      <c r="B33" s="43" t="s">
        <v>3</v>
      </c>
      <c r="C33" s="27" t="s">
        <v>28</v>
      </c>
      <c r="D33" s="57" t="s">
        <v>82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51">
        <v>0</v>
      </c>
      <c r="L33" s="47">
        <f>O33</f>
        <v>0</v>
      </c>
      <c r="M33" s="51">
        <v>0</v>
      </c>
      <c r="N33" s="47">
        <f t="shared" si="9"/>
        <v>0</v>
      </c>
      <c r="O33" s="51">
        <f>P33+Q33+R33+S33</f>
        <v>0</v>
      </c>
      <c r="P33" s="47">
        <f t="shared" si="9"/>
        <v>0</v>
      </c>
      <c r="Q33" s="47">
        <f t="shared" si="9"/>
        <v>0</v>
      </c>
      <c r="R33" s="51">
        <v>0</v>
      </c>
      <c r="S33" s="51">
        <v>0</v>
      </c>
      <c r="T33" s="51">
        <f>U33+V33+W33+X33</f>
        <v>0</v>
      </c>
      <c r="U33" s="51">
        <v>0</v>
      </c>
      <c r="V33" s="51">
        <v>0</v>
      </c>
      <c r="W33" s="51">
        <v>0</v>
      </c>
      <c r="X33" s="51">
        <v>0</v>
      </c>
      <c r="Y33" s="55">
        <f>AB33+Z33+AA33+AC33</f>
        <v>0</v>
      </c>
      <c r="Z33" s="47">
        <f>F33+K33+P33+U33</f>
        <v>0</v>
      </c>
      <c r="AA33" s="47">
        <f t="shared" si="8"/>
        <v>0</v>
      </c>
      <c r="AB33" s="47">
        <f t="shared" si="8"/>
        <v>0</v>
      </c>
      <c r="AC33" s="47">
        <f>I33+N33+S33+X33</f>
        <v>0</v>
      </c>
    </row>
    <row r="34" spans="1:32" s="31" customFormat="1" ht="19.5" customHeight="1">
      <c r="A34" s="32">
        <v>21</v>
      </c>
      <c r="B34" s="40" t="s">
        <v>12</v>
      </c>
      <c r="C34" s="26"/>
      <c r="D34" s="26"/>
      <c r="E34" s="50">
        <f>E31+E32+E33</f>
        <v>0</v>
      </c>
      <c r="F34" s="50">
        <f t="shared" ref="F34:AC34" si="10">F31+F32+F33</f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  <c r="J34" s="50">
        <f t="shared" si="10"/>
        <v>1145</v>
      </c>
      <c r="K34" s="50">
        <f t="shared" si="10"/>
        <v>1145</v>
      </c>
      <c r="L34" s="50">
        <f t="shared" si="10"/>
        <v>0</v>
      </c>
      <c r="M34" s="50">
        <f t="shared" si="10"/>
        <v>0</v>
      </c>
      <c r="N34" s="50">
        <f t="shared" si="10"/>
        <v>0</v>
      </c>
      <c r="O34" s="50">
        <f t="shared" si="10"/>
        <v>390</v>
      </c>
      <c r="P34" s="50">
        <f t="shared" si="10"/>
        <v>390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1535</v>
      </c>
      <c r="Z34" s="50">
        <f t="shared" si="10"/>
        <v>1535</v>
      </c>
      <c r="AA34" s="50">
        <f t="shared" si="10"/>
        <v>0</v>
      </c>
      <c r="AB34" s="50">
        <f t="shared" si="10"/>
        <v>0</v>
      </c>
      <c r="AC34" s="50">
        <f t="shared" si="10"/>
        <v>0</v>
      </c>
    </row>
    <row r="35" spans="1:32" ht="71.25" customHeight="1">
      <c r="A35" s="4">
        <v>22</v>
      </c>
      <c r="B35" s="42" t="s">
        <v>57</v>
      </c>
      <c r="C35" s="24"/>
      <c r="D35" s="24"/>
      <c r="E35" s="51"/>
      <c r="F35" s="51"/>
      <c r="G35" s="51"/>
      <c r="H35" s="51"/>
      <c r="I35" s="51"/>
      <c r="J35" s="51"/>
      <c r="K35" s="47"/>
      <c r="L35" s="47"/>
      <c r="M35" s="47"/>
      <c r="N35" s="47"/>
      <c r="O35" s="51"/>
      <c r="P35" s="47"/>
      <c r="Q35" s="47"/>
      <c r="R35" s="47"/>
      <c r="S35" s="47"/>
      <c r="T35" s="51"/>
      <c r="U35" s="47"/>
      <c r="V35" s="47"/>
      <c r="W35" s="47"/>
      <c r="X35" s="47"/>
      <c r="Y35" s="48"/>
      <c r="Z35" s="48"/>
      <c r="AA35" s="48"/>
      <c r="AB35" s="48"/>
      <c r="AC35" s="48"/>
    </row>
    <row r="36" spans="1:32" ht="72" customHeight="1">
      <c r="A36" s="4">
        <v>23</v>
      </c>
      <c r="B36" s="42" t="s">
        <v>1</v>
      </c>
      <c r="C36" s="24" t="s">
        <v>37</v>
      </c>
      <c r="D36" s="24" t="s">
        <v>73</v>
      </c>
      <c r="E36" s="51">
        <f>H36+F36+G36+I36</f>
        <v>250</v>
      </c>
      <c r="F36" s="51">
        <v>250</v>
      </c>
      <c r="G36" s="51">
        <v>0</v>
      </c>
      <c r="H36" s="51">
        <v>0</v>
      </c>
      <c r="I36" s="51">
        <v>0</v>
      </c>
      <c r="J36" s="51">
        <f>M36+K36+L36+N36</f>
        <v>839</v>
      </c>
      <c r="K36" s="47">
        <v>839</v>
      </c>
      <c r="L36" s="47">
        <v>0</v>
      </c>
      <c r="M36" s="47">
        <v>0</v>
      </c>
      <c r="N36" s="47">
        <v>0</v>
      </c>
      <c r="O36" s="51">
        <f>R36+P36+Q36+S36</f>
        <v>140</v>
      </c>
      <c r="P36" s="47">
        <v>140</v>
      </c>
      <c r="Q36" s="47">
        <v>0</v>
      </c>
      <c r="R36" s="47">
        <v>0</v>
      </c>
      <c r="S36" s="47">
        <v>0</v>
      </c>
      <c r="T36" s="51">
        <f>W36+U36+V36+X36</f>
        <v>0</v>
      </c>
      <c r="U36" s="47">
        <v>0</v>
      </c>
      <c r="V36" s="47">
        <v>0</v>
      </c>
      <c r="W36" s="47">
        <v>0</v>
      </c>
      <c r="X36" s="47">
        <v>0</v>
      </c>
      <c r="Y36" s="55">
        <f>AB36+AA36+Z36+AC36</f>
        <v>1229</v>
      </c>
      <c r="Z36" s="47">
        <f>F36+K36+P36+U36</f>
        <v>1229</v>
      </c>
      <c r="AA36" s="47">
        <f t="shared" ref="AA36:AC39" si="11">G36+L36+Q36+V36</f>
        <v>0</v>
      </c>
      <c r="AB36" s="47">
        <f t="shared" si="11"/>
        <v>0</v>
      </c>
      <c r="AC36" s="47">
        <f t="shared" si="11"/>
        <v>0</v>
      </c>
    </row>
    <row r="37" spans="1:32" ht="71.25" customHeight="1">
      <c r="A37" s="4">
        <v>24</v>
      </c>
      <c r="B37" s="42" t="s">
        <v>2</v>
      </c>
      <c r="C37" s="24" t="s">
        <v>38</v>
      </c>
      <c r="D37" s="24" t="s">
        <v>76</v>
      </c>
      <c r="E37" s="51">
        <f>H37+F37+G37+I37</f>
        <v>0</v>
      </c>
      <c r="F37" s="51">
        <v>0</v>
      </c>
      <c r="G37" s="51">
        <v>0</v>
      </c>
      <c r="H37" s="51">
        <v>0</v>
      </c>
      <c r="I37" s="51">
        <v>0</v>
      </c>
      <c r="J37" s="51">
        <f>M37+K37+L37+N37</f>
        <v>700</v>
      </c>
      <c r="K37" s="47">
        <v>700</v>
      </c>
      <c r="L37" s="47">
        <v>0</v>
      </c>
      <c r="M37" s="47">
        <v>0</v>
      </c>
      <c r="N37" s="47">
        <v>0</v>
      </c>
      <c r="O37" s="51">
        <f>R37+P37+Q37+S37</f>
        <v>380</v>
      </c>
      <c r="P37" s="47">
        <v>380</v>
      </c>
      <c r="Q37" s="47">
        <v>0</v>
      </c>
      <c r="R37" s="47">
        <v>0</v>
      </c>
      <c r="S37" s="47">
        <v>0</v>
      </c>
      <c r="T37" s="51">
        <f>W37+U37+V37+X37</f>
        <v>0</v>
      </c>
      <c r="U37" s="47">
        <v>0</v>
      </c>
      <c r="V37" s="47">
        <v>0</v>
      </c>
      <c r="W37" s="47">
        <v>0</v>
      </c>
      <c r="X37" s="47">
        <v>0</v>
      </c>
      <c r="Y37" s="55">
        <f>AB37+AA37+Z37+AC37</f>
        <v>1080</v>
      </c>
      <c r="Z37" s="47">
        <f>F37+K37+P37+U37</f>
        <v>1080</v>
      </c>
      <c r="AA37" s="47">
        <f t="shared" si="11"/>
        <v>0</v>
      </c>
      <c r="AB37" s="47">
        <f t="shared" si="11"/>
        <v>0</v>
      </c>
      <c r="AC37" s="47">
        <f t="shared" si="11"/>
        <v>0</v>
      </c>
    </row>
    <row r="38" spans="1:32" s="9" customFormat="1" ht="83.25" customHeight="1">
      <c r="A38" s="19">
        <v>25</v>
      </c>
      <c r="B38" s="43" t="s">
        <v>3</v>
      </c>
      <c r="C38" s="27" t="s">
        <v>39</v>
      </c>
      <c r="D38" s="27" t="s">
        <v>75</v>
      </c>
      <c r="E38" s="51">
        <f>H38+F38+G38+I38</f>
        <v>0</v>
      </c>
      <c r="F38" s="51">
        <v>0</v>
      </c>
      <c r="G38" s="51">
        <v>0</v>
      </c>
      <c r="H38" s="51">
        <v>0</v>
      </c>
      <c r="I38" s="51">
        <v>0</v>
      </c>
      <c r="J38" s="51">
        <f>M38+K38+L38+N38</f>
        <v>872</v>
      </c>
      <c r="K38" s="51">
        <v>872</v>
      </c>
      <c r="L38" s="51">
        <v>0</v>
      </c>
      <c r="M38" s="51">
        <v>0</v>
      </c>
      <c r="N38" s="51">
        <v>0</v>
      </c>
      <c r="O38" s="51">
        <f>R38+P38+Q38+S38</f>
        <v>0</v>
      </c>
      <c r="P38" s="51">
        <v>0</v>
      </c>
      <c r="Q38" s="51">
        <v>0</v>
      </c>
      <c r="R38" s="51">
        <v>0</v>
      </c>
      <c r="S38" s="51">
        <v>0</v>
      </c>
      <c r="T38" s="51">
        <f>W38+U38+V38+X38</f>
        <v>0</v>
      </c>
      <c r="U38" s="51">
        <v>0</v>
      </c>
      <c r="V38" s="47">
        <v>0</v>
      </c>
      <c r="W38" s="51">
        <v>0</v>
      </c>
      <c r="X38" s="47">
        <v>0</v>
      </c>
      <c r="Y38" s="55">
        <f>AB38+AA38+Z38+AC38</f>
        <v>872</v>
      </c>
      <c r="Z38" s="47">
        <f>F38+K38+P38+U38</f>
        <v>872</v>
      </c>
      <c r="AA38" s="47">
        <f t="shared" si="11"/>
        <v>0</v>
      </c>
      <c r="AB38" s="47">
        <f t="shared" si="11"/>
        <v>0</v>
      </c>
      <c r="AC38" s="47">
        <f t="shared" si="11"/>
        <v>0</v>
      </c>
    </row>
    <row r="39" spans="1:32" ht="72" customHeight="1">
      <c r="A39" s="4">
        <v>26</v>
      </c>
      <c r="B39" s="42" t="s">
        <v>22</v>
      </c>
      <c r="C39" s="24" t="s">
        <v>23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31" customFormat="1" ht="20.25" customHeight="1">
      <c r="A40" s="32">
        <v>27</v>
      </c>
      <c r="B40" s="40" t="s">
        <v>17</v>
      </c>
      <c r="C40" s="26"/>
      <c r="D40" s="26"/>
      <c r="E40" s="50">
        <f t="shared" ref="E40:AC40" si="12">SUM(E36:E39)</f>
        <v>250</v>
      </c>
      <c r="F40" s="50">
        <f t="shared" si="12"/>
        <v>250</v>
      </c>
      <c r="G40" s="50">
        <f t="shared" si="12"/>
        <v>0</v>
      </c>
      <c r="H40" s="50">
        <f t="shared" si="12"/>
        <v>0</v>
      </c>
      <c r="I40" s="50">
        <f t="shared" si="12"/>
        <v>0</v>
      </c>
      <c r="J40" s="50">
        <f t="shared" si="12"/>
        <v>2411</v>
      </c>
      <c r="K40" s="50">
        <f t="shared" si="12"/>
        <v>2411</v>
      </c>
      <c r="L40" s="50">
        <f t="shared" si="12"/>
        <v>0</v>
      </c>
      <c r="M40" s="50">
        <f t="shared" si="12"/>
        <v>0</v>
      </c>
      <c r="N40" s="50">
        <f t="shared" si="12"/>
        <v>0</v>
      </c>
      <c r="O40" s="50">
        <f t="shared" si="12"/>
        <v>520</v>
      </c>
      <c r="P40" s="50">
        <f t="shared" si="12"/>
        <v>520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3181</v>
      </c>
      <c r="Z40" s="50">
        <f t="shared" si="12"/>
        <v>3181</v>
      </c>
      <c r="AA40" s="50">
        <f t="shared" si="12"/>
        <v>0</v>
      </c>
      <c r="AB40" s="50">
        <f t="shared" si="12"/>
        <v>0</v>
      </c>
      <c r="AC40" s="50">
        <f t="shared" si="12"/>
        <v>0</v>
      </c>
    </row>
    <row r="41" spans="1:32" ht="135" customHeight="1">
      <c r="A41" s="4">
        <v>28</v>
      </c>
      <c r="B41" s="42" t="s">
        <v>78</v>
      </c>
      <c r="C41" s="24"/>
      <c r="D41" s="24"/>
      <c r="E41" s="51"/>
      <c r="F41" s="51"/>
      <c r="G41" s="51"/>
      <c r="H41" s="51"/>
      <c r="I41" s="51"/>
      <c r="J41" s="51"/>
      <c r="K41" s="47"/>
      <c r="L41" s="47"/>
      <c r="M41" s="47"/>
      <c r="N41" s="47"/>
      <c r="O41" s="51"/>
      <c r="P41" s="47"/>
      <c r="Q41" s="47"/>
      <c r="R41" s="47"/>
      <c r="S41" s="47"/>
      <c r="T41" s="51"/>
      <c r="U41" s="47"/>
      <c r="V41" s="47"/>
      <c r="W41" s="47"/>
      <c r="X41" s="47"/>
      <c r="Y41" s="48"/>
      <c r="Z41" s="48"/>
      <c r="AA41" s="48"/>
      <c r="AB41" s="48"/>
      <c r="AC41" s="48"/>
    </row>
    <row r="42" spans="1:32" ht="69.75" customHeight="1">
      <c r="A42" s="4">
        <v>29</v>
      </c>
      <c r="B42" s="42" t="s">
        <v>1</v>
      </c>
      <c r="C42" s="24" t="s">
        <v>40</v>
      </c>
      <c r="D42" s="24" t="s">
        <v>76</v>
      </c>
      <c r="E42" s="51">
        <f>F42+G42+H42+I42</f>
        <v>0</v>
      </c>
      <c r="F42" s="51">
        <v>0</v>
      </c>
      <c r="G42" s="51">
        <v>0</v>
      </c>
      <c r="H42" s="51">
        <v>0</v>
      </c>
      <c r="I42" s="51">
        <v>0</v>
      </c>
      <c r="J42" s="51">
        <f>M42+K42+L42+N42</f>
        <v>2372</v>
      </c>
      <c r="K42" s="47">
        <v>2372</v>
      </c>
      <c r="L42" s="47">
        <v>0</v>
      </c>
      <c r="M42" s="47">
        <v>0</v>
      </c>
      <c r="N42" s="47">
        <v>0</v>
      </c>
      <c r="O42" s="51">
        <f>R42+P42+Q42+S42</f>
        <v>1570</v>
      </c>
      <c r="P42" s="47">
        <v>1570</v>
      </c>
      <c r="Q42" s="47">
        <v>0</v>
      </c>
      <c r="R42" s="47">
        <v>0</v>
      </c>
      <c r="S42" s="47">
        <v>0</v>
      </c>
      <c r="T42" s="51">
        <f>U42+V42+W42+X42</f>
        <v>0</v>
      </c>
      <c r="U42" s="47">
        <v>0</v>
      </c>
      <c r="V42" s="47">
        <v>0</v>
      </c>
      <c r="W42" s="47">
        <v>0</v>
      </c>
      <c r="X42" s="47">
        <v>0</v>
      </c>
      <c r="Y42" s="54">
        <f>AB42+Z42+AA42+AC42</f>
        <v>3942</v>
      </c>
      <c r="Z42" s="47">
        <f>F42+K42+P42+U42</f>
        <v>3942</v>
      </c>
      <c r="AA42" s="47">
        <f t="shared" ref="AA42:AB44" si="13">G42+L42+Q42+V42</f>
        <v>0</v>
      </c>
      <c r="AB42" s="47">
        <f t="shared" si="13"/>
        <v>0</v>
      </c>
      <c r="AC42" s="47">
        <f>I42+N42+S42+X42</f>
        <v>0</v>
      </c>
    </row>
    <row r="43" spans="1:32" ht="69.75" customHeight="1">
      <c r="A43" s="4">
        <v>30</v>
      </c>
      <c r="B43" s="42" t="s">
        <v>2</v>
      </c>
      <c r="C43" s="24" t="s">
        <v>41</v>
      </c>
      <c r="D43" s="24" t="s">
        <v>76</v>
      </c>
      <c r="E43" s="51">
        <f>F43+G43+H43+I43</f>
        <v>0</v>
      </c>
      <c r="F43" s="51">
        <v>0</v>
      </c>
      <c r="G43" s="51">
        <v>0</v>
      </c>
      <c r="H43" s="51">
        <v>0</v>
      </c>
      <c r="I43" s="51">
        <v>0</v>
      </c>
      <c r="J43" s="51">
        <f>M43+K43+L43+N43</f>
        <v>480</v>
      </c>
      <c r="K43" s="47">
        <v>480</v>
      </c>
      <c r="L43" s="47">
        <v>0</v>
      </c>
      <c r="M43" s="47">
        <v>0</v>
      </c>
      <c r="N43" s="47">
        <v>0</v>
      </c>
      <c r="O43" s="51">
        <f>R43+P43+Q43+S43</f>
        <v>240</v>
      </c>
      <c r="P43" s="47">
        <v>240</v>
      </c>
      <c r="Q43" s="47">
        <v>0</v>
      </c>
      <c r="R43" s="47">
        <v>0</v>
      </c>
      <c r="S43" s="47">
        <v>0</v>
      </c>
      <c r="T43" s="51">
        <f>U43+V43+W43+X43</f>
        <v>0</v>
      </c>
      <c r="U43" s="47">
        <v>0</v>
      </c>
      <c r="V43" s="47">
        <v>0</v>
      </c>
      <c r="W43" s="47">
        <v>0</v>
      </c>
      <c r="X43" s="47">
        <v>0</v>
      </c>
      <c r="Y43" s="54">
        <f>AB43+Z43+AA43+AC43</f>
        <v>720</v>
      </c>
      <c r="Z43" s="47">
        <f>F43+K43+P43+U43</f>
        <v>720</v>
      </c>
      <c r="AA43" s="47">
        <f t="shared" si="13"/>
        <v>0</v>
      </c>
      <c r="AB43" s="47">
        <f t="shared" si="13"/>
        <v>0</v>
      </c>
      <c r="AC43" s="47">
        <f>I43+N43+S43+X43</f>
        <v>0</v>
      </c>
    </row>
    <row r="44" spans="1:32" s="10" customFormat="1" ht="82.5" customHeight="1">
      <c r="A44" s="19">
        <v>31</v>
      </c>
      <c r="B44" s="43" t="s">
        <v>3</v>
      </c>
      <c r="C44" s="27" t="s">
        <v>33</v>
      </c>
      <c r="D44" s="24" t="s">
        <v>75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2919</v>
      </c>
      <c r="K44" s="51">
        <v>362</v>
      </c>
      <c r="L44" s="51">
        <v>2557</v>
      </c>
      <c r="M44" s="51">
        <v>0</v>
      </c>
      <c r="N44" s="51">
        <v>0</v>
      </c>
      <c r="O44" s="51">
        <f>R44+P44+Q44+S44</f>
        <v>0</v>
      </c>
      <c r="P44" s="51">
        <v>0</v>
      </c>
      <c r="Q44" s="51">
        <v>0</v>
      </c>
      <c r="R44" s="51">
        <v>0</v>
      </c>
      <c r="S44" s="51">
        <v>0</v>
      </c>
      <c r="T44" s="51">
        <f>U44+V44+W44+X44</f>
        <v>0</v>
      </c>
      <c r="U44" s="51">
        <v>0</v>
      </c>
      <c r="V44" s="51">
        <v>0</v>
      </c>
      <c r="W44" s="51">
        <v>0</v>
      </c>
      <c r="X44" s="51">
        <v>0</v>
      </c>
      <c r="Y44" s="54">
        <f>AB44+Z44+AA44+AC44</f>
        <v>2919</v>
      </c>
      <c r="Z44" s="47">
        <f>F44+K44+P44+U44</f>
        <v>362</v>
      </c>
      <c r="AA44" s="47">
        <f t="shared" si="13"/>
        <v>2557</v>
      </c>
      <c r="AB44" s="47">
        <f t="shared" si="13"/>
        <v>0</v>
      </c>
      <c r="AC44" s="47">
        <f>I44+N44+S44+X44</f>
        <v>0</v>
      </c>
      <c r="AD44" s="9"/>
      <c r="AE44" s="9"/>
      <c r="AF44" s="9"/>
    </row>
    <row r="45" spans="1:32" s="31" customFormat="1" ht="15.75" customHeight="1">
      <c r="A45" s="32">
        <v>32</v>
      </c>
      <c r="B45" s="40" t="s">
        <v>12</v>
      </c>
      <c r="C45" s="26"/>
      <c r="D45" s="26"/>
      <c r="E45" s="50">
        <f>SUM(E42:E44)</f>
        <v>0</v>
      </c>
      <c r="F45" s="50">
        <f t="shared" ref="F45:AC45" si="14">SUM(F42:F44)</f>
        <v>0</v>
      </c>
      <c r="G45" s="50">
        <f t="shared" si="14"/>
        <v>0</v>
      </c>
      <c r="H45" s="50">
        <f t="shared" si="14"/>
        <v>0</v>
      </c>
      <c r="I45" s="50">
        <f t="shared" si="14"/>
        <v>0</v>
      </c>
      <c r="J45" s="50">
        <f t="shared" si="14"/>
        <v>5771</v>
      </c>
      <c r="K45" s="50">
        <f t="shared" si="14"/>
        <v>3214</v>
      </c>
      <c r="L45" s="50">
        <f t="shared" si="14"/>
        <v>2557</v>
      </c>
      <c r="M45" s="50">
        <f t="shared" si="14"/>
        <v>0</v>
      </c>
      <c r="N45" s="50">
        <f t="shared" si="14"/>
        <v>0</v>
      </c>
      <c r="O45" s="50">
        <f t="shared" si="14"/>
        <v>1810</v>
      </c>
      <c r="P45" s="50">
        <f t="shared" si="14"/>
        <v>1810</v>
      </c>
      <c r="Q45" s="50">
        <f t="shared" si="14"/>
        <v>0</v>
      </c>
      <c r="R45" s="50">
        <f t="shared" si="14"/>
        <v>0</v>
      </c>
      <c r="S45" s="50">
        <f t="shared" si="14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50">
        <f t="shared" si="14"/>
        <v>0</v>
      </c>
      <c r="Y45" s="50">
        <f t="shared" si="14"/>
        <v>7581</v>
      </c>
      <c r="Z45" s="50">
        <f t="shared" si="14"/>
        <v>5024</v>
      </c>
      <c r="AA45" s="50">
        <f t="shared" si="14"/>
        <v>2557</v>
      </c>
      <c r="AB45" s="50">
        <f t="shared" si="14"/>
        <v>0</v>
      </c>
      <c r="AC45" s="50">
        <f t="shared" si="14"/>
        <v>0</v>
      </c>
    </row>
    <row r="46" spans="1:32" ht="36.75" customHeight="1">
      <c r="A46" s="4">
        <v>33</v>
      </c>
      <c r="B46" s="42" t="s">
        <v>8</v>
      </c>
      <c r="C46" s="24"/>
      <c r="D46" s="24"/>
      <c r="E46" s="51"/>
      <c r="F46" s="51"/>
      <c r="G46" s="51"/>
      <c r="H46" s="51"/>
      <c r="I46" s="51"/>
      <c r="J46" s="51"/>
      <c r="K46" s="47"/>
      <c r="L46" s="47"/>
      <c r="M46" s="47"/>
      <c r="N46" s="47"/>
      <c r="O46" s="51"/>
      <c r="P46" s="47"/>
      <c r="Q46" s="47"/>
      <c r="R46" s="47"/>
      <c r="S46" s="47"/>
      <c r="T46" s="51"/>
      <c r="U46" s="47"/>
      <c r="V46" s="47"/>
      <c r="W46" s="47"/>
      <c r="X46" s="47"/>
      <c r="Y46" s="48"/>
      <c r="Z46" s="48"/>
      <c r="AA46" s="48"/>
      <c r="AB46" s="48"/>
      <c r="AC46" s="48"/>
    </row>
    <row r="47" spans="1:32" ht="70.5" customHeight="1">
      <c r="A47" s="4">
        <v>34</v>
      </c>
      <c r="B47" s="42" t="s">
        <v>1</v>
      </c>
      <c r="C47" s="24" t="s">
        <v>40</v>
      </c>
      <c r="D47" s="24" t="s">
        <v>83</v>
      </c>
      <c r="E47" s="51">
        <f>H47+I47+F47+G47</f>
        <v>0</v>
      </c>
      <c r="F47" s="51">
        <v>0</v>
      </c>
      <c r="G47" s="51">
        <v>0</v>
      </c>
      <c r="H47" s="51">
        <v>0</v>
      </c>
      <c r="I47" s="51">
        <v>0</v>
      </c>
      <c r="J47" s="51">
        <f>M47+K47+L47+N47</f>
        <v>140</v>
      </c>
      <c r="K47" s="47">
        <v>140</v>
      </c>
      <c r="L47" s="47">
        <v>0</v>
      </c>
      <c r="M47" s="47">
        <v>0</v>
      </c>
      <c r="N47" s="47">
        <v>0</v>
      </c>
      <c r="O47" s="51">
        <f>P47+Q47+R47+S47</f>
        <v>10</v>
      </c>
      <c r="P47" s="47">
        <v>10</v>
      </c>
      <c r="Q47" s="47">
        <v>0</v>
      </c>
      <c r="R47" s="47">
        <v>0</v>
      </c>
      <c r="S47" s="47">
        <v>0</v>
      </c>
      <c r="T47" s="51">
        <f>U47+V47+W47+X47</f>
        <v>0</v>
      </c>
      <c r="U47" s="47">
        <v>0</v>
      </c>
      <c r="V47" s="47">
        <v>0</v>
      </c>
      <c r="W47" s="47">
        <v>0</v>
      </c>
      <c r="X47" s="47">
        <v>0</v>
      </c>
      <c r="Y47" s="55">
        <f>AB47+Z47+AA47+AC47</f>
        <v>150</v>
      </c>
      <c r="Z47" s="47">
        <f>F47+K47+P47+U47</f>
        <v>150</v>
      </c>
      <c r="AA47" s="47">
        <f t="shared" ref="AA47:AC48" si="15">G47+L47+Q47+V47</f>
        <v>0</v>
      </c>
      <c r="AB47" s="47">
        <f t="shared" si="15"/>
        <v>0</v>
      </c>
      <c r="AC47" s="47">
        <f t="shared" si="15"/>
        <v>0</v>
      </c>
    </row>
    <row r="48" spans="1:32" s="9" customFormat="1" ht="82.5" customHeight="1">
      <c r="A48" s="19">
        <v>35</v>
      </c>
      <c r="B48" s="43" t="s">
        <v>4</v>
      </c>
      <c r="C48" s="27" t="s">
        <v>33</v>
      </c>
      <c r="D48" s="27" t="s">
        <v>75</v>
      </c>
      <c r="E48" s="51">
        <f>H48+I48+F48+G48</f>
        <v>0</v>
      </c>
      <c r="F48" s="51">
        <v>0</v>
      </c>
      <c r="G48" s="51">
        <v>0</v>
      </c>
      <c r="H48" s="51">
        <v>0</v>
      </c>
      <c r="I48" s="51">
        <v>0</v>
      </c>
      <c r="J48" s="51">
        <f>M48+K48+L48+N48</f>
        <v>228</v>
      </c>
      <c r="K48" s="51">
        <v>228</v>
      </c>
      <c r="L48" s="51">
        <v>0</v>
      </c>
      <c r="M48" s="51">
        <v>0</v>
      </c>
      <c r="N48" s="51">
        <v>0</v>
      </c>
      <c r="O48" s="51">
        <f>P48+Q48+R48+S48</f>
        <v>0</v>
      </c>
      <c r="P48" s="51">
        <v>0</v>
      </c>
      <c r="Q48" s="51">
        <v>0</v>
      </c>
      <c r="R48" s="51">
        <v>0</v>
      </c>
      <c r="S48" s="51">
        <v>0</v>
      </c>
      <c r="T48" s="51">
        <f>U48+V48+W48+X48</f>
        <v>0</v>
      </c>
      <c r="U48" s="51">
        <v>0</v>
      </c>
      <c r="V48" s="51">
        <v>0</v>
      </c>
      <c r="W48" s="51">
        <v>0</v>
      </c>
      <c r="X48" s="51">
        <v>0</v>
      </c>
      <c r="Y48" s="55">
        <f>AB48+Z48+AA48+AC48</f>
        <v>228</v>
      </c>
      <c r="Z48" s="47">
        <f>F48+K48+P48+U48</f>
        <v>228</v>
      </c>
      <c r="AA48" s="47">
        <f t="shared" si="15"/>
        <v>0</v>
      </c>
      <c r="AB48" s="47">
        <f t="shared" si="15"/>
        <v>0</v>
      </c>
      <c r="AC48" s="47">
        <f t="shared" si="15"/>
        <v>0</v>
      </c>
    </row>
    <row r="49" spans="1:32" ht="71.25" customHeight="1">
      <c r="A49" s="4">
        <v>36</v>
      </c>
      <c r="B49" s="42" t="s">
        <v>2</v>
      </c>
      <c r="C49" s="24" t="s">
        <v>42</v>
      </c>
      <c r="D49" s="24" t="s">
        <v>76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50</v>
      </c>
      <c r="K49" s="47">
        <v>50</v>
      </c>
      <c r="L49" s="47">
        <v>0</v>
      </c>
      <c r="M49" s="47">
        <v>0</v>
      </c>
      <c r="N49" s="47">
        <v>0</v>
      </c>
      <c r="O49" s="51">
        <f>P49+Q49+R49+S49</f>
        <v>25</v>
      </c>
      <c r="P49" s="47">
        <v>25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75</v>
      </c>
      <c r="Z49" s="47">
        <f>F49+K49+P49+U49</f>
        <v>75</v>
      </c>
      <c r="AA49" s="47">
        <f>G49+L49+Q49+V49</f>
        <v>0</v>
      </c>
      <c r="AB49" s="47">
        <f>H49+M49+R49+W49</f>
        <v>0</v>
      </c>
      <c r="AC49" s="47">
        <f>I49+N49+S49+X49</f>
        <v>0</v>
      </c>
      <c r="AD49" s="9"/>
      <c r="AE49" s="9"/>
      <c r="AF49" s="9"/>
    </row>
    <row r="50" spans="1:32" s="31" customFormat="1" ht="16.5" customHeight="1">
      <c r="A50" s="32">
        <v>37</v>
      </c>
      <c r="B50" s="40" t="s">
        <v>12</v>
      </c>
      <c r="C50" s="26"/>
      <c r="D50" s="26"/>
      <c r="E50" s="50">
        <f>SUM(E47:E49)</f>
        <v>0</v>
      </c>
      <c r="F50" s="50">
        <f t="shared" ref="F50:AC50" si="16">SUM(F47:F49)</f>
        <v>0</v>
      </c>
      <c r="G50" s="50">
        <f t="shared" si="16"/>
        <v>0</v>
      </c>
      <c r="H50" s="50">
        <f t="shared" si="16"/>
        <v>0</v>
      </c>
      <c r="I50" s="50">
        <f t="shared" si="16"/>
        <v>0</v>
      </c>
      <c r="J50" s="50">
        <f t="shared" si="16"/>
        <v>418</v>
      </c>
      <c r="K50" s="50">
        <f t="shared" si="16"/>
        <v>418</v>
      </c>
      <c r="L50" s="50">
        <f t="shared" si="16"/>
        <v>0</v>
      </c>
      <c r="M50" s="50">
        <f t="shared" si="16"/>
        <v>0</v>
      </c>
      <c r="N50" s="50">
        <f t="shared" si="16"/>
        <v>0</v>
      </c>
      <c r="O50" s="50">
        <f t="shared" si="16"/>
        <v>35</v>
      </c>
      <c r="P50" s="50">
        <f t="shared" si="16"/>
        <v>35</v>
      </c>
      <c r="Q50" s="50">
        <f t="shared" si="16"/>
        <v>0</v>
      </c>
      <c r="R50" s="50">
        <f t="shared" si="16"/>
        <v>0</v>
      </c>
      <c r="S50" s="50">
        <f t="shared" si="16"/>
        <v>0</v>
      </c>
      <c r="T50" s="50">
        <f t="shared" si="16"/>
        <v>0</v>
      </c>
      <c r="U50" s="50">
        <f t="shared" si="16"/>
        <v>0</v>
      </c>
      <c r="V50" s="50">
        <f t="shared" si="16"/>
        <v>0</v>
      </c>
      <c r="W50" s="50">
        <f t="shared" si="16"/>
        <v>0</v>
      </c>
      <c r="X50" s="50">
        <f t="shared" si="16"/>
        <v>0</v>
      </c>
      <c r="Y50" s="50">
        <f t="shared" si="16"/>
        <v>453</v>
      </c>
      <c r="Z50" s="50">
        <f t="shared" si="16"/>
        <v>453</v>
      </c>
      <c r="AA50" s="50">
        <f t="shared" si="16"/>
        <v>0</v>
      </c>
      <c r="AB50" s="50">
        <f t="shared" si="16"/>
        <v>0</v>
      </c>
      <c r="AC50" s="50">
        <f t="shared" si="16"/>
        <v>0</v>
      </c>
    </row>
    <row r="51" spans="1:32" ht="48.75" customHeight="1">
      <c r="A51" s="4">
        <v>38</v>
      </c>
      <c r="B51" s="42" t="s">
        <v>9</v>
      </c>
      <c r="C51" s="24"/>
      <c r="D51" s="24"/>
      <c r="E51" s="51"/>
      <c r="F51" s="51"/>
      <c r="G51" s="51"/>
      <c r="H51" s="51"/>
      <c r="I51" s="51"/>
      <c r="J51" s="51"/>
      <c r="K51" s="47"/>
      <c r="L51" s="47"/>
      <c r="M51" s="47"/>
      <c r="N51" s="47"/>
      <c r="O51" s="51"/>
      <c r="P51" s="47"/>
      <c r="Q51" s="47"/>
      <c r="R51" s="47"/>
      <c r="S51" s="47"/>
      <c r="T51" s="51"/>
      <c r="U51" s="47"/>
      <c r="V51" s="47"/>
      <c r="W51" s="47"/>
      <c r="X51" s="47"/>
      <c r="Y51" s="48"/>
      <c r="Z51" s="48"/>
      <c r="AA51" s="48"/>
      <c r="AB51" s="48"/>
      <c r="AC51" s="48"/>
    </row>
    <row r="52" spans="1:32" ht="70.5" customHeight="1">
      <c r="A52" s="4">
        <v>39</v>
      </c>
      <c r="B52" s="42" t="s">
        <v>6</v>
      </c>
      <c r="C52" s="24" t="s">
        <v>40</v>
      </c>
      <c r="D52" s="24" t="s">
        <v>76</v>
      </c>
      <c r="E52" s="51">
        <f>H52+F52+G52+I52</f>
        <v>0</v>
      </c>
      <c r="F52" s="51">
        <v>0</v>
      </c>
      <c r="G52" s="51">
        <v>0</v>
      </c>
      <c r="H52" s="51">
        <v>0</v>
      </c>
      <c r="I52" s="51">
        <f>L52</f>
        <v>0</v>
      </c>
      <c r="J52" s="51">
        <f>K52+L52+M52+N52</f>
        <v>42</v>
      </c>
      <c r="K52" s="47">
        <v>42</v>
      </c>
      <c r="L52" s="47">
        <v>0</v>
      </c>
      <c r="M52" s="47">
        <v>0</v>
      </c>
      <c r="N52" s="47">
        <v>0</v>
      </c>
      <c r="O52" s="51">
        <f>P52+Q52+R52+S52</f>
        <v>100</v>
      </c>
      <c r="P52" s="47">
        <v>100</v>
      </c>
      <c r="Q52" s="47">
        <v>0</v>
      </c>
      <c r="R52" s="47">
        <v>0</v>
      </c>
      <c r="S52" s="47">
        <v>0</v>
      </c>
      <c r="T52" s="51">
        <f>U52+V52+W52+X52</f>
        <v>0</v>
      </c>
      <c r="U52" s="47">
        <v>0</v>
      </c>
      <c r="V52" s="47">
        <v>0</v>
      </c>
      <c r="W52" s="47">
        <v>0</v>
      </c>
      <c r="X52" s="47">
        <v>0</v>
      </c>
      <c r="Y52" s="54">
        <f>AB52+Z52+AA52+AC52</f>
        <v>142</v>
      </c>
      <c r="Z52" s="47">
        <f>F52+K52+P52+U52</f>
        <v>142</v>
      </c>
      <c r="AA52" s="47">
        <f t="shared" ref="AA52:AC53" si="17">G52+L52+Q52+V52</f>
        <v>0</v>
      </c>
      <c r="AB52" s="47">
        <f t="shared" si="17"/>
        <v>0</v>
      </c>
      <c r="AC52" s="47">
        <f t="shared" si="17"/>
        <v>0</v>
      </c>
      <c r="AD52" s="9"/>
    </row>
    <row r="53" spans="1:32" ht="70.5" customHeight="1">
      <c r="A53" s="4">
        <v>40</v>
      </c>
      <c r="B53" s="42" t="s">
        <v>21</v>
      </c>
      <c r="C53" s="24" t="s">
        <v>41</v>
      </c>
      <c r="D53" s="24" t="s">
        <v>76</v>
      </c>
      <c r="E53" s="51">
        <f>H53+F53+G53+I53</f>
        <v>0</v>
      </c>
      <c r="F53" s="51">
        <v>0</v>
      </c>
      <c r="G53" s="51">
        <v>0</v>
      </c>
      <c r="H53" s="51">
        <v>0</v>
      </c>
      <c r="I53" s="51">
        <v>0</v>
      </c>
      <c r="J53" s="51">
        <f>K53+L53+M53+N53</f>
        <v>60</v>
      </c>
      <c r="K53" s="47">
        <v>60</v>
      </c>
      <c r="L53" s="47">
        <v>0</v>
      </c>
      <c r="M53" s="47">
        <v>0</v>
      </c>
      <c r="N53" s="47">
        <v>0</v>
      </c>
      <c r="O53" s="51">
        <f>P53+Q53+R53+S53</f>
        <v>30</v>
      </c>
      <c r="P53" s="47">
        <v>30</v>
      </c>
      <c r="Q53" s="47">
        <v>0</v>
      </c>
      <c r="R53" s="47">
        <v>0</v>
      </c>
      <c r="S53" s="47">
        <v>0</v>
      </c>
      <c r="T53" s="51">
        <f>U53+V53+W53+X53</f>
        <v>0</v>
      </c>
      <c r="U53" s="47">
        <v>0</v>
      </c>
      <c r="V53" s="47">
        <v>0</v>
      </c>
      <c r="W53" s="47">
        <v>0</v>
      </c>
      <c r="X53" s="47">
        <v>0</v>
      </c>
      <c r="Y53" s="54">
        <f>AB53+Z53+AA53+AC53</f>
        <v>90</v>
      </c>
      <c r="Z53" s="47">
        <f>F53+K53+P53+U53</f>
        <v>90</v>
      </c>
      <c r="AA53" s="47">
        <f t="shared" si="17"/>
        <v>0</v>
      </c>
      <c r="AB53" s="47">
        <f t="shared" si="17"/>
        <v>0</v>
      </c>
      <c r="AC53" s="47">
        <f t="shared" si="17"/>
        <v>0</v>
      </c>
    </row>
    <row r="54" spans="1:32" ht="70.5" customHeight="1">
      <c r="A54" s="4">
        <v>41</v>
      </c>
      <c r="B54" s="43" t="s">
        <v>4</v>
      </c>
      <c r="C54" s="27" t="s">
        <v>33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>AB54+Z54+AA54+AC54</f>
        <v>0</v>
      </c>
      <c r="Z54" s="47">
        <f>F54+K54+P54+U54</f>
        <v>0</v>
      </c>
      <c r="AA54" s="47">
        <f>G54+L54+Q54+V54</f>
        <v>0</v>
      </c>
      <c r="AB54" s="47">
        <f>H54+M54+R54+W54</f>
        <v>0</v>
      </c>
      <c r="AC54" s="47">
        <f>I54+N54+S54+X54</f>
        <v>0</v>
      </c>
    </row>
    <row r="55" spans="1:32" s="31" customFormat="1" ht="15" customHeight="1">
      <c r="A55" s="32">
        <v>42</v>
      </c>
      <c r="B55" s="40" t="s">
        <v>17</v>
      </c>
      <c r="C55" s="26"/>
      <c r="D55" s="26"/>
      <c r="E55" s="50">
        <f>SUM(E52:E54)</f>
        <v>0</v>
      </c>
      <c r="F55" s="50">
        <f t="shared" ref="F55:AC55" si="18">SUM(F52:F54)</f>
        <v>0</v>
      </c>
      <c r="G55" s="50">
        <f t="shared" si="18"/>
        <v>0</v>
      </c>
      <c r="H55" s="50">
        <f t="shared" si="18"/>
        <v>0</v>
      </c>
      <c r="I55" s="50">
        <f t="shared" si="18"/>
        <v>0</v>
      </c>
      <c r="J55" s="50">
        <f t="shared" si="18"/>
        <v>102</v>
      </c>
      <c r="K55" s="50">
        <f>SUM(K52:K54)</f>
        <v>102</v>
      </c>
      <c r="L55" s="50">
        <f t="shared" si="18"/>
        <v>0</v>
      </c>
      <c r="M55" s="50">
        <f t="shared" si="18"/>
        <v>0</v>
      </c>
      <c r="N55" s="50">
        <f t="shared" si="18"/>
        <v>0</v>
      </c>
      <c r="O55" s="50">
        <f t="shared" si="18"/>
        <v>130</v>
      </c>
      <c r="P55" s="50">
        <f t="shared" si="18"/>
        <v>130</v>
      </c>
      <c r="Q55" s="50">
        <f t="shared" si="18"/>
        <v>0</v>
      </c>
      <c r="R55" s="50">
        <f t="shared" si="18"/>
        <v>0</v>
      </c>
      <c r="S55" s="50">
        <f t="shared" si="18"/>
        <v>0</v>
      </c>
      <c r="T55" s="50">
        <f t="shared" si="18"/>
        <v>0</v>
      </c>
      <c r="U55" s="50">
        <f t="shared" si="18"/>
        <v>0</v>
      </c>
      <c r="V55" s="50">
        <f t="shared" si="18"/>
        <v>0</v>
      </c>
      <c r="W55" s="50">
        <f t="shared" si="18"/>
        <v>0</v>
      </c>
      <c r="X55" s="50">
        <f t="shared" si="18"/>
        <v>0</v>
      </c>
      <c r="Y55" s="50">
        <f t="shared" si="18"/>
        <v>232</v>
      </c>
      <c r="Z55" s="50">
        <f t="shared" si="18"/>
        <v>232</v>
      </c>
      <c r="AA55" s="50">
        <f t="shared" si="18"/>
        <v>0</v>
      </c>
      <c r="AB55" s="50">
        <f t="shared" si="18"/>
        <v>0</v>
      </c>
      <c r="AC55" s="50">
        <f t="shared" si="18"/>
        <v>0</v>
      </c>
    </row>
    <row r="56" spans="1:32" ht="25.5">
      <c r="A56" s="4">
        <v>43</v>
      </c>
      <c r="B56" s="42" t="s">
        <v>47</v>
      </c>
      <c r="C56" s="24"/>
      <c r="D56" s="24"/>
      <c r="E56" s="51"/>
      <c r="F56" s="51"/>
      <c r="G56" s="51"/>
      <c r="H56" s="51"/>
      <c r="I56" s="51"/>
      <c r="J56" s="51"/>
      <c r="K56" s="47"/>
      <c r="L56" s="47"/>
      <c r="M56" s="47"/>
      <c r="N56" s="47"/>
      <c r="O56" s="51"/>
      <c r="P56" s="47"/>
      <c r="Q56" s="47"/>
      <c r="R56" s="47"/>
      <c r="S56" s="47"/>
      <c r="T56" s="51"/>
      <c r="U56" s="47"/>
      <c r="V56" s="47"/>
      <c r="W56" s="47"/>
      <c r="X56" s="47"/>
      <c r="Y56" s="48"/>
      <c r="Z56" s="48"/>
      <c r="AA56" s="48"/>
      <c r="AB56" s="48"/>
      <c r="AC56" s="48"/>
    </row>
    <row r="57" spans="1:32" s="9" customFormat="1" ht="80.25" customHeight="1">
      <c r="A57" s="19">
        <v>44</v>
      </c>
      <c r="B57" s="43" t="s">
        <v>5</v>
      </c>
      <c r="C57" s="27" t="s">
        <v>33</v>
      </c>
      <c r="D57" s="24" t="s">
        <v>76</v>
      </c>
      <c r="E57" s="51">
        <f>H57+G57+F57+I57</f>
        <v>0</v>
      </c>
      <c r="F57" s="51">
        <v>0</v>
      </c>
      <c r="G57" s="51">
        <v>0</v>
      </c>
      <c r="H57" s="51">
        <v>0</v>
      </c>
      <c r="I57" s="51">
        <v>0</v>
      </c>
      <c r="J57" s="51">
        <f>M57+K57+L57+N57</f>
        <v>824</v>
      </c>
      <c r="K57" s="51">
        <v>150</v>
      </c>
      <c r="L57" s="51">
        <v>674</v>
      </c>
      <c r="M57" s="51">
        <v>0</v>
      </c>
      <c r="N57" s="51">
        <v>0</v>
      </c>
      <c r="O57" s="51">
        <f>R57+P57+Q57+S57</f>
        <v>516</v>
      </c>
      <c r="P57" s="51">
        <v>516</v>
      </c>
      <c r="Q57" s="51">
        <v>0</v>
      </c>
      <c r="R57" s="51">
        <v>0</v>
      </c>
      <c r="S57" s="51">
        <v>0</v>
      </c>
      <c r="T57" s="51">
        <f>W57+V57+X57+U57</f>
        <v>0</v>
      </c>
      <c r="U57" s="51">
        <v>0</v>
      </c>
      <c r="V57" s="51">
        <v>0</v>
      </c>
      <c r="W57" s="51">
        <v>0</v>
      </c>
      <c r="X57" s="51">
        <v>0</v>
      </c>
      <c r="Y57" s="54">
        <f>Z57+AA57+AB57+AC57</f>
        <v>1340</v>
      </c>
      <c r="Z57" s="56">
        <f>F57+K57+P57+U57</f>
        <v>666</v>
      </c>
      <c r="AA57" s="56">
        <f>G57+L57+Q57+V57</f>
        <v>674</v>
      </c>
      <c r="AB57" s="56">
        <f>H57+M57+R57+W57</f>
        <v>0</v>
      </c>
      <c r="AC57" s="56">
        <f>I57+N57+S57+X57</f>
        <v>0</v>
      </c>
    </row>
    <row r="58" spans="1:32" s="31" customFormat="1" ht="15" customHeight="1">
      <c r="A58" s="32">
        <v>45</v>
      </c>
      <c r="B58" s="40" t="s">
        <v>17</v>
      </c>
      <c r="C58" s="26"/>
      <c r="D58" s="26"/>
      <c r="E58" s="50">
        <f>SUM(E57:E57)</f>
        <v>0</v>
      </c>
      <c r="F58" s="50">
        <f t="shared" ref="F58:AC58" si="19">SUM(F57:F57)</f>
        <v>0</v>
      </c>
      <c r="G58" s="50">
        <f t="shared" si="19"/>
        <v>0</v>
      </c>
      <c r="H58" s="50">
        <f t="shared" si="19"/>
        <v>0</v>
      </c>
      <c r="I58" s="50">
        <f t="shared" si="19"/>
        <v>0</v>
      </c>
      <c r="J58" s="50">
        <f t="shared" si="19"/>
        <v>824</v>
      </c>
      <c r="K58" s="50">
        <f t="shared" si="19"/>
        <v>150</v>
      </c>
      <c r="L58" s="50">
        <f t="shared" si="19"/>
        <v>674</v>
      </c>
      <c r="M58" s="50">
        <f t="shared" si="19"/>
        <v>0</v>
      </c>
      <c r="N58" s="50">
        <f t="shared" si="19"/>
        <v>0</v>
      </c>
      <c r="O58" s="50">
        <f t="shared" si="19"/>
        <v>516</v>
      </c>
      <c r="P58" s="50">
        <f t="shared" si="19"/>
        <v>516</v>
      </c>
      <c r="Q58" s="50">
        <f t="shared" si="19"/>
        <v>0</v>
      </c>
      <c r="R58" s="50">
        <f t="shared" si="19"/>
        <v>0</v>
      </c>
      <c r="S58" s="50">
        <f t="shared" si="19"/>
        <v>0</v>
      </c>
      <c r="T58" s="50">
        <f t="shared" si="19"/>
        <v>0</v>
      </c>
      <c r="U58" s="50">
        <f t="shared" si="19"/>
        <v>0</v>
      </c>
      <c r="V58" s="50">
        <f t="shared" si="19"/>
        <v>0</v>
      </c>
      <c r="W58" s="50">
        <f t="shared" si="19"/>
        <v>0</v>
      </c>
      <c r="X58" s="50">
        <f t="shared" si="19"/>
        <v>0</v>
      </c>
      <c r="Y58" s="50">
        <f t="shared" si="19"/>
        <v>1340</v>
      </c>
      <c r="Z58" s="50">
        <f t="shared" si="19"/>
        <v>666</v>
      </c>
      <c r="AA58" s="50">
        <f t="shared" si="19"/>
        <v>674</v>
      </c>
      <c r="AB58" s="50">
        <f t="shared" si="19"/>
        <v>0</v>
      </c>
      <c r="AC58" s="50">
        <f t="shared" si="19"/>
        <v>0</v>
      </c>
    </row>
    <row r="59" spans="1:32" ht="48.75" customHeight="1">
      <c r="A59" s="4">
        <v>46</v>
      </c>
      <c r="B59" s="42" t="s">
        <v>58</v>
      </c>
      <c r="C59" s="24"/>
      <c r="D59" s="24"/>
      <c r="E59" s="51"/>
      <c r="F59" s="51"/>
      <c r="G59" s="51"/>
      <c r="H59" s="51"/>
      <c r="I59" s="51"/>
      <c r="J59" s="51"/>
      <c r="K59" s="47"/>
      <c r="L59" s="47"/>
      <c r="M59" s="47"/>
      <c r="N59" s="47"/>
      <c r="O59" s="51"/>
      <c r="P59" s="47"/>
      <c r="Q59" s="47"/>
      <c r="R59" s="47"/>
      <c r="S59" s="47"/>
      <c r="T59" s="51"/>
      <c r="U59" s="47"/>
      <c r="V59" s="47"/>
      <c r="W59" s="47"/>
      <c r="X59" s="47"/>
      <c r="Y59" s="48"/>
      <c r="Z59" s="48"/>
      <c r="AA59" s="48"/>
      <c r="AB59" s="48"/>
      <c r="AC59" s="48"/>
    </row>
    <row r="60" spans="1:32" ht="70.5" customHeight="1">
      <c r="A60" s="4">
        <v>47</v>
      </c>
      <c r="B60" s="42" t="s">
        <v>6</v>
      </c>
      <c r="C60" s="24" t="s">
        <v>40</v>
      </c>
      <c r="D60" s="24" t="s">
        <v>76</v>
      </c>
      <c r="E60" s="51">
        <f>H60+F60+G60+I60</f>
        <v>0</v>
      </c>
      <c r="F60" s="51">
        <v>0</v>
      </c>
      <c r="G60" s="51">
        <v>0</v>
      </c>
      <c r="H60" s="51">
        <v>0</v>
      </c>
      <c r="I60" s="51">
        <f>L60</f>
        <v>0</v>
      </c>
      <c r="J60" s="51">
        <f>K60+L60+M60+N60</f>
        <v>115</v>
      </c>
      <c r="K60" s="47">
        <v>115</v>
      </c>
      <c r="L60" s="47">
        <v>0</v>
      </c>
      <c r="M60" s="47">
        <v>0</v>
      </c>
      <c r="N60" s="47">
        <v>0</v>
      </c>
      <c r="O60" s="51">
        <f>P60+Q60+R60+S60</f>
        <v>65</v>
      </c>
      <c r="P60" s="47">
        <v>65</v>
      </c>
      <c r="Q60" s="47">
        <v>0</v>
      </c>
      <c r="R60" s="47">
        <v>0</v>
      </c>
      <c r="S60" s="47">
        <v>0</v>
      </c>
      <c r="T60" s="51">
        <f>U60+V60+W60+X60</f>
        <v>0</v>
      </c>
      <c r="U60" s="47">
        <v>0</v>
      </c>
      <c r="V60" s="47">
        <v>0</v>
      </c>
      <c r="W60" s="47">
        <v>0</v>
      </c>
      <c r="X60" s="47">
        <v>0</v>
      </c>
      <c r="Y60" s="54">
        <f>AB60+Z60+AA60+AC60</f>
        <v>180</v>
      </c>
      <c r="Z60" s="47">
        <f>F60+K60+P60+U60</f>
        <v>180</v>
      </c>
      <c r="AA60" s="47">
        <f>G60+L60+Q60+V60</f>
        <v>0</v>
      </c>
      <c r="AB60" s="47">
        <f>H60+M60+R60+W60</f>
        <v>0</v>
      </c>
      <c r="AC60" s="47">
        <f>I60+N60+S60+X60</f>
        <v>0</v>
      </c>
      <c r="AD60" s="9"/>
    </row>
    <row r="61" spans="1:32" s="31" customFormat="1" ht="15" customHeight="1">
      <c r="A61" s="32">
        <v>48</v>
      </c>
      <c r="B61" s="40" t="s">
        <v>17</v>
      </c>
      <c r="C61" s="26"/>
      <c r="D61" s="26"/>
      <c r="E61" s="50">
        <f>SUM(E60:E60)</f>
        <v>0</v>
      </c>
      <c r="F61" s="50">
        <f t="shared" ref="F61:AC61" si="20">SUM(F60:F60)</f>
        <v>0</v>
      </c>
      <c r="G61" s="50">
        <f t="shared" si="20"/>
        <v>0</v>
      </c>
      <c r="H61" s="50">
        <f t="shared" si="20"/>
        <v>0</v>
      </c>
      <c r="I61" s="50">
        <f t="shared" si="20"/>
        <v>0</v>
      </c>
      <c r="J61" s="50">
        <f t="shared" si="20"/>
        <v>115</v>
      </c>
      <c r="K61" s="50">
        <f t="shared" si="20"/>
        <v>115</v>
      </c>
      <c r="L61" s="50">
        <f t="shared" si="20"/>
        <v>0</v>
      </c>
      <c r="M61" s="50">
        <f t="shared" si="20"/>
        <v>0</v>
      </c>
      <c r="N61" s="50">
        <f t="shared" si="20"/>
        <v>0</v>
      </c>
      <c r="O61" s="50">
        <f t="shared" si="20"/>
        <v>65</v>
      </c>
      <c r="P61" s="50">
        <f t="shared" si="20"/>
        <v>65</v>
      </c>
      <c r="Q61" s="50">
        <f t="shared" si="20"/>
        <v>0</v>
      </c>
      <c r="R61" s="50">
        <f t="shared" si="20"/>
        <v>0</v>
      </c>
      <c r="S61" s="50">
        <f t="shared" si="20"/>
        <v>0</v>
      </c>
      <c r="T61" s="50">
        <f t="shared" si="20"/>
        <v>0</v>
      </c>
      <c r="U61" s="50">
        <f t="shared" si="20"/>
        <v>0</v>
      </c>
      <c r="V61" s="50">
        <f t="shared" si="20"/>
        <v>0</v>
      </c>
      <c r="W61" s="50">
        <f t="shared" si="20"/>
        <v>0</v>
      </c>
      <c r="X61" s="50">
        <f t="shared" si="20"/>
        <v>0</v>
      </c>
      <c r="Y61" s="50">
        <f t="shared" si="20"/>
        <v>180</v>
      </c>
      <c r="Z61" s="50">
        <f t="shared" si="20"/>
        <v>180</v>
      </c>
      <c r="AA61" s="50">
        <f t="shared" si="20"/>
        <v>0</v>
      </c>
      <c r="AB61" s="50">
        <f t="shared" si="20"/>
        <v>0</v>
      </c>
      <c r="AC61" s="50">
        <f t="shared" si="20"/>
        <v>0</v>
      </c>
    </row>
    <row r="62" spans="1:32" ht="59.25" customHeight="1">
      <c r="A62" s="4">
        <v>49</v>
      </c>
      <c r="B62" s="42" t="s">
        <v>59</v>
      </c>
      <c r="C62" s="24"/>
      <c r="D62" s="24"/>
      <c r="E62" s="51"/>
      <c r="F62" s="51"/>
      <c r="G62" s="51"/>
      <c r="H62" s="51"/>
      <c r="I62" s="51"/>
      <c r="J62" s="51"/>
      <c r="K62" s="47"/>
      <c r="L62" s="47"/>
      <c r="M62" s="47"/>
      <c r="N62" s="47"/>
      <c r="O62" s="51"/>
      <c r="P62" s="47"/>
      <c r="Q62" s="47"/>
      <c r="R62" s="47"/>
      <c r="S62" s="47"/>
      <c r="T62" s="51"/>
      <c r="U62" s="47"/>
      <c r="V62" s="47"/>
      <c r="W62" s="47"/>
      <c r="X62" s="47"/>
      <c r="Y62" s="48"/>
      <c r="Z62" s="48"/>
      <c r="AA62" s="48"/>
      <c r="AB62" s="48"/>
      <c r="AC62" s="48"/>
    </row>
    <row r="63" spans="1:32" s="9" customFormat="1" ht="80.25" customHeight="1">
      <c r="A63" s="19">
        <v>50</v>
      </c>
      <c r="B63" s="43" t="s">
        <v>5</v>
      </c>
      <c r="C63" s="27" t="s">
        <v>33</v>
      </c>
      <c r="D63" s="27" t="s">
        <v>74</v>
      </c>
      <c r="E63" s="51">
        <f>H63+G63+F63+I63</f>
        <v>417</v>
      </c>
      <c r="F63" s="51">
        <v>417</v>
      </c>
      <c r="G63" s="51">
        <v>0</v>
      </c>
      <c r="H63" s="51">
        <v>0</v>
      </c>
      <c r="I63" s="51">
        <v>0</v>
      </c>
      <c r="J63" s="51">
        <f>M63+K63+L63+N63</f>
        <v>0</v>
      </c>
      <c r="K63" s="51">
        <v>0</v>
      </c>
      <c r="L63" s="51">
        <v>0</v>
      </c>
      <c r="M63" s="51">
        <v>0</v>
      </c>
      <c r="N63" s="51">
        <v>0</v>
      </c>
      <c r="O63" s="51">
        <f>R63+P63+Q63+S63</f>
        <v>0</v>
      </c>
      <c r="P63" s="51">
        <v>0</v>
      </c>
      <c r="Q63" s="51">
        <v>0</v>
      </c>
      <c r="R63" s="51">
        <v>0</v>
      </c>
      <c r="S63" s="51">
        <v>0</v>
      </c>
      <c r="T63" s="51">
        <f>W63+V63+X63+U63</f>
        <v>0</v>
      </c>
      <c r="U63" s="51">
        <v>0</v>
      </c>
      <c r="V63" s="51">
        <v>0</v>
      </c>
      <c r="W63" s="51">
        <v>0</v>
      </c>
      <c r="X63" s="51">
        <v>0</v>
      </c>
      <c r="Y63" s="54">
        <f>Z63+AA63+AB63+AC63</f>
        <v>417</v>
      </c>
      <c r="Z63" s="56">
        <f>F63+K63+P63+U63</f>
        <v>417</v>
      </c>
      <c r="AA63" s="56">
        <f>G63+L63+Q63+V63</f>
        <v>0</v>
      </c>
      <c r="AB63" s="56">
        <f>H63+M63+R63+W63</f>
        <v>0</v>
      </c>
      <c r="AC63" s="56">
        <f>I63+N63+S63+X63</f>
        <v>0</v>
      </c>
    </row>
    <row r="64" spans="1:32" s="31" customFormat="1" ht="15" customHeight="1">
      <c r="A64" s="32">
        <v>51</v>
      </c>
      <c r="B64" s="40" t="s">
        <v>17</v>
      </c>
      <c r="C64" s="26"/>
      <c r="D64" s="26"/>
      <c r="E64" s="50">
        <f>SUM(E63:E63)</f>
        <v>417</v>
      </c>
      <c r="F64" s="50">
        <f t="shared" ref="F64:AC64" si="21">SUM(F63:F63)</f>
        <v>417</v>
      </c>
      <c r="G64" s="50">
        <f t="shared" si="21"/>
        <v>0</v>
      </c>
      <c r="H64" s="50">
        <f t="shared" si="21"/>
        <v>0</v>
      </c>
      <c r="I64" s="50">
        <f t="shared" si="21"/>
        <v>0</v>
      </c>
      <c r="J64" s="50">
        <f t="shared" si="21"/>
        <v>0</v>
      </c>
      <c r="K64" s="50">
        <f t="shared" si="21"/>
        <v>0</v>
      </c>
      <c r="L64" s="50">
        <f t="shared" si="21"/>
        <v>0</v>
      </c>
      <c r="M64" s="50">
        <f t="shared" si="21"/>
        <v>0</v>
      </c>
      <c r="N64" s="50">
        <f t="shared" si="21"/>
        <v>0</v>
      </c>
      <c r="O64" s="50">
        <f t="shared" si="21"/>
        <v>0</v>
      </c>
      <c r="P64" s="50">
        <f t="shared" si="21"/>
        <v>0</v>
      </c>
      <c r="Q64" s="50">
        <f t="shared" si="21"/>
        <v>0</v>
      </c>
      <c r="R64" s="50">
        <f t="shared" si="21"/>
        <v>0</v>
      </c>
      <c r="S64" s="50">
        <f t="shared" si="21"/>
        <v>0</v>
      </c>
      <c r="T64" s="50">
        <f t="shared" si="21"/>
        <v>0</v>
      </c>
      <c r="U64" s="50">
        <f t="shared" si="21"/>
        <v>0</v>
      </c>
      <c r="V64" s="50">
        <f t="shared" si="21"/>
        <v>0</v>
      </c>
      <c r="W64" s="50">
        <f t="shared" si="21"/>
        <v>0</v>
      </c>
      <c r="X64" s="50">
        <f t="shared" si="21"/>
        <v>0</v>
      </c>
      <c r="Y64" s="50">
        <f t="shared" si="21"/>
        <v>417</v>
      </c>
      <c r="Z64" s="50">
        <f t="shared" si="21"/>
        <v>417</v>
      </c>
      <c r="AA64" s="50">
        <f t="shared" si="21"/>
        <v>0</v>
      </c>
      <c r="AB64" s="50">
        <f t="shared" si="21"/>
        <v>0</v>
      </c>
      <c r="AC64" s="50">
        <f t="shared" si="21"/>
        <v>0</v>
      </c>
    </row>
    <row r="65" spans="1:29" ht="38.25">
      <c r="A65" s="4">
        <v>52</v>
      </c>
      <c r="B65" s="42" t="s">
        <v>79</v>
      </c>
      <c r="C65" s="24"/>
      <c r="D65" s="24"/>
      <c r="E65" s="51"/>
      <c r="F65" s="51"/>
      <c r="G65" s="51"/>
      <c r="H65" s="51"/>
      <c r="I65" s="51"/>
      <c r="J65" s="51"/>
      <c r="K65" s="47"/>
      <c r="L65" s="47"/>
      <c r="M65" s="47"/>
      <c r="N65" s="47"/>
      <c r="O65" s="51"/>
      <c r="P65" s="47"/>
      <c r="Q65" s="47"/>
      <c r="R65" s="47"/>
      <c r="S65" s="47"/>
      <c r="T65" s="51"/>
      <c r="U65" s="47"/>
      <c r="V65" s="47"/>
      <c r="W65" s="47"/>
      <c r="X65" s="47"/>
      <c r="Y65" s="48"/>
      <c r="Z65" s="48"/>
      <c r="AA65" s="48"/>
      <c r="AB65" s="48"/>
      <c r="AC65" s="48"/>
    </row>
    <row r="66" spans="1:29" s="9" customFormat="1" ht="80.25" customHeight="1">
      <c r="A66" s="19">
        <v>53</v>
      </c>
      <c r="B66" s="43" t="s">
        <v>80</v>
      </c>
      <c r="C66" s="27" t="s">
        <v>33</v>
      </c>
      <c r="D66" s="27" t="s">
        <v>75</v>
      </c>
      <c r="E66" s="51">
        <f>H66+G66+F66+I66</f>
        <v>0</v>
      </c>
      <c r="F66" s="51">
        <v>0</v>
      </c>
      <c r="G66" s="51">
        <v>0</v>
      </c>
      <c r="H66" s="51">
        <v>0</v>
      </c>
      <c r="I66" s="51">
        <v>0</v>
      </c>
      <c r="J66" s="51">
        <f>M66+K66+L66+N66</f>
        <v>285</v>
      </c>
      <c r="K66" s="51">
        <v>285</v>
      </c>
      <c r="L66" s="51">
        <v>0</v>
      </c>
      <c r="M66" s="51">
        <v>0</v>
      </c>
      <c r="N66" s="51">
        <v>0</v>
      </c>
      <c r="O66" s="51">
        <f>R66+P66+Q66+S66</f>
        <v>0</v>
      </c>
      <c r="P66" s="51">
        <v>0</v>
      </c>
      <c r="Q66" s="51">
        <v>0</v>
      </c>
      <c r="R66" s="51">
        <v>0</v>
      </c>
      <c r="S66" s="51">
        <v>0</v>
      </c>
      <c r="T66" s="51">
        <f>W66+V66+X66+U66</f>
        <v>0</v>
      </c>
      <c r="U66" s="51">
        <v>0</v>
      </c>
      <c r="V66" s="51">
        <v>0</v>
      </c>
      <c r="W66" s="51">
        <v>0</v>
      </c>
      <c r="X66" s="51">
        <v>0</v>
      </c>
      <c r="Y66" s="54">
        <f>Z66+AA66+AB66+AC66</f>
        <v>285</v>
      </c>
      <c r="Z66" s="56">
        <f>F66+K66+P66+U66</f>
        <v>285</v>
      </c>
      <c r="AA66" s="56">
        <f>G66+L66+Q66+V66</f>
        <v>0</v>
      </c>
      <c r="AB66" s="56">
        <f>H66+M66+R66+W66</f>
        <v>0</v>
      </c>
      <c r="AC66" s="56">
        <f>I66+N66+S66+X66</f>
        <v>0</v>
      </c>
    </row>
    <row r="67" spans="1:29" s="31" customFormat="1" ht="15" customHeight="1">
      <c r="A67" s="32">
        <v>54</v>
      </c>
      <c r="B67" s="40" t="s">
        <v>17</v>
      </c>
      <c r="C67" s="26"/>
      <c r="D67" s="26"/>
      <c r="E67" s="50">
        <f>SUM(E66:E66)</f>
        <v>0</v>
      </c>
      <c r="F67" s="50">
        <f>SUM(F66:F66)</f>
        <v>0</v>
      </c>
      <c r="G67" s="50">
        <f>SUM(G66:G66)</f>
        <v>0</v>
      </c>
      <c r="H67" s="50">
        <f>SUM(H66:H66)</f>
        <v>0</v>
      </c>
      <c r="I67" s="50">
        <v>0</v>
      </c>
      <c r="J67" s="50">
        <f t="shared" ref="J67:AC67" si="22">SUM(J66:J66)</f>
        <v>285</v>
      </c>
      <c r="K67" s="52">
        <f t="shared" si="22"/>
        <v>285</v>
      </c>
      <c r="L67" s="52">
        <f t="shared" si="22"/>
        <v>0</v>
      </c>
      <c r="M67" s="52">
        <f t="shared" si="22"/>
        <v>0</v>
      </c>
      <c r="N67" s="52">
        <f t="shared" si="22"/>
        <v>0</v>
      </c>
      <c r="O67" s="50">
        <f t="shared" si="22"/>
        <v>0</v>
      </c>
      <c r="P67" s="52">
        <f t="shared" si="22"/>
        <v>0</v>
      </c>
      <c r="Q67" s="52">
        <f t="shared" si="22"/>
        <v>0</v>
      </c>
      <c r="R67" s="52">
        <f t="shared" si="22"/>
        <v>0</v>
      </c>
      <c r="S67" s="52">
        <f t="shared" si="22"/>
        <v>0</v>
      </c>
      <c r="T67" s="50">
        <f t="shared" si="22"/>
        <v>0</v>
      </c>
      <c r="U67" s="52">
        <f t="shared" si="22"/>
        <v>0</v>
      </c>
      <c r="V67" s="52">
        <f t="shared" si="22"/>
        <v>0</v>
      </c>
      <c r="W67" s="52">
        <f t="shared" si="22"/>
        <v>0</v>
      </c>
      <c r="X67" s="52">
        <f t="shared" si="22"/>
        <v>0</v>
      </c>
      <c r="Y67" s="52">
        <f t="shared" si="22"/>
        <v>285</v>
      </c>
      <c r="Z67" s="52">
        <f t="shared" si="22"/>
        <v>285</v>
      </c>
      <c r="AA67" s="52">
        <f t="shared" si="22"/>
        <v>0</v>
      </c>
      <c r="AB67" s="52">
        <f t="shared" si="22"/>
        <v>0</v>
      </c>
      <c r="AC67" s="52">
        <f t="shared" si="22"/>
        <v>0</v>
      </c>
    </row>
    <row r="68" spans="1:29" s="9" customFormat="1" ht="126.75" customHeight="1">
      <c r="A68" s="19">
        <v>55</v>
      </c>
      <c r="B68" s="43" t="s">
        <v>77</v>
      </c>
      <c r="C68" s="27"/>
      <c r="D68" s="2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  <c r="Z68" s="56"/>
      <c r="AA68" s="56"/>
      <c r="AB68" s="56"/>
      <c r="AC68" s="56"/>
    </row>
    <row r="69" spans="1:29" s="9" customFormat="1" ht="78" customHeight="1">
      <c r="A69" s="19">
        <v>56</v>
      </c>
      <c r="B69" s="43" t="s">
        <v>5</v>
      </c>
      <c r="C69" s="27" t="s">
        <v>33</v>
      </c>
      <c r="D69" s="24" t="s">
        <v>76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51">
        <f>M69+K69+L69+N69</f>
        <v>373</v>
      </c>
      <c r="K69" s="51">
        <v>373</v>
      </c>
      <c r="L69" s="51">
        <v>0</v>
      </c>
      <c r="M69" s="51">
        <v>0</v>
      </c>
      <c r="N69" s="51">
        <v>0</v>
      </c>
      <c r="O69" s="51">
        <f>R69+P69+Q69+S69</f>
        <v>386</v>
      </c>
      <c r="P69" s="51">
        <v>386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4">
        <f>Z69+AA69+AB69+AC69</f>
        <v>759</v>
      </c>
      <c r="Z69" s="56">
        <f>F69+K69+P69+U69</f>
        <v>759</v>
      </c>
      <c r="AA69" s="56">
        <f>G69+L69+Q69+V69</f>
        <v>0</v>
      </c>
      <c r="AB69" s="56">
        <f>H69+M69+R69+W69</f>
        <v>0</v>
      </c>
      <c r="AC69" s="56">
        <f>I69+N69+S69+X69</f>
        <v>0</v>
      </c>
    </row>
    <row r="70" spans="1:29" s="35" customFormat="1" ht="15.75" customHeight="1">
      <c r="A70" s="34">
        <v>57</v>
      </c>
      <c r="B70" s="44" t="s">
        <v>12</v>
      </c>
      <c r="C70" s="28"/>
      <c r="D70" s="28"/>
      <c r="E70" s="50">
        <f>E69</f>
        <v>0</v>
      </c>
      <c r="F70" s="50">
        <f t="shared" ref="F70:AC70" si="23">F69</f>
        <v>0</v>
      </c>
      <c r="G70" s="50">
        <f t="shared" si="23"/>
        <v>0</v>
      </c>
      <c r="H70" s="50">
        <f t="shared" si="23"/>
        <v>0</v>
      </c>
      <c r="I70" s="50">
        <f t="shared" si="23"/>
        <v>0</v>
      </c>
      <c r="J70" s="50">
        <f t="shared" si="23"/>
        <v>373</v>
      </c>
      <c r="K70" s="50">
        <f t="shared" si="23"/>
        <v>373</v>
      </c>
      <c r="L70" s="50">
        <f t="shared" si="23"/>
        <v>0</v>
      </c>
      <c r="M70" s="50">
        <f t="shared" si="23"/>
        <v>0</v>
      </c>
      <c r="N70" s="50">
        <f t="shared" si="23"/>
        <v>0</v>
      </c>
      <c r="O70" s="50">
        <f t="shared" si="23"/>
        <v>386</v>
      </c>
      <c r="P70" s="50">
        <f t="shared" si="23"/>
        <v>386</v>
      </c>
      <c r="Q70" s="50">
        <f t="shared" si="23"/>
        <v>0</v>
      </c>
      <c r="R70" s="50">
        <f t="shared" si="23"/>
        <v>0</v>
      </c>
      <c r="S70" s="50">
        <f t="shared" si="23"/>
        <v>0</v>
      </c>
      <c r="T70" s="50">
        <f t="shared" si="23"/>
        <v>0</v>
      </c>
      <c r="U70" s="50">
        <f t="shared" si="23"/>
        <v>0</v>
      </c>
      <c r="V70" s="50">
        <f t="shared" si="23"/>
        <v>0</v>
      </c>
      <c r="W70" s="50">
        <f t="shared" si="23"/>
        <v>0</v>
      </c>
      <c r="X70" s="50">
        <f t="shared" si="23"/>
        <v>0</v>
      </c>
      <c r="Y70" s="50">
        <f t="shared" si="23"/>
        <v>759</v>
      </c>
      <c r="Z70" s="50">
        <f t="shared" si="23"/>
        <v>759</v>
      </c>
      <c r="AA70" s="50">
        <f t="shared" si="23"/>
        <v>0</v>
      </c>
      <c r="AB70" s="50">
        <f t="shared" si="23"/>
        <v>0</v>
      </c>
      <c r="AC70" s="50">
        <f t="shared" si="23"/>
        <v>0</v>
      </c>
    </row>
    <row r="71" spans="1:29" s="35" customFormat="1" ht="26.25" customHeight="1">
      <c r="A71" s="34">
        <v>54</v>
      </c>
      <c r="B71" s="44" t="s">
        <v>15</v>
      </c>
      <c r="C71" s="28"/>
      <c r="D71" s="28"/>
      <c r="E71" s="50">
        <f>E55+E45+E50+E40+E34+E29+E58+E61+E64+E67+E70</f>
        <v>984</v>
      </c>
      <c r="F71" s="50">
        <f>F55+F45+F50+F40+F34+F29+F58+F61+F64+F67+F70</f>
        <v>984</v>
      </c>
      <c r="G71" s="50">
        <f t="shared" ref="G71:AC71" si="24">G55+G45+G50+G40+G34+G29+G58+G61+G64+G67+G70</f>
        <v>0</v>
      </c>
      <c r="H71" s="50">
        <f t="shared" si="24"/>
        <v>0</v>
      </c>
      <c r="I71" s="50">
        <f t="shared" si="24"/>
        <v>0</v>
      </c>
      <c r="J71" s="50">
        <f t="shared" si="24"/>
        <v>13656</v>
      </c>
      <c r="K71" s="50">
        <f t="shared" si="24"/>
        <v>10425</v>
      </c>
      <c r="L71" s="50">
        <f t="shared" si="24"/>
        <v>3231</v>
      </c>
      <c r="M71" s="50">
        <f t="shared" si="24"/>
        <v>0</v>
      </c>
      <c r="N71" s="50">
        <f t="shared" si="24"/>
        <v>0</v>
      </c>
      <c r="O71" s="50">
        <f t="shared" si="24"/>
        <v>5148</v>
      </c>
      <c r="P71" s="50">
        <f t="shared" si="24"/>
        <v>5148</v>
      </c>
      <c r="Q71" s="50">
        <f t="shared" si="24"/>
        <v>0</v>
      </c>
      <c r="R71" s="50">
        <f t="shared" si="24"/>
        <v>0</v>
      </c>
      <c r="S71" s="50">
        <f t="shared" si="24"/>
        <v>0</v>
      </c>
      <c r="T71" s="50">
        <f t="shared" si="24"/>
        <v>0</v>
      </c>
      <c r="U71" s="50">
        <f t="shared" si="24"/>
        <v>0</v>
      </c>
      <c r="V71" s="50">
        <f t="shared" si="24"/>
        <v>0</v>
      </c>
      <c r="W71" s="50">
        <f t="shared" si="24"/>
        <v>0</v>
      </c>
      <c r="X71" s="50">
        <f t="shared" si="24"/>
        <v>0</v>
      </c>
      <c r="Y71" s="50">
        <f t="shared" si="24"/>
        <v>19788</v>
      </c>
      <c r="Z71" s="50">
        <f t="shared" si="24"/>
        <v>16557</v>
      </c>
      <c r="AA71" s="50">
        <f t="shared" si="24"/>
        <v>3231</v>
      </c>
      <c r="AB71" s="50">
        <f t="shared" si="24"/>
        <v>0</v>
      </c>
      <c r="AC71" s="50">
        <f t="shared" si="24"/>
        <v>0</v>
      </c>
    </row>
    <row r="72" spans="1:29" s="38" customFormat="1" ht="26.25" customHeight="1">
      <c r="A72" s="36">
        <v>55</v>
      </c>
      <c r="B72" s="39" t="s">
        <v>16</v>
      </c>
      <c r="C72" s="23"/>
      <c r="D72" s="37"/>
      <c r="E72" s="50">
        <f t="shared" ref="E72:AC72" si="25">E71+E20</f>
        <v>984</v>
      </c>
      <c r="F72" s="50">
        <f t="shared" si="25"/>
        <v>984</v>
      </c>
      <c r="G72" s="50">
        <f t="shared" si="25"/>
        <v>0</v>
      </c>
      <c r="H72" s="50">
        <f t="shared" si="25"/>
        <v>0</v>
      </c>
      <c r="I72" s="50">
        <f t="shared" si="25"/>
        <v>0</v>
      </c>
      <c r="J72" s="50">
        <f t="shared" si="25"/>
        <v>15452</v>
      </c>
      <c r="K72" s="50">
        <f t="shared" si="25"/>
        <v>12221</v>
      </c>
      <c r="L72" s="50">
        <f t="shared" si="25"/>
        <v>3231</v>
      </c>
      <c r="M72" s="50">
        <f t="shared" si="25"/>
        <v>0</v>
      </c>
      <c r="N72" s="50">
        <f t="shared" si="25"/>
        <v>0</v>
      </c>
      <c r="O72" s="50">
        <f t="shared" si="25"/>
        <v>6944</v>
      </c>
      <c r="P72" s="50">
        <f t="shared" si="25"/>
        <v>6944</v>
      </c>
      <c r="Q72" s="50">
        <f t="shared" si="25"/>
        <v>0</v>
      </c>
      <c r="R72" s="50">
        <f t="shared" si="25"/>
        <v>0</v>
      </c>
      <c r="S72" s="50">
        <f t="shared" si="25"/>
        <v>0</v>
      </c>
      <c r="T72" s="50">
        <f t="shared" si="25"/>
        <v>7181</v>
      </c>
      <c r="U72" s="50">
        <f t="shared" si="25"/>
        <v>7181</v>
      </c>
      <c r="V72" s="50">
        <f t="shared" si="25"/>
        <v>0</v>
      </c>
      <c r="W72" s="50">
        <f t="shared" si="25"/>
        <v>0</v>
      </c>
      <c r="X72" s="50">
        <f t="shared" si="25"/>
        <v>0</v>
      </c>
      <c r="Y72" s="50">
        <f t="shared" si="25"/>
        <v>30561</v>
      </c>
      <c r="Z72" s="50">
        <f t="shared" si="25"/>
        <v>27330</v>
      </c>
      <c r="AA72" s="50">
        <f t="shared" si="25"/>
        <v>3231</v>
      </c>
      <c r="AB72" s="50">
        <f t="shared" si="25"/>
        <v>0</v>
      </c>
      <c r="AC72" s="50">
        <f t="shared" si="25"/>
        <v>0</v>
      </c>
    </row>
    <row r="73" spans="1:29" ht="18.75" customHeight="1">
      <c r="A73" s="4">
        <v>56</v>
      </c>
      <c r="B73" s="267" t="s">
        <v>60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9"/>
    </row>
    <row r="74" spans="1:29" ht="93.75" customHeight="1">
      <c r="A74" s="19">
        <v>57</v>
      </c>
      <c r="B74" s="43" t="s">
        <v>46</v>
      </c>
      <c r="C74" s="27" t="s">
        <v>43</v>
      </c>
      <c r="D74" s="27" t="s">
        <v>71</v>
      </c>
      <c r="E74" s="51">
        <f>F74+G74+H74+I74</f>
        <v>4926</v>
      </c>
      <c r="F74" s="51">
        <v>4926</v>
      </c>
      <c r="G74" s="51">
        <v>0</v>
      </c>
      <c r="H74" s="51">
        <v>0</v>
      </c>
      <c r="I74" s="51">
        <v>0</v>
      </c>
      <c r="J74" s="51">
        <f>K74+L74+M74+N74</f>
        <v>4926</v>
      </c>
      <c r="K74" s="51">
        <v>4926</v>
      </c>
      <c r="L74" s="51">
        <v>0</v>
      </c>
      <c r="M74" s="51">
        <v>0</v>
      </c>
      <c r="N74" s="51">
        <v>0</v>
      </c>
      <c r="O74" s="51">
        <f>P74+Q74+R74+S74</f>
        <v>4926</v>
      </c>
      <c r="P74" s="51">
        <v>4926</v>
      </c>
      <c r="Q74" s="51">
        <v>0</v>
      </c>
      <c r="R74" s="51">
        <v>0</v>
      </c>
      <c r="S74" s="51">
        <v>0</v>
      </c>
      <c r="T74" s="51">
        <f>U74+V74+W74+X74</f>
        <v>19704</v>
      </c>
      <c r="U74" s="51">
        <v>19704</v>
      </c>
      <c r="V74" s="51">
        <v>0</v>
      </c>
      <c r="W74" s="51">
        <v>0</v>
      </c>
      <c r="X74" s="51">
        <v>0</v>
      </c>
      <c r="Y74" s="56">
        <f>AB74+Z74+AA74+AC74</f>
        <v>34482</v>
      </c>
      <c r="Z74" s="56">
        <f>F74+K74+P74+U74</f>
        <v>34482</v>
      </c>
      <c r="AA74" s="56">
        <f>G74+L74+Q74+V74</f>
        <v>0</v>
      </c>
      <c r="AB74" s="56">
        <f>H74+M74+R74+W74</f>
        <v>0</v>
      </c>
      <c r="AC74" s="56">
        <v>0</v>
      </c>
    </row>
    <row r="75" spans="1:29" s="31" customFormat="1" ht="28.5" customHeight="1">
      <c r="A75" s="32">
        <v>58</v>
      </c>
      <c r="B75" s="39" t="s">
        <v>16</v>
      </c>
      <c r="C75" s="23"/>
      <c r="D75" s="33"/>
      <c r="E75" s="49">
        <f>SUM(E74:E74)</f>
        <v>4926</v>
      </c>
      <c r="F75" s="49">
        <f t="shared" ref="F75:AC75" si="26">SUM(F74:F74)</f>
        <v>4926</v>
      </c>
      <c r="G75" s="49">
        <f t="shared" si="26"/>
        <v>0</v>
      </c>
      <c r="H75" s="49">
        <f t="shared" si="26"/>
        <v>0</v>
      </c>
      <c r="I75" s="49">
        <f t="shared" si="26"/>
        <v>0</v>
      </c>
      <c r="J75" s="49">
        <f t="shared" si="26"/>
        <v>4926</v>
      </c>
      <c r="K75" s="49">
        <f t="shared" si="26"/>
        <v>4926</v>
      </c>
      <c r="L75" s="49">
        <f t="shared" si="26"/>
        <v>0</v>
      </c>
      <c r="M75" s="49">
        <f t="shared" si="26"/>
        <v>0</v>
      </c>
      <c r="N75" s="49">
        <f t="shared" si="26"/>
        <v>0</v>
      </c>
      <c r="O75" s="49">
        <f t="shared" si="26"/>
        <v>4926</v>
      </c>
      <c r="P75" s="49">
        <f t="shared" si="26"/>
        <v>4926</v>
      </c>
      <c r="Q75" s="49">
        <f t="shared" si="26"/>
        <v>0</v>
      </c>
      <c r="R75" s="49">
        <f t="shared" si="26"/>
        <v>0</v>
      </c>
      <c r="S75" s="49">
        <f t="shared" si="26"/>
        <v>0</v>
      </c>
      <c r="T75" s="49">
        <f t="shared" si="26"/>
        <v>19704</v>
      </c>
      <c r="U75" s="49">
        <f t="shared" si="26"/>
        <v>19704</v>
      </c>
      <c r="V75" s="49">
        <f t="shared" si="26"/>
        <v>0</v>
      </c>
      <c r="W75" s="49">
        <f t="shared" si="26"/>
        <v>0</v>
      </c>
      <c r="X75" s="49">
        <f t="shared" si="26"/>
        <v>0</v>
      </c>
      <c r="Y75" s="49">
        <f t="shared" si="26"/>
        <v>34482</v>
      </c>
      <c r="Z75" s="49">
        <f t="shared" si="26"/>
        <v>34482</v>
      </c>
      <c r="AA75" s="49">
        <f t="shared" si="26"/>
        <v>0</v>
      </c>
      <c r="AB75" s="49">
        <f t="shared" si="26"/>
        <v>0</v>
      </c>
      <c r="AC75" s="49">
        <f t="shared" si="26"/>
        <v>0</v>
      </c>
    </row>
    <row r="76" spans="1:29" s="13" customFormat="1" ht="35.25" customHeight="1">
      <c r="A76" s="12">
        <v>59</v>
      </c>
      <c r="B76" s="39" t="s">
        <v>18</v>
      </c>
      <c r="C76" s="29"/>
      <c r="D76" s="30"/>
      <c r="E76" s="49">
        <f>E72+E75</f>
        <v>5910</v>
      </c>
      <c r="F76" s="49">
        <f t="shared" ref="F76:N76" si="27">F72+F75</f>
        <v>5910</v>
      </c>
      <c r="G76" s="49">
        <f t="shared" si="27"/>
        <v>0</v>
      </c>
      <c r="H76" s="49">
        <f t="shared" si="27"/>
        <v>0</v>
      </c>
      <c r="I76" s="49">
        <f t="shared" si="27"/>
        <v>0</v>
      </c>
      <c r="J76" s="49">
        <f t="shared" si="27"/>
        <v>20378</v>
      </c>
      <c r="K76" s="49">
        <f t="shared" si="27"/>
        <v>17147</v>
      </c>
      <c r="L76" s="49">
        <f t="shared" si="27"/>
        <v>3231</v>
      </c>
      <c r="M76" s="49">
        <f t="shared" si="27"/>
        <v>0</v>
      </c>
      <c r="N76" s="49">
        <f t="shared" si="27"/>
        <v>0</v>
      </c>
      <c r="O76" s="49">
        <f t="shared" ref="O76:AC76" si="28">O72+O75</f>
        <v>11870</v>
      </c>
      <c r="P76" s="49">
        <f t="shared" si="28"/>
        <v>11870</v>
      </c>
      <c r="Q76" s="49">
        <f t="shared" si="28"/>
        <v>0</v>
      </c>
      <c r="R76" s="49">
        <f t="shared" si="28"/>
        <v>0</v>
      </c>
      <c r="S76" s="49">
        <f t="shared" si="28"/>
        <v>0</v>
      </c>
      <c r="T76" s="49">
        <f t="shared" si="28"/>
        <v>26885</v>
      </c>
      <c r="U76" s="49">
        <f t="shared" si="28"/>
        <v>26885</v>
      </c>
      <c r="V76" s="49">
        <f t="shared" si="28"/>
        <v>0</v>
      </c>
      <c r="W76" s="49">
        <f t="shared" si="28"/>
        <v>0</v>
      </c>
      <c r="X76" s="49">
        <f t="shared" si="28"/>
        <v>0</v>
      </c>
      <c r="Y76" s="49">
        <f t="shared" si="28"/>
        <v>65043</v>
      </c>
      <c r="Z76" s="49">
        <f t="shared" si="28"/>
        <v>61812</v>
      </c>
      <c r="AA76" s="49">
        <f t="shared" si="28"/>
        <v>3231</v>
      </c>
      <c r="AB76" s="49">
        <f t="shared" si="28"/>
        <v>0</v>
      </c>
      <c r="AC76" s="49">
        <f t="shared" si="28"/>
        <v>0</v>
      </c>
    </row>
    <row r="77" spans="1:29">
      <c r="B77" s="11"/>
      <c r="C77" s="11"/>
      <c r="D77" s="11"/>
      <c r="E77" s="15"/>
      <c r="F77" s="15"/>
      <c r="G77" s="15"/>
      <c r="H77" s="15"/>
      <c r="I77" s="15"/>
      <c r="J77" s="15"/>
      <c r="K77" s="11"/>
      <c r="L77" s="11"/>
      <c r="M77" s="11"/>
      <c r="N77" s="11"/>
      <c r="O77" s="15"/>
      <c r="P77" s="11"/>
      <c r="Q77" s="11"/>
      <c r="R77" s="11"/>
      <c r="S77" s="11"/>
      <c r="T77" s="15"/>
      <c r="U77" s="11"/>
      <c r="V77" s="11"/>
      <c r="W77" s="11"/>
      <c r="X77" s="11"/>
    </row>
    <row r="78" spans="1:29">
      <c r="H78" s="9"/>
      <c r="M78" s="7"/>
      <c r="R78" s="7"/>
      <c r="W78" s="7"/>
    </row>
    <row r="79" spans="1:29">
      <c r="A79" s="265" t="s">
        <v>45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</row>
    <row r="80" spans="1:29">
      <c r="H80" s="9"/>
      <c r="M80" s="7"/>
      <c r="R80" s="7"/>
      <c r="W80" s="7"/>
    </row>
    <row r="81" spans="8:23">
      <c r="H81" s="9"/>
      <c r="M81" s="7"/>
      <c r="R81" s="7"/>
      <c r="W81" s="7"/>
    </row>
    <row r="82" spans="8:23">
      <c r="H82" s="9"/>
      <c r="M82" s="7"/>
      <c r="R82" s="7"/>
      <c r="W82" s="7"/>
    </row>
    <row r="83" spans="8:23">
      <c r="H83" s="9"/>
      <c r="M83" s="7"/>
      <c r="R83" s="7"/>
      <c r="W83" s="7"/>
    </row>
    <row r="84" spans="8:23">
      <c r="H84" s="9"/>
      <c r="M84" s="7"/>
      <c r="R84" s="7"/>
      <c r="W84" s="7"/>
    </row>
    <row r="85" spans="8:23">
      <c r="H85" s="9"/>
      <c r="M85" s="7"/>
      <c r="R85" s="7"/>
      <c r="W85" s="7"/>
    </row>
    <row r="86" spans="8:23">
      <c r="H86" s="9"/>
      <c r="M86" s="7"/>
      <c r="R86" s="7"/>
      <c r="W86" s="7"/>
    </row>
    <row r="87" spans="8:23">
      <c r="H87" s="9"/>
      <c r="M87" s="7"/>
      <c r="R87" s="7"/>
      <c r="W87" s="7"/>
    </row>
    <row r="88" spans="8:23">
      <c r="H88" s="9"/>
      <c r="M88" s="7"/>
      <c r="R88" s="7"/>
      <c r="W88" s="7"/>
    </row>
    <row r="89" spans="8:23">
      <c r="H89" s="9"/>
      <c r="M89" s="7"/>
      <c r="R89" s="7"/>
      <c r="W89" s="7"/>
    </row>
    <row r="90" spans="8:23">
      <c r="H90" s="9"/>
      <c r="M90" s="7"/>
      <c r="R90" s="7"/>
      <c r="W90" s="7"/>
    </row>
  </sheetData>
  <mergeCells count="100">
    <mergeCell ref="S18:S19"/>
    <mergeCell ref="P18:P19"/>
    <mergeCell ref="V18:V19"/>
    <mergeCell ref="F9:F10"/>
    <mergeCell ref="G9:G10"/>
    <mergeCell ref="M18:M19"/>
    <mergeCell ref="N18:N19"/>
    <mergeCell ref="O18:O19"/>
    <mergeCell ref="G18:G19"/>
    <mergeCell ref="I16:I17"/>
    <mergeCell ref="J16:J17"/>
    <mergeCell ref="B12:AC12"/>
    <mergeCell ref="B13:AC13"/>
    <mergeCell ref="L18:L19"/>
    <mergeCell ref="AC18:AC19"/>
    <mergeCell ref="E18:E19"/>
    <mergeCell ref="A79:AC79"/>
    <mergeCell ref="X18:X19"/>
    <mergeCell ref="Y18:Y19"/>
    <mergeCell ref="Z18:Z19"/>
    <mergeCell ref="AA18:AA19"/>
    <mergeCell ref="AB18:AB19"/>
    <mergeCell ref="I18:I19"/>
    <mergeCell ref="H18:H19"/>
    <mergeCell ref="B73:AC73"/>
    <mergeCell ref="W18:W19"/>
    <mergeCell ref="U18:U19"/>
    <mergeCell ref="T18:T19"/>
    <mergeCell ref="A18:A19"/>
    <mergeCell ref="D18:D19"/>
    <mergeCell ref="J18:J19"/>
    <mergeCell ref="R18:R19"/>
    <mergeCell ref="F18:F19"/>
    <mergeCell ref="Q18:Q19"/>
    <mergeCell ref="K18:K19"/>
    <mergeCell ref="AC16:AC17"/>
    <mergeCell ref="F16:F17"/>
    <mergeCell ref="W16:W17"/>
    <mergeCell ref="X16:X17"/>
    <mergeCell ref="T16:T17"/>
    <mergeCell ref="Q16:Q17"/>
    <mergeCell ref="R16:R17"/>
    <mergeCell ref="S16:S17"/>
    <mergeCell ref="H16:H17"/>
    <mergeCell ref="V16:V17"/>
    <mergeCell ref="L16:L17"/>
    <mergeCell ref="K16:K17"/>
    <mergeCell ref="Z16:Z17"/>
    <mergeCell ref="AB16:AB17"/>
    <mergeCell ref="U16:U17"/>
    <mergeCell ref="B6:Y6"/>
    <mergeCell ref="E16:E17"/>
    <mergeCell ref="P16:P17"/>
    <mergeCell ref="Y16:Y17"/>
    <mergeCell ref="N16:N17"/>
    <mergeCell ref="O16:O17"/>
    <mergeCell ref="G16:G17"/>
    <mergeCell ref="M16:M17"/>
    <mergeCell ref="S9:S10"/>
    <mergeCell ref="V9:V10"/>
    <mergeCell ref="Q9:Q10"/>
    <mergeCell ref="P9:P10"/>
    <mergeCell ref="J9:J10"/>
    <mergeCell ref="J8:N8"/>
    <mergeCell ref="AA16:AA17"/>
    <mergeCell ref="E9:E10"/>
    <mergeCell ref="X9:X10"/>
    <mergeCell ref="Y9:Y10"/>
    <mergeCell ref="H9:H10"/>
    <mergeCell ref="A16:A17"/>
    <mergeCell ref="B16:B17"/>
    <mergeCell ref="C16:C17"/>
    <mergeCell ref="D16:D17"/>
    <mergeCell ref="O9:O10"/>
    <mergeCell ref="A7:A9"/>
    <mergeCell ref="C7:C9"/>
    <mergeCell ref="D7:D9"/>
    <mergeCell ref="B7:B9"/>
    <mergeCell ref="E14:AC14"/>
    <mergeCell ref="O8:S8"/>
    <mergeCell ref="T8:X8"/>
    <mergeCell ref="N9:N10"/>
    <mergeCell ref="L9:L10"/>
    <mergeCell ref="M9:M10"/>
    <mergeCell ref="K9:K10"/>
    <mergeCell ref="V2:AC2"/>
    <mergeCell ref="V4:AC4"/>
    <mergeCell ref="V3:AC3"/>
    <mergeCell ref="AC9:AC10"/>
    <mergeCell ref="W9:W10"/>
    <mergeCell ref="AB9:AB10"/>
    <mergeCell ref="E7:AC7"/>
    <mergeCell ref="E8:I8"/>
    <mergeCell ref="I9:I10"/>
    <mergeCell ref="Y8:AC8"/>
    <mergeCell ref="AA9:AA10"/>
    <mergeCell ref="Z9:Z10"/>
    <mergeCell ref="R9:R10"/>
    <mergeCell ref="U9:U10"/>
    <mergeCell ref="T9:T10"/>
  </mergeCells>
  <phoneticPr fontId="2" type="noConversion"/>
  <pageMargins left="0.16" right="0.15748031496062992" top="0.32" bottom="0.36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E84"/>
  <sheetViews>
    <sheetView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231" t="s">
        <v>90</v>
      </c>
      <c r="AB7" s="231"/>
      <c r="AC7" s="231"/>
      <c r="AD7" s="231"/>
      <c r="AE7" s="231"/>
      <c r="AF7" s="231"/>
      <c r="AG7" s="231"/>
      <c r="AH7" s="231"/>
    </row>
    <row r="8" spans="1:34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14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55">
        <v>6800</v>
      </c>
      <c r="L18" s="255">
        <v>0</v>
      </c>
      <c r="M18" s="255">
        <v>0</v>
      </c>
      <c r="N18" s="255">
        <v>0</v>
      </c>
      <c r="O18" s="263">
        <f>R18+Q18+S18+P18</f>
        <v>1796</v>
      </c>
      <c r="P18" s="255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f>197</f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104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132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105">
        <f t="shared" si="2"/>
        <v>356.6</v>
      </c>
      <c r="K27" s="105">
        <f>102.2+254.4</f>
        <v>356.6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356.6</v>
      </c>
      <c r="AE27" s="106">
        <f t="shared" si="7"/>
        <v>356.6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553.6</v>
      </c>
      <c r="K31" s="63">
        <f t="shared" si="8"/>
        <v>553.6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1563.6</v>
      </c>
      <c r="AE31" s="63">
        <f t="shared" si="8"/>
        <v>1563.6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6.5" customHeight="1">
      <c r="A35" s="19">
        <v>20</v>
      </c>
      <c r="B35" s="43" t="s">
        <v>3</v>
      </c>
      <c r="C35" s="27" t="s">
        <v>130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105">
        <f>M35+K35+L35+N35</f>
        <v>184.2</v>
      </c>
      <c r="K35" s="104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184.2</v>
      </c>
      <c r="AE35" s="104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184.2</v>
      </c>
      <c r="K36" s="63">
        <f t="shared" si="11"/>
        <v>184.2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240.2</v>
      </c>
      <c r="AE36" s="63">
        <f t="shared" si="11"/>
        <v>240.2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105">
        <f>M46+K46+L46+N46</f>
        <v>620.6</v>
      </c>
      <c r="K46" s="105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64">
        <f>AG46+AE46+AF46+AH46</f>
        <v>1184.7</v>
      </c>
      <c r="AE46" s="104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620.6</v>
      </c>
      <c r="K47" s="63">
        <f t="shared" si="15"/>
        <v>620.6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1184.7</v>
      </c>
      <c r="AE47" s="63">
        <f t="shared" si="15"/>
        <v>620.6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28.75" customHeight="1">
      <c r="A50" s="19">
        <v>35</v>
      </c>
      <c r="B50" s="43" t="s">
        <v>4</v>
      </c>
      <c r="C50" s="27" t="s">
        <v>131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105">
        <f>M50+K50+L50+N50</f>
        <v>8.8000000000000007</v>
      </c>
      <c r="K50" s="105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64">
        <f>AG50+AE50+AF50+AH50</f>
        <v>8.8000000000000007</v>
      </c>
      <c r="AE50" s="104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63">
        <f t="shared" si="17"/>
        <v>8.8000000000000007</v>
      </c>
      <c r="K52" s="63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63">
        <f t="shared" si="17"/>
        <v>8.8000000000000007</v>
      </c>
      <c r="AE52" s="63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111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1781.9999999999998</v>
      </c>
      <c r="K73" s="63">
        <f t="shared" si="25"/>
        <v>1781.9999999999998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5201.1000000000004</v>
      </c>
      <c r="AE73" s="63">
        <f t="shared" si="25"/>
        <v>4637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8582</v>
      </c>
      <c r="K74" s="63">
        <f t="shared" si="26"/>
        <v>8582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21578.1</v>
      </c>
      <c r="AE74" s="63">
        <f t="shared" si="26"/>
        <v>21014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5">
        <f>K76+L76+M76+N76</f>
        <v>4874</v>
      </c>
      <c r="K76" s="105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90" t="s">
        <v>103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2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14308</v>
      </c>
      <c r="K81" s="60">
        <f t="shared" si="29"/>
        <v>14308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58384.1</v>
      </c>
      <c r="AE81" s="60">
        <f t="shared" si="29"/>
        <v>57820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15748031496062992" right="0.15748031496062992" top="0.15748031496062992" bottom="0.27559055118110237" header="0.31496062992125984" footer="0.31496062992125984"/>
  <pageSetup paperSize="9" scale="5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95"/>
  <sheetViews>
    <sheetView topLeftCell="A71" workbookViewId="0">
      <selection activeCell="L73" sqref="L73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97" t="s">
        <v>90</v>
      </c>
      <c r="AB7" s="297"/>
      <c r="AC7" s="297"/>
      <c r="AD7" s="297"/>
      <c r="AE7" s="297"/>
      <c r="AF7" s="297"/>
      <c r="AG7" s="297"/>
      <c r="AH7" s="297"/>
    </row>
    <row r="8" spans="1:34" ht="16.5" customHeight="1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94" t="s">
        <v>13</v>
      </c>
      <c r="B9" s="251" t="s">
        <v>49</v>
      </c>
      <c r="C9" s="251" t="s">
        <v>25</v>
      </c>
      <c r="D9" s="251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19.5" customHeight="1">
      <c r="A10" s="295"/>
      <c r="B10" s="252"/>
      <c r="C10" s="252"/>
      <c r="D10" s="252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95"/>
      <c r="B11" s="252"/>
      <c r="C11" s="252"/>
      <c r="D11" s="252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93" t="s">
        <v>10</v>
      </c>
      <c r="K11" s="232" t="s">
        <v>66</v>
      </c>
      <c r="L11" s="293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 ht="5.25" customHeight="1">
      <c r="A12" s="296"/>
      <c r="B12" s="253"/>
      <c r="C12" s="253"/>
      <c r="D12" s="253"/>
      <c r="E12" s="257"/>
      <c r="F12" s="232"/>
      <c r="G12" s="232"/>
      <c r="H12" s="232"/>
      <c r="I12" s="232"/>
      <c r="J12" s="298"/>
      <c r="K12" s="232"/>
      <c r="L12" s="293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14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55">
        <v>6800</v>
      </c>
      <c r="L18" s="255">
        <v>0</v>
      </c>
      <c r="M18" s="255">
        <v>0</v>
      </c>
      <c r="N18" s="255">
        <v>0</v>
      </c>
      <c r="O18" s="263">
        <f>R18+Q18+S18+P18</f>
        <v>1796</v>
      </c>
      <c r="P18" s="255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110">
        <f t="shared" ref="J25:J30" si="2">M25+K25+L25+N25</f>
        <v>0</v>
      </c>
      <c r="K25" s="10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909</v>
      </c>
      <c r="AE25" s="10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110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537.90000000000009</v>
      </c>
      <c r="K31" s="63">
        <f t="shared" si="8"/>
        <v>356.6</v>
      </c>
      <c r="L31" s="63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13">
        <f t="shared" si="8"/>
        <v>1547.9</v>
      </c>
      <c r="AE31" s="63">
        <f t="shared" si="8"/>
        <v>1366.6</v>
      </c>
      <c r="AF31" s="113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0">
        <f>M33+K33+L33+N33</f>
        <v>57</v>
      </c>
      <c r="K33" s="107">
        <v>57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113</v>
      </c>
      <c r="AE33" s="107">
        <f t="shared" ref="AE33:AH35" si="9">F33+K33+P33+Z33+U33</f>
        <v>113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241.2</v>
      </c>
      <c r="K36" s="63">
        <f t="shared" si="11"/>
        <v>241.2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297.2</v>
      </c>
      <c r="AE36" s="63">
        <f t="shared" si="11"/>
        <v>297.2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110">
        <f>M38+K38+L38+N38</f>
        <v>140</v>
      </c>
      <c r="K38" s="10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621</v>
      </c>
      <c r="AE38" s="10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63">
        <f t="shared" si="13"/>
        <v>140</v>
      </c>
      <c r="K42" s="63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733</v>
      </c>
      <c r="AE42" s="63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0">
        <f>M44+K44+L44+N44</f>
        <v>230</v>
      </c>
      <c r="K44" s="107">
        <v>230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230</v>
      </c>
      <c r="AE44" s="107">
        <f t="shared" ref="AE44:AH46" si="14">F44+K44+P44+Z44+U44</f>
        <v>230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850.6</v>
      </c>
      <c r="K47" s="63">
        <f t="shared" si="15"/>
        <v>850.6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1414.7</v>
      </c>
      <c r="AE47" s="63">
        <f t="shared" si="15"/>
        <v>850.6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4595.8</v>
      </c>
      <c r="K73" s="50">
        <f t="shared" si="25"/>
        <v>1781.9999999999998</v>
      </c>
      <c r="L73" s="50">
        <f t="shared" si="25"/>
        <v>844.09999999999991</v>
      </c>
      <c r="M73" s="50">
        <f t="shared" si="25"/>
        <v>1969.7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8014.9</v>
      </c>
      <c r="AE73" s="50">
        <f t="shared" si="25"/>
        <v>4637</v>
      </c>
      <c r="AF73" s="50">
        <f t="shared" si="25"/>
        <v>844.09999999999991</v>
      </c>
      <c r="AG73" s="50">
        <f t="shared" si="25"/>
        <v>2533.8000000000002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11395.8</v>
      </c>
      <c r="K74" s="50">
        <f t="shared" si="26"/>
        <v>8582</v>
      </c>
      <c r="L74" s="50">
        <f t="shared" si="26"/>
        <v>844.09999999999991</v>
      </c>
      <c r="M74" s="50">
        <f t="shared" si="26"/>
        <v>1969.7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24391.9</v>
      </c>
      <c r="AE74" s="50">
        <f t="shared" si="26"/>
        <v>21014</v>
      </c>
      <c r="AF74" s="50">
        <f t="shared" si="26"/>
        <v>844.09999999999991</v>
      </c>
      <c r="AG74" s="50">
        <f t="shared" si="26"/>
        <v>2533.8000000000002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90" t="s">
        <v>103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2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110">
        <f>M79+K79+L79+N79</f>
        <v>850</v>
      </c>
      <c r="K79" s="108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60">
        <f t="shared" si="28"/>
        <v>850</v>
      </c>
      <c r="K80" s="60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17119.8</v>
      </c>
      <c r="K81" s="60">
        <f t="shared" si="29"/>
        <v>14306</v>
      </c>
      <c r="L81" s="49">
        <f t="shared" si="29"/>
        <v>844.09999999999991</v>
      </c>
      <c r="M81" s="49">
        <f t="shared" si="29"/>
        <v>1969.7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49">
        <f t="shared" si="29"/>
        <v>61195.9</v>
      </c>
      <c r="AE81" s="49">
        <f t="shared" si="29"/>
        <v>57818</v>
      </c>
      <c r="AF81" s="49">
        <f t="shared" si="29"/>
        <v>844.09999999999991</v>
      </c>
      <c r="AG81" s="49">
        <f t="shared" si="29"/>
        <v>2533.8000000000002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  <row r="95" spans="1:34">
      <c r="C95" s="7" t="s">
        <v>136</v>
      </c>
    </row>
  </sheetData>
  <mergeCells count="119">
    <mergeCell ref="A9:A12"/>
    <mergeCell ref="B9:B12"/>
    <mergeCell ref="C9:C12"/>
    <mergeCell ref="D9:D12"/>
    <mergeCell ref="AA2:AH2"/>
    <mergeCell ref="AA3:AH3"/>
    <mergeCell ref="AA4:AH4"/>
    <mergeCell ref="AA6:AH6"/>
    <mergeCell ref="AA7:AH7"/>
    <mergeCell ref="B8:AD8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X11:X12"/>
    <mergeCell ref="Y11:Y12"/>
    <mergeCell ref="AF11:AF12"/>
    <mergeCell ref="AG11:AG12"/>
    <mergeCell ref="AH11:AH12"/>
    <mergeCell ref="B14:AH14"/>
    <mergeCell ref="B15:AH15"/>
    <mergeCell ref="Q11:Q12"/>
    <mergeCell ref="R11:R12"/>
    <mergeCell ref="S11:S12"/>
    <mergeCell ref="AD11:AD12"/>
    <mergeCell ref="AE11:AE12"/>
    <mergeCell ref="L11:L12"/>
    <mergeCell ref="M11:M12"/>
    <mergeCell ref="N11:N12"/>
    <mergeCell ref="O11:O12"/>
    <mergeCell ref="P11:P12"/>
    <mergeCell ref="T11:T12"/>
    <mergeCell ref="U11:U12"/>
    <mergeCell ref="V11:V12"/>
    <mergeCell ref="W11:W12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</mergeCells>
  <pageMargins left="0.19" right="0.17" top="0.16" bottom="0.16" header="0.16" footer="0.19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95"/>
  <sheetViews>
    <sheetView topLeftCell="E22" workbookViewId="0">
      <selection activeCell="E22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97" t="s">
        <v>90</v>
      </c>
      <c r="AB7" s="297"/>
      <c r="AC7" s="297"/>
      <c r="AD7" s="297"/>
      <c r="AE7" s="297"/>
      <c r="AF7" s="297"/>
      <c r="AG7" s="297"/>
      <c r="AH7" s="297"/>
    </row>
    <row r="8" spans="1:34" ht="16.5" customHeight="1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94" t="s">
        <v>13</v>
      </c>
      <c r="B9" s="251" t="s">
        <v>49</v>
      </c>
      <c r="C9" s="251" t="s">
        <v>25</v>
      </c>
      <c r="D9" s="251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19.5" customHeight="1">
      <c r="A10" s="295"/>
      <c r="B10" s="252"/>
      <c r="C10" s="252"/>
      <c r="D10" s="252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95"/>
      <c r="B11" s="252"/>
      <c r="C11" s="252"/>
      <c r="D11" s="252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93" t="s">
        <v>10</v>
      </c>
      <c r="K11" s="232" t="s">
        <v>66</v>
      </c>
      <c r="L11" s="293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 ht="5.25" customHeight="1">
      <c r="A12" s="296"/>
      <c r="B12" s="253"/>
      <c r="C12" s="253"/>
      <c r="D12" s="253"/>
      <c r="E12" s="257"/>
      <c r="F12" s="232"/>
      <c r="G12" s="232"/>
      <c r="H12" s="232"/>
      <c r="I12" s="232"/>
      <c r="J12" s="298"/>
      <c r="K12" s="232"/>
      <c r="L12" s="293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14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55">
        <v>6800</v>
      </c>
      <c r="L18" s="255">
        <v>0</v>
      </c>
      <c r="M18" s="255">
        <v>0</v>
      </c>
      <c r="N18" s="255">
        <v>0</v>
      </c>
      <c r="O18" s="263">
        <f>R18+Q18+S18+P18</f>
        <v>1796</v>
      </c>
      <c r="P18" s="255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0</v>
      </c>
      <c r="K25" s="4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909</v>
      </c>
      <c r="AE25" s="4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51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537.90000000000009</v>
      </c>
      <c r="K31" s="50">
        <f t="shared" si="8"/>
        <v>356.6</v>
      </c>
      <c r="L31" s="50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21">
        <f t="shared" si="8"/>
        <v>1547.9</v>
      </c>
      <c r="AE31" s="50">
        <f t="shared" si="8"/>
        <v>1366.6</v>
      </c>
      <c r="AF31" s="121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2">
        <f>M33+K33+L33+N33</f>
        <v>192.5</v>
      </c>
      <c r="K33" s="111">
        <f>57+33.9</f>
        <v>90.9</v>
      </c>
      <c r="L33" s="111">
        <v>30.5</v>
      </c>
      <c r="M33" s="111">
        <v>71.099999999999994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248.5</v>
      </c>
      <c r="AE33" s="111">
        <f t="shared" ref="AE33:AH35" si="9">F33+K33+P33+Z33+U33</f>
        <v>146.9</v>
      </c>
      <c r="AF33" s="111">
        <f t="shared" si="9"/>
        <v>30.5</v>
      </c>
      <c r="AG33" s="111">
        <f t="shared" si="9"/>
        <v>71.099999999999994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376.7</v>
      </c>
      <c r="K36" s="63">
        <f t="shared" si="11"/>
        <v>275.10000000000002</v>
      </c>
      <c r="L36" s="63">
        <f t="shared" si="11"/>
        <v>30.5</v>
      </c>
      <c r="M36" s="63">
        <f t="shared" si="11"/>
        <v>71.099999999999994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432.7</v>
      </c>
      <c r="AE36" s="63">
        <f t="shared" si="11"/>
        <v>331.1</v>
      </c>
      <c r="AF36" s="63">
        <f t="shared" si="11"/>
        <v>30.5</v>
      </c>
      <c r="AG36" s="63">
        <f t="shared" si="11"/>
        <v>71.099999999999994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140</v>
      </c>
      <c r="K38" s="4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140</v>
      </c>
      <c r="K42" s="50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733</v>
      </c>
      <c r="AE42" s="50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2">
        <f>M44+K44+L44+N44</f>
        <v>494.3</v>
      </c>
      <c r="K44" s="111">
        <f>230+66.1</f>
        <v>296.10000000000002</v>
      </c>
      <c r="L44" s="111">
        <v>59.5</v>
      </c>
      <c r="M44" s="111">
        <v>138.69999999999999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494.3</v>
      </c>
      <c r="AE44" s="111">
        <f t="shared" ref="AE44:AH46" si="14">F44+K44+P44+Z44+U44</f>
        <v>296.10000000000002</v>
      </c>
      <c r="AF44" s="111">
        <f t="shared" si="14"/>
        <v>59.5</v>
      </c>
      <c r="AG44" s="111">
        <f t="shared" si="14"/>
        <v>138.69999999999999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1114.9000000000001</v>
      </c>
      <c r="K47" s="63">
        <f t="shared" si="15"/>
        <v>916.7</v>
      </c>
      <c r="L47" s="63">
        <f t="shared" si="15"/>
        <v>59.5</v>
      </c>
      <c r="M47" s="63">
        <f t="shared" si="15"/>
        <v>138.69999999999999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1679</v>
      </c>
      <c r="AE47" s="63">
        <f t="shared" si="15"/>
        <v>916.7</v>
      </c>
      <c r="AF47" s="63">
        <f t="shared" si="15"/>
        <v>59.5</v>
      </c>
      <c r="AG47" s="63">
        <f t="shared" si="15"/>
        <v>702.8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4995.6000000000004</v>
      </c>
      <c r="K73" s="63">
        <f t="shared" si="25"/>
        <v>1881.9999999999998</v>
      </c>
      <c r="L73" s="63">
        <f t="shared" si="25"/>
        <v>934.09999999999991</v>
      </c>
      <c r="M73" s="63">
        <f t="shared" si="25"/>
        <v>2179.5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8414.7000000000007</v>
      </c>
      <c r="AE73" s="63">
        <f t="shared" si="25"/>
        <v>4737</v>
      </c>
      <c r="AF73" s="63">
        <f t="shared" si="25"/>
        <v>934.09999999999991</v>
      </c>
      <c r="AG73" s="63">
        <f t="shared" si="25"/>
        <v>2743.6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11795.6</v>
      </c>
      <c r="K74" s="63">
        <f t="shared" si="26"/>
        <v>8682</v>
      </c>
      <c r="L74" s="63">
        <f t="shared" si="26"/>
        <v>934.09999999999991</v>
      </c>
      <c r="M74" s="63">
        <f t="shared" si="26"/>
        <v>2179.5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24791.7</v>
      </c>
      <c r="AE74" s="63">
        <f t="shared" si="26"/>
        <v>21114</v>
      </c>
      <c r="AF74" s="63">
        <f t="shared" si="26"/>
        <v>934.09999999999991</v>
      </c>
      <c r="AG74" s="63">
        <f t="shared" si="26"/>
        <v>2743.6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90" t="s">
        <v>103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2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850</v>
      </c>
      <c r="K79" s="51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850</v>
      </c>
      <c r="K80" s="49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17519.599999999999</v>
      </c>
      <c r="K81" s="60">
        <f t="shared" si="29"/>
        <v>14406</v>
      </c>
      <c r="L81" s="60">
        <f t="shared" si="29"/>
        <v>934.09999999999991</v>
      </c>
      <c r="M81" s="60">
        <f t="shared" si="29"/>
        <v>2179.5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61595.7</v>
      </c>
      <c r="AE81" s="60">
        <f t="shared" si="29"/>
        <v>57918</v>
      </c>
      <c r="AF81" s="60">
        <f t="shared" si="29"/>
        <v>934.09999999999991</v>
      </c>
      <c r="AG81" s="60">
        <f t="shared" si="29"/>
        <v>2743.6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  <row r="95" spans="1:34">
      <c r="C95" s="7" t="s">
        <v>136</v>
      </c>
    </row>
  </sheetData>
  <mergeCells count="119">
    <mergeCell ref="AA2:AH2"/>
    <mergeCell ref="AA3:AH3"/>
    <mergeCell ref="AA4:AH4"/>
    <mergeCell ref="AA6:AH6"/>
    <mergeCell ref="AA7:AH7"/>
    <mergeCell ref="B8:AD8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96"/>
  <sheetViews>
    <sheetView topLeftCell="A73"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6" width="7.42578125" style="130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35" width="9.42578125" style="7" customWidth="1"/>
    <col min="36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7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97" t="s">
        <v>90</v>
      </c>
      <c r="AB7" s="297"/>
      <c r="AC7" s="297"/>
      <c r="AD7" s="297"/>
      <c r="AE7" s="297"/>
      <c r="AF7" s="297"/>
      <c r="AG7" s="297"/>
      <c r="AH7" s="297"/>
    </row>
    <row r="8" spans="1:34" ht="16.5" customHeight="1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94" t="s">
        <v>13</v>
      </c>
      <c r="B9" s="251" t="s">
        <v>49</v>
      </c>
      <c r="C9" s="251" t="s">
        <v>25</v>
      </c>
      <c r="D9" s="251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19.5" customHeight="1">
      <c r="A10" s="295"/>
      <c r="B10" s="252"/>
      <c r="C10" s="252"/>
      <c r="D10" s="252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95"/>
      <c r="B11" s="252"/>
      <c r="C11" s="252"/>
      <c r="D11" s="252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93" t="s">
        <v>10</v>
      </c>
      <c r="K11" s="232" t="s">
        <v>66</v>
      </c>
      <c r="L11" s="293" t="s">
        <v>68</v>
      </c>
      <c r="M11" s="232" t="s">
        <v>69</v>
      </c>
      <c r="N11" s="232" t="s">
        <v>11</v>
      </c>
      <c r="O11" s="300" t="s">
        <v>10</v>
      </c>
      <c r="P11" s="30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 ht="22.5" customHeight="1">
      <c r="A12" s="296"/>
      <c r="B12" s="253"/>
      <c r="C12" s="253"/>
      <c r="D12" s="253"/>
      <c r="E12" s="257"/>
      <c r="F12" s="232"/>
      <c r="G12" s="232"/>
      <c r="H12" s="232"/>
      <c r="I12" s="232"/>
      <c r="J12" s="298"/>
      <c r="K12" s="232"/>
      <c r="L12" s="293"/>
      <c r="M12" s="232"/>
      <c r="N12" s="232"/>
      <c r="O12" s="301"/>
      <c r="P12" s="30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131">
        <v>15</v>
      </c>
      <c r="P13" s="13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4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20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 ht="21" customHeight="1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32"/>
      <c r="P17" s="132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55">
        <v>6800</v>
      </c>
      <c r="L18" s="255">
        <v>0</v>
      </c>
      <c r="M18" s="255">
        <v>0</v>
      </c>
      <c r="N18" s="255">
        <v>0</v>
      </c>
      <c r="O18" s="263">
        <f>R18+Q18+S18+P18</f>
        <v>1796</v>
      </c>
      <c r="P18" s="263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63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63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99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133">
        <f t="shared" si="0"/>
        <v>1796</v>
      </c>
      <c r="P22" s="133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134"/>
      <c r="P23" s="134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134"/>
      <c r="P24" s="134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0</v>
      </c>
      <c r="K25" s="47">
        <v>0</v>
      </c>
      <c r="L25" s="47">
        <v>0</v>
      </c>
      <c r="M25" s="47">
        <v>0</v>
      </c>
      <c r="N25" s="47">
        <v>0</v>
      </c>
      <c r="O25" s="93">
        <v>0</v>
      </c>
      <c r="P25" s="93">
        <v>0</v>
      </c>
      <c r="Q25" s="47">
        <v>0</v>
      </c>
      <c r="R25" s="47">
        <v>0</v>
      </c>
      <c r="S25" s="47">
        <v>0</v>
      </c>
      <c r="T25" s="51">
        <f t="shared" ref="T25:T30" si="3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4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5">AG25+AE25+AF25+AH25</f>
        <v>482</v>
      </c>
      <c r="AE25" s="122">
        <f t="shared" ref="AE25:AH30" si="6">F25+K25+P25+Z25+U25</f>
        <v>482</v>
      </c>
      <c r="AF25" s="47">
        <f t="shared" si="6"/>
        <v>0</v>
      </c>
      <c r="AG25" s="47">
        <f t="shared" si="6"/>
        <v>0</v>
      </c>
      <c r="AH25" s="47">
        <f t="shared" si="6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135">
        <f>R26+P26+Q26+S26</f>
        <v>0</v>
      </c>
      <c r="P26" s="135">
        <v>0</v>
      </c>
      <c r="Q26" s="51">
        <v>0</v>
      </c>
      <c r="R26" s="47">
        <v>0</v>
      </c>
      <c r="S26" s="51">
        <v>0</v>
      </c>
      <c r="T26" s="51">
        <f t="shared" si="3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4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5"/>
        <v>0</v>
      </c>
      <c r="AE26" s="47">
        <f t="shared" si="6"/>
        <v>0</v>
      </c>
      <c r="AF26" s="47">
        <f t="shared" si="6"/>
        <v>0</v>
      </c>
      <c r="AG26" s="47">
        <f t="shared" si="6"/>
        <v>0</v>
      </c>
      <c r="AH26" s="47">
        <f t="shared" si="6"/>
        <v>0</v>
      </c>
    </row>
    <row r="27" spans="1:83" s="10" customFormat="1" ht="406.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51">
        <v>181.3</v>
      </c>
      <c r="M27" s="51">
        <v>0</v>
      </c>
      <c r="N27" s="51">
        <v>0</v>
      </c>
      <c r="O27" s="135">
        <f>R27+P27+Q27+S27</f>
        <v>0</v>
      </c>
      <c r="P27" s="135">
        <v>0</v>
      </c>
      <c r="Q27" s="51">
        <v>0</v>
      </c>
      <c r="R27" s="51">
        <v>0</v>
      </c>
      <c r="S27" s="51">
        <v>0</v>
      </c>
      <c r="T27" s="51">
        <f t="shared" si="3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4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5"/>
        <v>537.90000000000009</v>
      </c>
      <c r="AE27" s="47">
        <f t="shared" si="6"/>
        <v>356.6</v>
      </c>
      <c r="AF27" s="47">
        <f t="shared" si="6"/>
        <v>181.3</v>
      </c>
      <c r="AG27" s="47">
        <f t="shared" si="6"/>
        <v>0</v>
      </c>
      <c r="AH27" s="47">
        <f t="shared" si="6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135">
        <f>R28+P28+Q28+S28</f>
        <v>0</v>
      </c>
      <c r="P28" s="135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3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4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5"/>
        <v>101</v>
      </c>
      <c r="AE28" s="47">
        <f t="shared" si="6"/>
        <v>101</v>
      </c>
      <c r="AF28" s="47">
        <f t="shared" si="6"/>
        <v>0</v>
      </c>
      <c r="AG28" s="47">
        <f t="shared" si="6"/>
        <v>0</v>
      </c>
      <c r="AH28" s="47">
        <f t="shared" si="6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135">
        <f>R29+P29+Q29+S29</f>
        <v>0</v>
      </c>
      <c r="P29" s="135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3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4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5"/>
        <v>0</v>
      </c>
      <c r="AE29" s="47">
        <f t="shared" si="6"/>
        <v>0</v>
      </c>
      <c r="AF29" s="47">
        <f t="shared" si="6"/>
        <v>0</v>
      </c>
      <c r="AG29" s="47">
        <f t="shared" si="6"/>
        <v>0</v>
      </c>
      <c r="AH29" s="47">
        <f t="shared" si="6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135">
        <f>R30+P30+Q30+S30</f>
        <v>0</v>
      </c>
      <c r="P30" s="135">
        <f>S30</f>
        <v>0</v>
      </c>
      <c r="Q30" s="47">
        <v>0</v>
      </c>
      <c r="R30" s="51">
        <v>0</v>
      </c>
      <c r="S30" s="47">
        <v>0</v>
      </c>
      <c r="T30" s="51">
        <f t="shared" si="3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4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5"/>
        <v>0</v>
      </c>
      <c r="AE30" s="47">
        <f t="shared" si="6"/>
        <v>0</v>
      </c>
      <c r="AF30" s="47">
        <f t="shared" si="6"/>
        <v>0</v>
      </c>
      <c r="AG30" s="47">
        <f t="shared" si="6"/>
        <v>0</v>
      </c>
      <c r="AH30" s="47">
        <f t="shared" si="6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537.90000000000009</v>
      </c>
      <c r="K31" s="50">
        <f t="shared" si="7"/>
        <v>356.6</v>
      </c>
      <c r="L31" s="50">
        <f t="shared" si="7"/>
        <v>181.3</v>
      </c>
      <c r="M31" s="50">
        <f t="shared" si="7"/>
        <v>0</v>
      </c>
      <c r="N31" s="50">
        <f t="shared" si="7"/>
        <v>0</v>
      </c>
      <c r="O31" s="94">
        <f t="shared" si="7"/>
        <v>0</v>
      </c>
      <c r="P31" s="94">
        <f t="shared" si="7"/>
        <v>0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7"/>
        <v>0</v>
      </c>
      <c r="Z31" s="50">
        <f t="shared" si="7"/>
        <v>0</v>
      </c>
      <c r="AA31" s="50">
        <f t="shared" si="7"/>
        <v>0</v>
      </c>
      <c r="AB31" s="50">
        <f t="shared" si="7"/>
        <v>0</v>
      </c>
      <c r="AC31" s="50">
        <f t="shared" si="7"/>
        <v>0</v>
      </c>
      <c r="AD31" s="113">
        <f t="shared" si="7"/>
        <v>1120.9000000000001</v>
      </c>
      <c r="AE31" s="63">
        <f t="shared" si="7"/>
        <v>939.6</v>
      </c>
      <c r="AF31" s="121">
        <f t="shared" si="7"/>
        <v>181.3</v>
      </c>
      <c r="AG31" s="50">
        <f t="shared" si="7"/>
        <v>0</v>
      </c>
      <c r="AH31" s="50">
        <f t="shared" si="7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135"/>
      <c r="P32" s="135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23">
        <f>M33+K33+L33+N33</f>
        <v>192.5</v>
      </c>
      <c r="K33" s="122">
        <f>57+33.9</f>
        <v>90.9</v>
      </c>
      <c r="L33" s="122">
        <v>30.5</v>
      </c>
      <c r="M33" s="122">
        <v>71.099999999999994</v>
      </c>
      <c r="N33" s="47">
        <f>Q33</f>
        <v>0</v>
      </c>
      <c r="O33" s="135">
        <f>P33+Q33+R33+S33</f>
        <v>0</v>
      </c>
      <c r="P33" s="135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248.5</v>
      </c>
      <c r="AE33" s="122">
        <f t="shared" ref="AE33:AH35" si="8">F33+K33+P33+Z33+U33</f>
        <v>146.9</v>
      </c>
      <c r="AF33" s="122">
        <f t="shared" si="8"/>
        <v>30.5</v>
      </c>
      <c r="AG33" s="122">
        <f t="shared" si="8"/>
        <v>71.099999999999994</v>
      </c>
      <c r="AH33" s="47">
        <f t="shared" si="8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9">Q34</f>
        <v>0</v>
      </c>
      <c r="O34" s="135">
        <f>P34+Q34+R34+S34</f>
        <v>0</v>
      </c>
      <c r="P34" s="135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8"/>
        <v>0</v>
      </c>
      <c r="AF34" s="47">
        <f t="shared" si="8"/>
        <v>0</v>
      </c>
      <c r="AG34" s="47">
        <f t="shared" si="8"/>
        <v>0</v>
      </c>
      <c r="AH34" s="47">
        <f t="shared" si="8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9"/>
        <v>0</v>
      </c>
      <c r="O35" s="135">
        <f>P35+Q35+R35+S35</f>
        <v>0</v>
      </c>
      <c r="P35" s="135">
        <f t="shared" si="9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8"/>
        <v>184.2</v>
      </c>
      <c r="AF35" s="47">
        <f t="shared" si="8"/>
        <v>0</v>
      </c>
      <c r="AG35" s="47">
        <f t="shared" si="8"/>
        <v>0</v>
      </c>
      <c r="AH35" s="47">
        <f t="shared" si="8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63">
        <f t="shared" si="10"/>
        <v>376.7</v>
      </c>
      <c r="K36" s="63">
        <f t="shared" si="10"/>
        <v>275.10000000000002</v>
      </c>
      <c r="L36" s="63">
        <f t="shared" si="10"/>
        <v>30.5</v>
      </c>
      <c r="M36" s="63">
        <f t="shared" si="10"/>
        <v>71.099999999999994</v>
      </c>
      <c r="N36" s="50">
        <f t="shared" si="10"/>
        <v>0</v>
      </c>
      <c r="O36" s="134">
        <f t="shared" si="10"/>
        <v>0</v>
      </c>
      <c r="P36" s="134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  <c r="AD36" s="63">
        <f t="shared" si="10"/>
        <v>432.7</v>
      </c>
      <c r="AE36" s="63">
        <f t="shared" si="10"/>
        <v>331.1</v>
      </c>
      <c r="AF36" s="63">
        <f t="shared" si="10"/>
        <v>30.5</v>
      </c>
      <c r="AG36" s="63">
        <f t="shared" si="10"/>
        <v>71.099999999999994</v>
      </c>
      <c r="AH36" s="50">
        <f t="shared" si="10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135"/>
      <c r="P37" s="135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140</v>
      </c>
      <c r="K38" s="47">
        <v>140</v>
      </c>
      <c r="L38" s="47">
        <v>0</v>
      </c>
      <c r="M38" s="47">
        <v>0</v>
      </c>
      <c r="N38" s="47">
        <v>0</v>
      </c>
      <c r="O38" s="135">
        <f>R38+P38+Q38+S38</f>
        <v>0</v>
      </c>
      <c r="P38" s="135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1">F38+K38+P38+Z38+U38</f>
        <v>621</v>
      </c>
      <c r="AF38" s="47">
        <f t="shared" si="11"/>
        <v>0</v>
      </c>
      <c r="AG38" s="47">
        <f t="shared" si="11"/>
        <v>0</v>
      </c>
      <c r="AH38" s="47">
        <f t="shared" si="11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135">
        <f>R39+P39+Q39+S39</f>
        <v>0</v>
      </c>
      <c r="P39" s="135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1"/>
        <v>0</v>
      </c>
      <c r="AF39" s="47">
        <f t="shared" si="11"/>
        <v>0</v>
      </c>
      <c r="AG39" s="47">
        <f t="shared" si="11"/>
        <v>0</v>
      </c>
      <c r="AH39" s="47">
        <f t="shared" si="11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135">
        <f>R40+P40+Q40+S40</f>
        <v>0</v>
      </c>
      <c r="P40" s="135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1"/>
        <v>0</v>
      </c>
      <c r="AF40" s="47">
        <f t="shared" si="11"/>
        <v>0</v>
      </c>
      <c r="AG40" s="47">
        <f t="shared" si="11"/>
        <v>0</v>
      </c>
      <c r="AH40" s="47">
        <f t="shared" si="11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135">
        <f>R41+P41+Q41+S41</f>
        <v>0</v>
      </c>
      <c r="P41" s="135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1"/>
        <v>112</v>
      </c>
      <c r="AF41" s="47">
        <f t="shared" si="11"/>
        <v>0</v>
      </c>
      <c r="AG41" s="47">
        <f t="shared" si="11"/>
        <v>0</v>
      </c>
      <c r="AH41" s="47">
        <f t="shared" si="11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2">SUM(E38:E41)</f>
        <v>426</v>
      </c>
      <c r="F42" s="50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140</v>
      </c>
      <c r="K42" s="50">
        <f t="shared" si="12"/>
        <v>140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134">
        <f t="shared" si="12"/>
        <v>0</v>
      </c>
      <c r="P42" s="134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2"/>
        <v>0</v>
      </c>
      <c r="Z42" s="50">
        <f t="shared" si="12"/>
        <v>0</v>
      </c>
      <c r="AA42" s="50">
        <f t="shared" si="12"/>
        <v>0</v>
      </c>
      <c r="AB42" s="50">
        <f t="shared" si="12"/>
        <v>0</v>
      </c>
      <c r="AC42" s="50">
        <f t="shared" si="12"/>
        <v>0</v>
      </c>
      <c r="AD42" s="50">
        <f t="shared" si="12"/>
        <v>733</v>
      </c>
      <c r="AE42" s="50">
        <f t="shared" si="12"/>
        <v>733</v>
      </c>
      <c r="AF42" s="50">
        <f t="shared" si="12"/>
        <v>0</v>
      </c>
      <c r="AG42" s="50">
        <f t="shared" si="12"/>
        <v>0</v>
      </c>
      <c r="AH42" s="50">
        <f t="shared" si="12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135"/>
      <c r="P43" s="135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23">
        <f>M44+K44+L44+N44</f>
        <v>494.3</v>
      </c>
      <c r="K44" s="122">
        <f>230+66.1</f>
        <v>296.10000000000002</v>
      </c>
      <c r="L44" s="122">
        <v>59.5</v>
      </c>
      <c r="M44" s="122">
        <v>138.69999999999999</v>
      </c>
      <c r="N44" s="47">
        <v>0</v>
      </c>
      <c r="O44" s="135">
        <f>R44+P44+Q44+S44</f>
        <v>0</v>
      </c>
      <c r="P44" s="135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494.3</v>
      </c>
      <c r="AE44" s="122">
        <f t="shared" ref="AE44:AH46" si="13">F44+K44+P44+Z44+U44</f>
        <v>296.10000000000002</v>
      </c>
      <c r="AF44" s="122">
        <f t="shared" si="13"/>
        <v>59.5</v>
      </c>
      <c r="AG44" s="122">
        <f t="shared" si="13"/>
        <v>138.69999999999999</v>
      </c>
      <c r="AH44" s="47">
        <f t="shared" si="13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135">
        <f>R45+P45+Q45+S45</f>
        <v>0</v>
      </c>
      <c r="P45" s="135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3"/>
        <v>0</v>
      </c>
      <c r="AF45" s="47">
        <f t="shared" si="13"/>
        <v>0</v>
      </c>
      <c r="AG45" s="47">
        <f t="shared" si="13"/>
        <v>0</v>
      </c>
      <c r="AH45" s="47">
        <f t="shared" si="13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135">
        <f>R46+P46+Q46+S46</f>
        <v>0</v>
      </c>
      <c r="P46" s="135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3"/>
        <v>620.6</v>
      </c>
      <c r="AF46" s="47">
        <f t="shared" si="13"/>
        <v>0</v>
      </c>
      <c r="AG46" s="47">
        <f t="shared" si="13"/>
        <v>564.1</v>
      </c>
      <c r="AH46" s="47">
        <f t="shared" si="13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4">SUM(F44:F46)</f>
        <v>0</v>
      </c>
      <c r="G47" s="50">
        <f t="shared" si="14"/>
        <v>0</v>
      </c>
      <c r="H47" s="50">
        <f t="shared" si="14"/>
        <v>564.1</v>
      </c>
      <c r="I47" s="50">
        <f t="shared" si="14"/>
        <v>0</v>
      </c>
      <c r="J47" s="63">
        <f t="shared" si="14"/>
        <v>1114.9000000000001</v>
      </c>
      <c r="K47" s="63">
        <f t="shared" si="14"/>
        <v>916.7</v>
      </c>
      <c r="L47" s="63">
        <f t="shared" si="14"/>
        <v>59.5</v>
      </c>
      <c r="M47" s="63">
        <f t="shared" si="14"/>
        <v>138.69999999999999</v>
      </c>
      <c r="N47" s="50">
        <f t="shared" si="14"/>
        <v>0</v>
      </c>
      <c r="O47" s="134">
        <f t="shared" si="14"/>
        <v>0</v>
      </c>
      <c r="P47" s="134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  <c r="AD47" s="63">
        <f t="shared" si="14"/>
        <v>1679</v>
      </c>
      <c r="AE47" s="63">
        <f t="shared" si="14"/>
        <v>916.7</v>
      </c>
      <c r="AF47" s="63">
        <f t="shared" si="14"/>
        <v>59.5</v>
      </c>
      <c r="AG47" s="63">
        <f t="shared" si="14"/>
        <v>702.8</v>
      </c>
      <c r="AH47" s="50">
        <f t="shared" si="14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135"/>
      <c r="P48" s="135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135">
        <f>P49+Q49+R49+S49</f>
        <v>0</v>
      </c>
      <c r="P49" s="135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5">F49+K49+P49+Z49+U49</f>
        <v>0</v>
      </c>
      <c r="AF49" s="47">
        <f t="shared" si="15"/>
        <v>0</v>
      </c>
      <c r="AG49" s="47">
        <f t="shared" si="15"/>
        <v>0</v>
      </c>
      <c r="AH49" s="47">
        <f t="shared" si="15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135">
        <f>P50+Q50+R50+S50</f>
        <v>0</v>
      </c>
      <c r="P50" s="135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5"/>
        <v>8.8000000000000007</v>
      </c>
      <c r="AF50" s="47">
        <f t="shared" si="15"/>
        <v>0</v>
      </c>
      <c r="AG50" s="47">
        <f t="shared" si="15"/>
        <v>0</v>
      </c>
      <c r="AH50" s="47">
        <f t="shared" si="15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135">
        <f>P51+Q51+R51+S51</f>
        <v>0</v>
      </c>
      <c r="P51" s="135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5"/>
        <v>0</v>
      </c>
      <c r="AF51" s="47">
        <f t="shared" si="15"/>
        <v>0</v>
      </c>
      <c r="AG51" s="47">
        <f t="shared" si="15"/>
        <v>0</v>
      </c>
      <c r="AH51" s="47">
        <f t="shared" si="15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8.8000000000000007</v>
      </c>
      <c r="K52" s="50">
        <f t="shared" si="16"/>
        <v>8.8000000000000007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134">
        <f t="shared" si="16"/>
        <v>0</v>
      </c>
      <c r="P52" s="134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  <c r="AD52" s="50">
        <f t="shared" si="16"/>
        <v>8.8000000000000007</v>
      </c>
      <c r="AE52" s="50">
        <f t="shared" si="16"/>
        <v>8.8000000000000007</v>
      </c>
      <c r="AF52" s="50">
        <f t="shared" si="16"/>
        <v>0</v>
      </c>
      <c r="AG52" s="50">
        <f t="shared" si="16"/>
        <v>0</v>
      </c>
      <c r="AH52" s="50">
        <f t="shared" si="16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135"/>
      <c r="P53" s="135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135">
        <f>P54+Q54+R54+S54</f>
        <v>0</v>
      </c>
      <c r="P54" s="135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7">F54+K54+P54+Z54+U54</f>
        <v>4</v>
      </c>
      <c r="AF54" s="47">
        <f t="shared" si="17"/>
        <v>0</v>
      </c>
      <c r="AG54" s="47">
        <f t="shared" si="17"/>
        <v>0</v>
      </c>
      <c r="AH54" s="47">
        <f t="shared" si="17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135">
        <f>P55+Q55+R55+S55</f>
        <v>0</v>
      </c>
      <c r="P55" s="135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7"/>
        <v>0</v>
      </c>
      <c r="AF55" s="47">
        <f t="shared" si="17"/>
        <v>0</v>
      </c>
      <c r="AG55" s="47">
        <f t="shared" si="17"/>
        <v>0</v>
      </c>
      <c r="AH55" s="47">
        <f t="shared" si="17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135">
        <v>0</v>
      </c>
      <c r="P56" s="135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7"/>
        <v>0</v>
      </c>
      <c r="AF56" s="47">
        <f t="shared" si="17"/>
        <v>0</v>
      </c>
      <c r="AG56" s="47">
        <f t="shared" si="17"/>
        <v>0</v>
      </c>
      <c r="AH56" s="47">
        <f t="shared" si="17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134">
        <f t="shared" si="18"/>
        <v>0</v>
      </c>
      <c r="P57" s="134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  <c r="AD57" s="50">
        <f t="shared" si="18"/>
        <v>4</v>
      </c>
      <c r="AE57" s="50">
        <f t="shared" si="18"/>
        <v>4</v>
      </c>
      <c r="AF57" s="50">
        <f t="shared" si="18"/>
        <v>0</v>
      </c>
      <c r="AG57" s="50">
        <f t="shared" si="18"/>
        <v>0</v>
      </c>
      <c r="AH57" s="50">
        <f t="shared" si="18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135"/>
      <c r="P58" s="135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135">
        <f>R59+P59+Q59+S59</f>
        <v>0</v>
      </c>
      <c r="P59" s="135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168.8</v>
      </c>
      <c r="K60" s="50">
        <f t="shared" si="19"/>
        <v>168.8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134">
        <f t="shared" si="19"/>
        <v>0</v>
      </c>
      <c r="P60" s="134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  <c r="AD60" s="50">
        <f t="shared" si="19"/>
        <v>168.8</v>
      </c>
      <c r="AE60" s="50">
        <f t="shared" si="19"/>
        <v>168.8</v>
      </c>
      <c r="AF60" s="50">
        <f t="shared" si="19"/>
        <v>0</v>
      </c>
      <c r="AG60" s="50">
        <f t="shared" si="19"/>
        <v>0</v>
      </c>
      <c r="AH60" s="50">
        <f t="shared" si="19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135"/>
      <c r="P61" s="135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135">
        <f>P62+Q62+R62+S62</f>
        <v>0</v>
      </c>
      <c r="P62" s="135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16</v>
      </c>
      <c r="K63" s="50">
        <f t="shared" si="20"/>
        <v>16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134">
        <f t="shared" si="20"/>
        <v>0</v>
      </c>
      <c r="P63" s="134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  <c r="AD63" s="50">
        <f t="shared" si="20"/>
        <v>16</v>
      </c>
      <c r="AE63" s="50">
        <f t="shared" si="20"/>
        <v>16</v>
      </c>
      <c r="AF63" s="50">
        <f t="shared" si="20"/>
        <v>0</v>
      </c>
      <c r="AG63" s="50">
        <f t="shared" si="20"/>
        <v>0</v>
      </c>
      <c r="AH63" s="50">
        <f t="shared" si="20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135"/>
      <c r="P64" s="135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135">
        <f>R65+P65+Q65+S65</f>
        <v>417</v>
      </c>
      <c r="P65" s="135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 t="shared" ref="AE65:AH66" si="21">F65+K65+P65+Z65+U65</f>
        <v>1192</v>
      </c>
      <c r="AF65" s="47">
        <f t="shared" si="21"/>
        <v>0</v>
      </c>
      <c r="AG65" s="47">
        <f t="shared" si="21"/>
        <v>0</v>
      </c>
      <c r="AH65" s="47">
        <f t="shared" si="21"/>
        <v>0</v>
      </c>
    </row>
    <row r="66" spans="1:34" s="9" customFormat="1" ht="47.25" customHeight="1">
      <c r="A66" s="74">
        <v>51</v>
      </c>
      <c r="B66" s="126" t="s">
        <v>6</v>
      </c>
      <c r="C66" s="68" t="s">
        <v>96</v>
      </c>
      <c r="D66" s="127" t="s">
        <v>137</v>
      </c>
      <c r="E66" s="125">
        <f>H66+G66+F66+I66</f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f>M66+L66+K66+N66</f>
        <v>0</v>
      </c>
      <c r="K66" s="125">
        <v>0</v>
      </c>
      <c r="L66" s="125">
        <v>0</v>
      </c>
      <c r="M66" s="125">
        <v>0</v>
      </c>
      <c r="N66" s="125">
        <v>0</v>
      </c>
      <c r="O66" s="93">
        <f>R66+Q66+P66+S66</f>
        <v>427</v>
      </c>
      <c r="P66" s="93">
        <f>427</f>
        <v>427</v>
      </c>
      <c r="Q66" s="125">
        <v>0</v>
      </c>
      <c r="R66" s="125">
        <v>0</v>
      </c>
      <c r="S66" s="125">
        <v>0</v>
      </c>
      <c r="T66" s="125">
        <f>W66+V66+U66+X66</f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f>AB66+AA66+Z66+AC66</f>
        <v>0</v>
      </c>
      <c r="Z66" s="125">
        <v>0</v>
      </c>
      <c r="AA66" s="125">
        <v>0</v>
      </c>
      <c r="AB66" s="125">
        <v>0</v>
      </c>
      <c r="AC66" s="125">
        <v>0</v>
      </c>
      <c r="AD66" s="64">
        <f>AG66+AE66+AF66+AH66</f>
        <v>427</v>
      </c>
      <c r="AE66" s="124">
        <f t="shared" si="21"/>
        <v>427</v>
      </c>
      <c r="AF66" s="124">
        <f t="shared" si="21"/>
        <v>0</v>
      </c>
      <c r="AG66" s="124">
        <f t="shared" si="21"/>
        <v>0</v>
      </c>
      <c r="AH66" s="124">
        <f t="shared" si="21"/>
        <v>0</v>
      </c>
    </row>
    <row r="67" spans="1:34" s="31" customFormat="1" ht="15" customHeight="1">
      <c r="A67" s="128">
        <v>52</v>
      </c>
      <c r="B67" s="40" t="s">
        <v>17</v>
      </c>
      <c r="C67" s="26"/>
      <c r="D67" s="26"/>
      <c r="E67" s="50">
        <f>SUM(E65:E66)</f>
        <v>358</v>
      </c>
      <c r="F67" s="50">
        <f t="shared" ref="F67:AH67" si="22">SUM(F65:F66)</f>
        <v>358</v>
      </c>
      <c r="G67" s="50">
        <f t="shared" si="22"/>
        <v>0</v>
      </c>
      <c r="H67" s="50">
        <f t="shared" si="22"/>
        <v>0</v>
      </c>
      <c r="I67" s="50">
        <f t="shared" si="22"/>
        <v>0</v>
      </c>
      <c r="J67" s="50">
        <f t="shared" si="22"/>
        <v>0</v>
      </c>
      <c r="K67" s="50">
        <f t="shared" si="22"/>
        <v>0</v>
      </c>
      <c r="L67" s="50">
        <f t="shared" si="22"/>
        <v>0</v>
      </c>
      <c r="M67" s="50">
        <f t="shared" si="22"/>
        <v>0</v>
      </c>
      <c r="N67" s="50">
        <f t="shared" si="22"/>
        <v>0</v>
      </c>
      <c r="O67" s="94">
        <f t="shared" si="22"/>
        <v>844</v>
      </c>
      <c r="P67" s="94">
        <f t="shared" si="22"/>
        <v>844</v>
      </c>
      <c r="Q67" s="50">
        <f t="shared" si="22"/>
        <v>0</v>
      </c>
      <c r="R67" s="50">
        <f t="shared" si="22"/>
        <v>0</v>
      </c>
      <c r="S67" s="50">
        <f t="shared" si="22"/>
        <v>0</v>
      </c>
      <c r="T67" s="50">
        <f t="shared" si="22"/>
        <v>417</v>
      </c>
      <c r="U67" s="50">
        <f t="shared" si="22"/>
        <v>417</v>
      </c>
      <c r="V67" s="50">
        <f t="shared" si="22"/>
        <v>0</v>
      </c>
      <c r="W67" s="50">
        <f t="shared" si="22"/>
        <v>0</v>
      </c>
      <c r="X67" s="50">
        <f t="shared" si="22"/>
        <v>0</v>
      </c>
      <c r="Y67" s="50">
        <f t="shared" si="22"/>
        <v>0</v>
      </c>
      <c r="Z67" s="50">
        <f t="shared" si="22"/>
        <v>0</v>
      </c>
      <c r="AA67" s="50">
        <f t="shared" si="22"/>
        <v>0</v>
      </c>
      <c r="AB67" s="50">
        <f t="shared" si="22"/>
        <v>0</v>
      </c>
      <c r="AC67" s="50">
        <f t="shared" si="22"/>
        <v>0</v>
      </c>
      <c r="AD67" s="63">
        <f t="shared" si="22"/>
        <v>1619</v>
      </c>
      <c r="AE67" s="63">
        <f t="shared" si="22"/>
        <v>1619</v>
      </c>
      <c r="AF67" s="50">
        <f t="shared" si="22"/>
        <v>0</v>
      </c>
      <c r="AG67" s="50">
        <f t="shared" si="22"/>
        <v>0</v>
      </c>
      <c r="AH67" s="50">
        <f t="shared" si="22"/>
        <v>0</v>
      </c>
    </row>
    <row r="68" spans="1:34" ht="38.25">
      <c r="A68" s="129">
        <v>53</v>
      </c>
      <c r="B68" s="42" t="s">
        <v>79</v>
      </c>
      <c r="C68" s="24"/>
      <c r="D68" s="24"/>
      <c r="E68" s="51"/>
      <c r="F68" s="51"/>
      <c r="G68" s="51"/>
      <c r="H68" s="51"/>
      <c r="I68" s="51"/>
      <c r="J68" s="51"/>
      <c r="K68" s="47"/>
      <c r="L68" s="47"/>
      <c r="M68" s="47"/>
      <c r="N68" s="47"/>
      <c r="O68" s="135"/>
      <c r="P68" s="135"/>
      <c r="Q68" s="47"/>
      <c r="R68" s="47"/>
      <c r="S68" s="47"/>
      <c r="T68" s="51"/>
      <c r="U68" s="47"/>
      <c r="V68" s="47"/>
      <c r="W68" s="47"/>
      <c r="X68" s="47"/>
      <c r="Y68" s="51"/>
      <c r="Z68" s="47"/>
      <c r="AA68" s="47"/>
      <c r="AB68" s="47"/>
      <c r="AC68" s="47"/>
      <c r="AD68" s="48"/>
      <c r="AE68" s="48"/>
      <c r="AF68" s="48"/>
      <c r="AG68" s="48"/>
      <c r="AH68" s="48"/>
    </row>
    <row r="69" spans="1:34" s="9" customFormat="1" ht="69.75" customHeight="1">
      <c r="A69" s="128">
        <v>54</v>
      </c>
      <c r="B69" s="43" t="s">
        <v>80</v>
      </c>
      <c r="C69" s="27" t="s">
        <v>33</v>
      </c>
      <c r="D69" s="57" t="s">
        <v>82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51">
        <f>M69+K69+L69+N69</f>
        <v>2632.5</v>
      </c>
      <c r="K69" s="51">
        <v>0</v>
      </c>
      <c r="L69" s="51">
        <v>662.8</v>
      </c>
      <c r="M69" s="51">
        <v>1969.7</v>
      </c>
      <c r="N69" s="51">
        <v>0</v>
      </c>
      <c r="O69" s="135">
        <f>R69+P69+Q69+S69</f>
        <v>0</v>
      </c>
      <c r="P69" s="135">
        <v>0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1">
        <f>AB69+AA69+AC69+Z69</f>
        <v>0</v>
      </c>
      <c r="Z69" s="51">
        <v>0</v>
      </c>
      <c r="AA69" s="51">
        <v>0</v>
      </c>
      <c r="AB69" s="51">
        <v>0</v>
      </c>
      <c r="AC69" s="51">
        <v>0</v>
      </c>
      <c r="AD69" s="54">
        <f>AG69+AE69+AF69+AH69</f>
        <v>2632.5</v>
      </c>
      <c r="AE69" s="47">
        <f>F69+K69+P69+Z69+U69</f>
        <v>0</v>
      </c>
      <c r="AF69" s="47">
        <f>G69+L69+Q69+AA69+V69</f>
        <v>662.8</v>
      </c>
      <c r="AG69" s="47">
        <f>H69+M69+R69+AB69+W69</f>
        <v>1969.7</v>
      </c>
      <c r="AH69" s="47">
        <f>I69+N69+S69+AC69+X69</f>
        <v>0</v>
      </c>
    </row>
    <row r="70" spans="1:34" s="31" customFormat="1" ht="15" customHeight="1">
      <c r="A70" s="129">
        <v>55</v>
      </c>
      <c r="B70" s="40" t="s">
        <v>17</v>
      </c>
      <c r="C70" s="26"/>
      <c r="D70" s="26"/>
      <c r="E70" s="50">
        <f>SUM(E69:E69)</f>
        <v>0</v>
      </c>
      <c r="F70" s="50">
        <f>SUM(F69:F69)</f>
        <v>0</v>
      </c>
      <c r="G70" s="50">
        <f>SUM(G69:G69)</f>
        <v>0</v>
      </c>
      <c r="H70" s="50">
        <f>SUM(H69:H69)</f>
        <v>0</v>
      </c>
      <c r="I70" s="50">
        <v>0</v>
      </c>
      <c r="J70" s="50">
        <f t="shared" ref="J70:AH70" si="23">SUM(J69:J69)</f>
        <v>2632.5</v>
      </c>
      <c r="K70" s="52">
        <f t="shared" si="23"/>
        <v>0</v>
      </c>
      <c r="L70" s="52">
        <f t="shared" si="23"/>
        <v>662.8</v>
      </c>
      <c r="M70" s="52">
        <f t="shared" si="23"/>
        <v>1969.7</v>
      </c>
      <c r="N70" s="52">
        <f t="shared" si="23"/>
        <v>0</v>
      </c>
      <c r="O70" s="134">
        <f t="shared" si="23"/>
        <v>0</v>
      </c>
      <c r="P70" s="134">
        <f t="shared" si="23"/>
        <v>0</v>
      </c>
      <c r="Q70" s="52">
        <f t="shared" si="23"/>
        <v>0</v>
      </c>
      <c r="R70" s="52">
        <f t="shared" si="23"/>
        <v>0</v>
      </c>
      <c r="S70" s="52">
        <f t="shared" si="23"/>
        <v>0</v>
      </c>
      <c r="T70" s="50">
        <f>SUM(T69:T69)</f>
        <v>0</v>
      </c>
      <c r="U70" s="52">
        <f>SUM(U69:U69)</f>
        <v>0</v>
      </c>
      <c r="V70" s="52">
        <f>SUM(V69:V69)</f>
        <v>0</v>
      </c>
      <c r="W70" s="52">
        <f>SUM(W69:W69)</f>
        <v>0</v>
      </c>
      <c r="X70" s="52">
        <f>SUM(X69:X69)</f>
        <v>0</v>
      </c>
      <c r="Y70" s="50">
        <f t="shared" si="23"/>
        <v>0</v>
      </c>
      <c r="Z70" s="52">
        <f t="shared" si="23"/>
        <v>0</v>
      </c>
      <c r="AA70" s="52">
        <f t="shared" si="23"/>
        <v>0</v>
      </c>
      <c r="AB70" s="52">
        <f t="shared" si="23"/>
        <v>0</v>
      </c>
      <c r="AC70" s="52">
        <f t="shared" si="23"/>
        <v>0</v>
      </c>
      <c r="AD70" s="52">
        <f t="shared" si="23"/>
        <v>2632.5</v>
      </c>
      <c r="AE70" s="52">
        <f t="shared" si="23"/>
        <v>0</v>
      </c>
      <c r="AF70" s="52">
        <f t="shared" si="23"/>
        <v>662.8</v>
      </c>
      <c r="AG70" s="52">
        <f t="shared" si="23"/>
        <v>1969.7</v>
      </c>
      <c r="AH70" s="52">
        <f t="shared" si="23"/>
        <v>0</v>
      </c>
    </row>
    <row r="71" spans="1:34" s="9" customFormat="1" ht="101.25" customHeight="1">
      <c r="A71" s="128">
        <v>56</v>
      </c>
      <c r="B71" s="43" t="s">
        <v>119</v>
      </c>
      <c r="C71" s="27"/>
      <c r="D71" s="2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135"/>
      <c r="P71" s="135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4"/>
      <c r="AE71" s="56"/>
      <c r="AF71" s="56"/>
      <c r="AG71" s="56"/>
      <c r="AH71" s="56"/>
    </row>
    <row r="72" spans="1:34" s="9" customFormat="1" ht="68.25" customHeight="1">
      <c r="A72" s="129">
        <v>57</v>
      </c>
      <c r="B72" s="43" t="s">
        <v>5</v>
      </c>
      <c r="C72" s="27" t="s">
        <v>33</v>
      </c>
      <c r="D72" s="57" t="s">
        <v>82</v>
      </c>
      <c r="E72" s="51">
        <f>H72+G72+F72+I72</f>
        <v>0</v>
      </c>
      <c r="F72" s="51">
        <v>0</v>
      </c>
      <c r="G72" s="51">
        <v>0</v>
      </c>
      <c r="H72" s="51">
        <v>0</v>
      </c>
      <c r="I72" s="51">
        <v>0</v>
      </c>
      <c r="J72" s="51">
        <f>M72+K72+L72+N72</f>
        <v>0</v>
      </c>
      <c r="K72" s="51">
        <v>0</v>
      </c>
      <c r="L72" s="51">
        <v>0</v>
      </c>
      <c r="M72" s="51">
        <v>0</v>
      </c>
      <c r="N72" s="51">
        <v>0</v>
      </c>
      <c r="O72" s="135">
        <f>R72+P72+Q72+S72</f>
        <v>0</v>
      </c>
      <c r="P72" s="135">
        <v>0</v>
      </c>
      <c r="Q72" s="51">
        <v>0</v>
      </c>
      <c r="R72" s="51">
        <v>0</v>
      </c>
      <c r="S72" s="51">
        <v>0</v>
      </c>
      <c r="T72" s="51">
        <f>W72+V72+X72+U72</f>
        <v>0</v>
      </c>
      <c r="U72" s="51">
        <v>0</v>
      </c>
      <c r="V72" s="51">
        <v>0</v>
      </c>
      <c r="W72" s="51">
        <v>0</v>
      </c>
      <c r="X72" s="51">
        <v>0</v>
      </c>
      <c r="Y72" s="51">
        <f>AB72+AA72+AC72+Z72</f>
        <v>0</v>
      </c>
      <c r="Z72" s="51">
        <v>0</v>
      </c>
      <c r="AA72" s="51">
        <v>0</v>
      </c>
      <c r="AB72" s="51">
        <v>0</v>
      </c>
      <c r="AC72" s="51">
        <v>0</v>
      </c>
      <c r="AD72" s="54">
        <f>AG72+AE72+AF72+AH72</f>
        <v>0</v>
      </c>
      <c r="AE72" s="47">
        <f>F72+K72+P72+Z72+U72</f>
        <v>0</v>
      </c>
      <c r="AF72" s="47">
        <f>G72+L72+Q72+AA72+V72</f>
        <v>0</v>
      </c>
      <c r="AG72" s="47">
        <f>H72+M72+R72+AB72+W72</f>
        <v>0</v>
      </c>
      <c r="AH72" s="47">
        <f>I72+N72+S72+AC72+X72</f>
        <v>0</v>
      </c>
    </row>
    <row r="73" spans="1:34" s="35" customFormat="1" ht="15.75" customHeight="1">
      <c r="A73" s="128">
        <v>58</v>
      </c>
      <c r="B73" s="44" t="s">
        <v>12</v>
      </c>
      <c r="C73" s="28"/>
      <c r="D73" s="28"/>
      <c r="E73" s="50">
        <f>E72</f>
        <v>0</v>
      </c>
      <c r="F73" s="50">
        <f t="shared" ref="F73:AH73" si="24">F72</f>
        <v>0</v>
      </c>
      <c r="G73" s="50">
        <f t="shared" si="24"/>
        <v>0</v>
      </c>
      <c r="H73" s="50">
        <f t="shared" si="24"/>
        <v>0</v>
      </c>
      <c r="I73" s="50">
        <f t="shared" si="24"/>
        <v>0</v>
      </c>
      <c r="J73" s="50">
        <f t="shared" si="24"/>
        <v>0</v>
      </c>
      <c r="K73" s="50">
        <f t="shared" si="24"/>
        <v>0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134">
        <f t="shared" si="24"/>
        <v>0</v>
      </c>
      <c r="P73" s="134">
        <f t="shared" si="24"/>
        <v>0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>T72</f>
        <v>0</v>
      </c>
      <c r="U73" s="50">
        <f>U72</f>
        <v>0</v>
      </c>
      <c r="V73" s="50">
        <f>V72</f>
        <v>0</v>
      </c>
      <c r="W73" s="50">
        <f>W72</f>
        <v>0</v>
      </c>
      <c r="X73" s="50">
        <f>X72</f>
        <v>0</v>
      </c>
      <c r="Y73" s="50">
        <f t="shared" si="24"/>
        <v>0</v>
      </c>
      <c r="Z73" s="50">
        <f t="shared" si="24"/>
        <v>0</v>
      </c>
      <c r="AA73" s="50">
        <f t="shared" si="24"/>
        <v>0</v>
      </c>
      <c r="AB73" s="50">
        <f t="shared" si="24"/>
        <v>0</v>
      </c>
      <c r="AC73" s="50">
        <f t="shared" si="24"/>
        <v>0</v>
      </c>
      <c r="AD73" s="50">
        <f t="shared" si="24"/>
        <v>0</v>
      </c>
      <c r="AE73" s="50">
        <f t="shared" si="24"/>
        <v>0</v>
      </c>
      <c r="AF73" s="50">
        <f t="shared" si="24"/>
        <v>0</v>
      </c>
      <c r="AG73" s="50">
        <f t="shared" si="24"/>
        <v>0</v>
      </c>
      <c r="AH73" s="50">
        <f t="shared" si="24"/>
        <v>0</v>
      </c>
    </row>
    <row r="74" spans="1:34" s="35" customFormat="1" ht="21.75" customHeight="1">
      <c r="A74" s="129">
        <v>59</v>
      </c>
      <c r="B74" s="44" t="s">
        <v>15</v>
      </c>
      <c r="C74" s="28"/>
      <c r="D74" s="28"/>
      <c r="E74" s="50">
        <f>E57+E47+E52+E42+E36+E31+E60+E63+E67+E70+E73</f>
        <v>1731.1</v>
      </c>
      <c r="F74" s="50">
        <f>F57+F47+F52+F42+F36+F31+F60+F63+F67+F70+F73</f>
        <v>1167</v>
      </c>
      <c r="G74" s="50">
        <f t="shared" ref="G74:AH74" si="25">G57+G47+G52+G42+G36+G31+G60+G63+G67+G70+G73</f>
        <v>0</v>
      </c>
      <c r="H74" s="50">
        <f t="shared" si="25"/>
        <v>564.1</v>
      </c>
      <c r="I74" s="50">
        <f t="shared" si="25"/>
        <v>0</v>
      </c>
      <c r="J74" s="63">
        <f t="shared" si="25"/>
        <v>4995.6000000000004</v>
      </c>
      <c r="K74" s="63">
        <f t="shared" si="25"/>
        <v>1881.9999999999998</v>
      </c>
      <c r="L74" s="63">
        <f t="shared" si="25"/>
        <v>934.09999999999991</v>
      </c>
      <c r="M74" s="63">
        <f t="shared" si="25"/>
        <v>2179.5</v>
      </c>
      <c r="N74" s="50">
        <f t="shared" si="25"/>
        <v>0</v>
      </c>
      <c r="O74" s="134">
        <f t="shared" si="25"/>
        <v>844</v>
      </c>
      <c r="P74" s="134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>T57+T47+T52+T42+T36+T31+T60+T63+T67+T70+T73</f>
        <v>844</v>
      </c>
      <c r="U74" s="50">
        <f>U57+U47+U52+U42+U36+U31+U60+U63+U67+U70+U73</f>
        <v>844</v>
      </c>
      <c r="V74" s="50">
        <f>V57+V47+V52+V42+V36+V31+V60+V63+V67+V70+V73</f>
        <v>0</v>
      </c>
      <c r="W74" s="50">
        <f>W57+W47+W52+W42+W36+W31+W60+W63+W67+W70+W73</f>
        <v>0</v>
      </c>
      <c r="X74" s="50">
        <f>X57+X47+X52+X42+X36+X31+X60+X63+X67+X70+X73</f>
        <v>0</v>
      </c>
      <c r="Y74" s="50">
        <f t="shared" si="25"/>
        <v>0</v>
      </c>
      <c r="Z74" s="50">
        <f t="shared" si="25"/>
        <v>0</v>
      </c>
      <c r="AA74" s="50">
        <f t="shared" si="25"/>
        <v>0</v>
      </c>
      <c r="AB74" s="50">
        <f t="shared" si="25"/>
        <v>0</v>
      </c>
      <c r="AC74" s="50">
        <f t="shared" si="25"/>
        <v>0</v>
      </c>
      <c r="AD74" s="63">
        <f t="shared" si="25"/>
        <v>8414.7000000000007</v>
      </c>
      <c r="AE74" s="63">
        <f t="shared" si="25"/>
        <v>4737</v>
      </c>
      <c r="AF74" s="63">
        <f t="shared" si="25"/>
        <v>934.09999999999991</v>
      </c>
      <c r="AG74" s="63">
        <f t="shared" si="25"/>
        <v>2743.6</v>
      </c>
      <c r="AH74" s="50">
        <f t="shared" si="25"/>
        <v>0</v>
      </c>
    </row>
    <row r="75" spans="1:34" s="38" customFormat="1" ht="21" customHeight="1">
      <c r="A75" s="128">
        <v>60</v>
      </c>
      <c r="B75" s="39" t="s">
        <v>16</v>
      </c>
      <c r="C75" s="23"/>
      <c r="D75" s="37"/>
      <c r="E75" s="50">
        <f t="shared" ref="E75:AH75" si="26">E74+E22</f>
        <v>2331.1</v>
      </c>
      <c r="F75" s="50">
        <f t="shared" si="26"/>
        <v>1767</v>
      </c>
      <c r="G75" s="50">
        <f t="shared" si="26"/>
        <v>0</v>
      </c>
      <c r="H75" s="50">
        <f t="shared" si="26"/>
        <v>564.1</v>
      </c>
      <c r="I75" s="50">
        <f t="shared" si="26"/>
        <v>0</v>
      </c>
      <c r="J75" s="63">
        <f t="shared" si="26"/>
        <v>11795.6</v>
      </c>
      <c r="K75" s="63">
        <f t="shared" si="26"/>
        <v>8682</v>
      </c>
      <c r="L75" s="63">
        <f t="shared" si="26"/>
        <v>934.09999999999991</v>
      </c>
      <c r="M75" s="63">
        <f t="shared" si="26"/>
        <v>2179.5</v>
      </c>
      <c r="N75" s="50">
        <f t="shared" si="26"/>
        <v>0</v>
      </c>
      <c r="O75" s="134">
        <f t="shared" si="26"/>
        <v>2640</v>
      </c>
      <c r="P75" s="134">
        <f t="shared" si="26"/>
        <v>2640</v>
      </c>
      <c r="Q75" s="50">
        <f t="shared" si="26"/>
        <v>0</v>
      </c>
      <c r="R75" s="50">
        <f t="shared" si="26"/>
        <v>0</v>
      </c>
      <c r="S75" s="50">
        <f t="shared" si="26"/>
        <v>0</v>
      </c>
      <c r="T75" s="50">
        <f>T74+T22</f>
        <v>2640</v>
      </c>
      <c r="U75" s="50">
        <f>U74+U22</f>
        <v>2640</v>
      </c>
      <c r="V75" s="50">
        <f>V74+V22</f>
        <v>0</v>
      </c>
      <c r="W75" s="50">
        <f>W74+W22</f>
        <v>0</v>
      </c>
      <c r="X75" s="50">
        <f>X74+X22</f>
        <v>0</v>
      </c>
      <c r="Y75" s="50">
        <f t="shared" si="26"/>
        <v>5385</v>
      </c>
      <c r="Z75" s="50">
        <f t="shared" si="26"/>
        <v>5385</v>
      </c>
      <c r="AA75" s="50">
        <f t="shared" si="26"/>
        <v>0</v>
      </c>
      <c r="AB75" s="50">
        <f t="shared" si="26"/>
        <v>0</v>
      </c>
      <c r="AC75" s="50">
        <f t="shared" si="26"/>
        <v>0</v>
      </c>
      <c r="AD75" s="63">
        <f t="shared" si="26"/>
        <v>24791.7</v>
      </c>
      <c r="AE75" s="63">
        <f t="shared" si="26"/>
        <v>21114</v>
      </c>
      <c r="AF75" s="63">
        <f t="shared" si="26"/>
        <v>934.09999999999991</v>
      </c>
      <c r="AG75" s="63">
        <f t="shared" si="26"/>
        <v>2743.6</v>
      </c>
      <c r="AH75" s="50">
        <f t="shared" si="26"/>
        <v>0</v>
      </c>
    </row>
    <row r="76" spans="1:34" ht="26.25" customHeight="1">
      <c r="A76" s="129">
        <v>61</v>
      </c>
      <c r="B76" s="267" t="s">
        <v>60</v>
      </c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9"/>
    </row>
    <row r="77" spans="1:34" ht="68.25" customHeight="1">
      <c r="A77" s="128">
        <v>62</v>
      </c>
      <c r="B77" s="43" t="s">
        <v>46</v>
      </c>
      <c r="C77" s="27" t="s">
        <v>43</v>
      </c>
      <c r="D77" s="27" t="s">
        <v>71</v>
      </c>
      <c r="E77" s="51">
        <f>F77+G77+H77+I77</f>
        <v>4746</v>
      </c>
      <c r="F77" s="51">
        <v>4746</v>
      </c>
      <c r="G77" s="51">
        <v>0</v>
      </c>
      <c r="H77" s="51">
        <v>0</v>
      </c>
      <c r="I77" s="51">
        <v>0</v>
      </c>
      <c r="J77" s="51">
        <f>K77+L77+M77+N77</f>
        <v>4874</v>
      </c>
      <c r="K77" s="51">
        <f>4926-52</f>
        <v>4874</v>
      </c>
      <c r="L77" s="51">
        <v>0</v>
      </c>
      <c r="M77" s="51">
        <v>0</v>
      </c>
      <c r="N77" s="51">
        <v>0</v>
      </c>
      <c r="O77" s="135">
        <f>P77+Q77+R77+S77</f>
        <v>4926</v>
      </c>
      <c r="P77" s="135">
        <v>4926</v>
      </c>
      <c r="Q77" s="51">
        <v>0</v>
      </c>
      <c r="R77" s="51">
        <v>0</v>
      </c>
      <c r="S77" s="51">
        <v>0</v>
      </c>
      <c r="T77" s="51">
        <f>U77+V77+W77+X77</f>
        <v>4926</v>
      </c>
      <c r="U77" s="51">
        <v>4926</v>
      </c>
      <c r="V77" s="51">
        <v>0</v>
      </c>
      <c r="W77" s="51">
        <v>0</v>
      </c>
      <c r="X77" s="51">
        <v>0</v>
      </c>
      <c r="Y77" s="51">
        <f>Z77+AA77+AB77+AC77</f>
        <v>14778</v>
      </c>
      <c r="Z77" s="51">
        <v>14778</v>
      </c>
      <c r="AA77" s="51">
        <v>0</v>
      </c>
      <c r="AB77" s="51">
        <v>0</v>
      </c>
      <c r="AC77" s="51">
        <v>0</v>
      </c>
      <c r="AD77" s="56">
        <f>AG77+AE77+AF77+AH77</f>
        <v>34250</v>
      </c>
      <c r="AE77" s="56">
        <f>F77+K77+P77+Z77+U77</f>
        <v>34250</v>
      </c>
      <c r="AF77" s="56">
        <f>G77+L77+Q77+AA77</f>
        <v>0</v>
      </c>
      <c r="AG77" s="56">
        <f>H77+M77+R77+AB77</f>
        <v>0</v>
      </c>
      <c r="AH77" s="56">
        <v>0</v>
      </c>
    </row>
    <row r="78" spans="1:34" s="31" customFormat="1" ht="20.25" customHeight="1">
      <c r="A78" s="129">
        <v>63</v>
      </c>
      <c r="B78" s="39" t="s">
        <v>16</v>
      </c>
      <c r="C78" s="23"/>
      <c r="D78" s="33"/>
      <c r="E78" s="49">
        <f>SUM(E77:E77)</f>
        <v>4746</v>
      </c>
      <c r="F78" s="49">
        <f t="shared" ref="F78:AH78" si="27">SUM(F77:F77)</f>
        <v>4746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4874</v>
      </c>
      <c r="K78" s="49">
        <f t="shared" si="27"/>
        <v>4874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133">
        <f t="shared" si="27"/>
        <v>4926</v>
      </c>
      <c r="P78" s="133">
        <f t="shared" si="27"/>
        <v>4926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>SUM(T77:T77)</f>
        <v>4926</v>
      </c>
      <c r="U78" s="49">
        <f>SUM(U77:U77)</f>
        <v>4926</v>
      </c>
      <c r="V78" s="49">
        <f>SUM(V77:V77)</f>
        <v>0</v>
      </c>
      <c r="W78" s="49">
        <f>SUM(W77:W77)</f>
        <v>0</v>
      </c>
      <c r="X78" s="49">
        <f>SUM(X77:X77)</f>
        <v>0</v>
      </c>
      <c r="Y78" s="49">
        <f t="shared" si="27"/>
        <v>14778</v>
      </c>
      <c r="Z78" s="49">
        <f t="shared" si="27"/>
        <v>14778</v>
      </c>
      <c r="AA78" s="49">
        <f t="shared" si="27"/>
        <v>0</v>
      </c>
      <c r="AB78" s="49">
        <f t="shared" si="27"/>
        <v>0</v>
      </c>
      <c r="AC78" s="49">
        <f t="shared" si="27"/>
        <v>0</v>
      </c>
      <c r="AD78" s="49">
        <f t="shared" si="27"/>
        <v>34250</v>
      </c>
      <c r="AE78" s="49">
        <f t="shared" si="27"/>
        <v>34250</v>
      </c>
      <c r="AF78" s="49">
        <f t="shared" si="27"/>
        <v>0</v>
      </c>
      <c r="AG78" s="49">
        <f t="shared" si="27"/>
        <v>0</v>
      </c>
      <c r="AH78" s="49">
        <f t="shared" si="27"/>
        <v>0</v>
      </c>
    </row>
    <row r="79" spans="1:34" s="31" customFormat="1" ht="33" customHeight="1">
      <c r="A79" s="128">
        <v>64</v>
      </c>
      <c r="B79" s="290" t="s">
        <v>103</v>
      </c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2"/>
    </row>
    <row r="80" spans="1:34" s="31" customFormat="1" ht="81" customHeight="1">
      <c r="A80" s="129">
        <v>65</v>
      </c>
      <c r="B80" s="102" t="s">
        <v>100</v>
      </c>
      <c r="C80" s="103" t="s">
        <v>101</v>
      </c>
      <c r="D80" s="27" t="s">
        <v>116</v>
      </c>
      <c r="E80" s="51">
        <f>H80+G80+F80+I80</f>
        <v>0</v>
      </c>
      <c r="F80" s="51">
        <v>0</v>
      </c>
      <c r="G80" s="51">
        <v>0</v>
      </c>
      <c r="H80" s="51">
        <v>0</v>
      </c>
      <c r="I80" s="51">
        <v>0</v>
      </c>
      <c r="J80" s="51">
        <f>M80+K80+L80+N80</f>
        <v>850</v>
      </c>
      <c r="K80" s="51">
        <v>850</v>
      </c>
      <c r="L80" s="51">
        <v>0</v>
      </c>
      <c r="M80" s="51">
        <v>0</v>
      </c>
      <c r="N80" s="51">
        <v>0</v>
      </c>
      <c r="O80" s="135">
        <f>R80+P80+Q80+S80</f>
        <v>852</v>
      </c>
      <c r="P80" s="135">
        <v>852</v>
      </c>
      <c r="Q80" s="51">
        <v>0</v>
      </c>
      <c r="R80" s="51">
        <v>0</v>
      </c>
      <c r="S80" s="51">
        <v>0</v>
      </c>
      <c r="T80" s="51">
        <f>W80+V80+X80+U80</f>
        <v>852</v>
      </c>
      <c r="U80" s="51">
        <v>852</v>
      </c>
      <c r="V80" s="51">
        <v>0</v>
      </c>
      <c r="W80" s="51">
        <v>0</v>
      </c>
      <c r="X80" s="51">
        <v>0</v>
      </c>
      <c r="Y80" s="51">
        <f>AB80+AA80+AC80+Z80</f>
        <v>0</v>
      </c>
      <c r="Z80" s="51">
        <v>0</v>
      </c>
      <c r="AA80" s="51">
        <v>0</v>
      </c>
      <c r="AB80" s="51">
        <v>0</v>
      </c>
      <c r="AC80" s="51">
        <v>0</v>
      </c>
      <c r="AD80" s="54">
        <f>AG80+AE80+AF80+AH80</f>
        <v>2554</v>
      </c>
      <c r="AE80" s="47">
        <f>F80+K80+P80+Z80+U80</f>
        <v>2554</v>
      </c>
      <c r="AF80" s="47">
        <f>G80+L80+Q80+AA80+V80</f>
        <v>0</v>
      </c>
      <c r="AG80" s="47">
        <f>H80+M80+R80+AB80+W80</f>
        <v>0</v>
      </c>
      <c r="AH80" s="47">
        <f>I80+N80+S80+AC80+X80</f>
        <v>0</v>
      </c>
    </row>
    <row r="81" spans="1:34" s="31" customFormat="1" ht="19.5" customHeight="1">
      <c r="A81" s="128">
        <v>66</v>
      </c>
      <c r="B81" s="39" t="s">
        <v>16</v>
      </c>
      <c r="C81" s="23"/>
      <c r="D81" s="33"/>
      <c r="E81" s="49">
        <f>E80</f>
        <v>0</v>
      </c>
      <c r="F81" s="49">
        <f t="shared" ref="F81:AH81" si="28">F80</f>
        <v>0</v>
      </c>
      <c r="G81" s="49">
        <f t="shared" si="28"/>
        <v>0</v>
      </c>
      <c r="H81" s="49">
        <f t="shared" si="28"/>
        <v>0</v>
      </c>
      <c r="I81" s="49">
        <f t="shared" si="28"/>
        <v>0</v>
      </c>
      <c r="J81" s="49">
        <f t="shared" si="28"/>
        <v>850</v>
      </c>
      <c r="K81" s="49">
        <f t="shared" si="28"/>
        <v>850</v>
      </c>
      <c r="L81" s="49">
        <f t="shared" si="28"/>
        <v>0</v>
      </c>
      <c r="M81" s="49">
        <f t="shared" si="28"/>
        <v>0</v>
      </c>
      <c r="N81" s="49">
        <f t="shared" si="28"/>
        <v>0</v>
      </c>
      <c r="O81" s="133">
        <f t="shared" si="28"/>
        <v>852</v>
      </c>
      <c r="P81" s="133">
        <f t="shared" si="28"/>
        <v>852</v>
      </c>
      <c r="Q81" s="49">
        <f t="shared" si="28"/>
        <v>0</v>
      </c>
      <c r="R81" s="49">
        <f t="shared" si="28"/>
        <v>0</v>
      </c>
      <c r="S81" s="49">
        <f t="shared" si="28"/>
        <v>0</v>
      </c>
      <c r="T81" s="49">
        <f t="shared" si="28"/>
        <v>852</v>
      </c>
      <c r="U81" s="49">
        <f t="shared" si="28"/>
        <v>852</v>
      </c>
      <c r="V81" s="49">
        <f t="shared" si="28"/>
        <v>0</v>
      </c>
      <c r="W81" s="49">
        <f t="shared" si="28"/>
        <v>0</v>
      </c>
      <c r="X81" s="49">
        <f t="shared" si="28"/>
        <v>0</v>
      </c>
      <c r="Y81" s="49">
        <f t="shared" si="28"/>
        <v>0</v>
      </c>
      <c r="Z81" s="49">
        <f t="shared" si="28"/>
        <v>0</v>
      </c>
      <c r="AA81" s="49">
        <f t="shared" si="28"/>
        <v>0</v>
      </c>
      <c r="AB81" s="49">
        <f t="shared" si="28"/>
        <v>0</v>
      </c>
      <c r="AC81" s="49">
        <f t="shared" si="28"/>
        <v>0</v>
      </c>
      <c r="AD81" s="49">
        <f t="shared" si="28"/>
        <v>2554</v>
      </c>
      <c r="AE81" s="49">
        <f t="shared" si="28"/>
        <v>2554</v>
      </c>
      <c r="AF81" s="49">
        <f t="shared" si="28"/>
        <v>0</v>
      </c>
      <c r="AG81" s="49">
        <f t="shared" si="28"/>
        <v>0</v>
      </c>
      <c r="AH81" s="49">
        <f t="shared" si="28"/>
        <v>0</v>
      </c>
    </row>
    <row r="82" spans="1:34" s="13" customFormat="1" ht="24.75" customHeight="1">
      <c r="A82" s="129">
        <v>67</v>
      </c>
      <c r="B82" s="39" t="s">
        <v>18</v>
      </c>
      <c r="C82" s="29"/>
      <c r="D82" s="30"/>
      <c r="E82" s="49">
        <f>E75+E78+E81</f>
        <v>7077.1</v>
      </c>
      <c r="F82" s="49">
        <f t="shared" ref="F82:AH82" si="29">F75+F78+F81</f>
        <v>6513</v>
      </c>
      <c r="G82" s="49">
        <f t="shared" si="29"/>
        <v>0</v>
      </c>
      <c r="H82" s="49">
        <f t="shared" si="29"/>
        <v>564.1</v>
      </c>
      <c r="I82" s="49">
        <f t="shared" si="29"/>
        <v>0</v>
      </c>
      <c r="J82" s="60">
        <f t="shared" si="29"/>
        <v>17519.599999999999</v>
      </c>
      <c r="K82" s="60">
        <f t="shared" si="29"/>
        <v>14406</v>
      </c>
      <c r="L82" s="60">
        <f t="shared" si="29"/>
        <v>934.09999999999991</v>
      </c>
      <c r="M82" s="60">
        <f t="shared" si="29"/>
        <v>2179.5</v>
      </c>
      <c r="N82" s="49">
        <f t="shared" si="29"/>
        <v>0</v>
      </c>
      <c r="O82" s="133">
        <f t="shared" si="29"/>
        <v>8418</v>
      </c>
      <c r="P82" s="133">
        <f t="shared" si="29"/>
        <v>8418</v>
      </c>
      <c r="Q82" s="49">
        <f t="shared" si="29"/>
        <v>0</v>
      </c>
      <c r="R82" s="49">
        <f t="shared" si="29"/>
        <v>0</v>
      </c>
      <c r="S82" s="49">
        <f t="shared" si="29"/>
        <v>0</v>
      </c>
      <c r="T82" s="49">
        <f t="shared" si="29"/>
        <v>8418</v>
      </c>
      <c r="U82" s="49">
        <f t="shared" si="29"/>
        <v>8418</v>
      </c>
      <c r="V82" s="49">
        <f t="shared" si="29"/>
        <v>0</v>
      </c>
      <c r="W82" s="49">
        <f t="shared" si="29"/>
        <v>0</v>
      </c>
      <c r="X82" s="49">
        <f t="shared" si="29"/>
        <v>0</v>
      </c>
      <c r="Y82" s="49">
        <f t="shared" si="29"/>
        <v>20163</v>
      </c>
      <c r="Z82" s="49">
        <f t="shared" si="29"/>
        <v>20163</v>
      </c>
      <c r="AA82" s="49">
        <f t="shared" si="29"/>
        <v>0</v>
      </c>
      <c r="AB82" s="49">
        <f t="shared" si="29"/>
        <v>0</v>
      </c>
      <c r="AC82" s="49">
        <f t="shared" si="29"/>
        <v>0</v>
      </c>
      <c r="AD82" s="60">
        <f t="shared" si="29"/>
        <v>61595.7</v>
      </c>
      <c r="AE82" s="60">
        <f t="shared" si="29"/>
        <v>57918</v>
      </c>
      <c r="AF82" s="60">
        <f t="shared" si="29"/>
        <v>934.09999999999991</v>
      </c>
      <c r="AG82" s="60">
        <f t="shared" si="29"/>
        <v>2743.6</v>
      </c>
      <c r="AH82" s="49">
        <f t="shared" si="29"/>
        <v>0</v>
      </c>
    </row>
    <row r="83" spans="1:34">
      <c r="B83" s="11"/>
      <c r="C83" s="11"/>
      <c r="D83" s="11"/>
      <c r="E83" s="15"/>
      <c r="F83" s="15"/>
      <c r="G83" s="15"/>
      <c r="H83" s="15"/>
      <c r="I83" s="15"/>
      <c r="J83" s="120"/>
      <c r="K83" s="11"/>
      <c r="L83" s="116"/>
      <c r="M83" s="11"/>
      <c r="N83" s="11"/>
      <c r="O83" s="136"/>
      <c r="P83" s="136"/>
      <c r="Q83" s="11"/>
      <c r="R83" s="11"/>
      <c r="S83" s="11"/>
      <c r="T83" s="15"/>
      <c r="U83" s="11"/>
      <c r="V83" s="11"/>
      <c r="W83" s="11"/>
      <c r="X83" s="11"/>
      <c r="Y83" s="15"/>
      <c r="Z83" s="11"/>
      <c r="AA83" s="11"/>
      <c r="AB83" s="11"/>
      <c r="AC83" s="11"/>
    </row>
    <row r="85" spans="1:34">
      <c r="A85" s="265" t="s">
        <v>45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</row>
    <row r="96" spans="1:34">
      <c r="C96" s="7" t="s">
        <v>136</v>
      </c>
    </row>
  </sheetData>
  <mergeCells count="119">
    <mergeCell ref="AA2:AH2"/>
    <mergeCell ref="AA3:AH3"/>
    <mergeCell ref="AA4:AH4"/>
    <mergeCell ref="AA6:AH6"/>
    <mergeCell ref="AA7:AH7"/>
    <mergeCell ref="B8:AD8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6:AH76"/>
    <mergeCell ref="B79:AH79"/>
    <mergeCell ref="A85:AH85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16" right="0.15748031496062992" top="0.19685039370078741" bottom="0.16" header="0.16" footer="0.16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E96"/>
  <sheetViews>
    <sheetView workbookViewId="0">
      <selection activeCell="J18" sqref="J18:J19"/>
    </sheetView>
  </sheetViews>
  <sheetFormatPr defaultRowHeight="12.75"/>
  <cols>
    <col min="1" max="1" width="3" style="6" customWidth="1"/>
    <col min="2" max="2" width="27.42578125" style="7" customWidth="1"/>
    <col min="3" max="3" width="14" style="7" customWidth="1"/>
    <col min="4" max="4" width="6" style="7" customWidth="1"/>
    <col min="5" max="5" width="7.7109375" style="9" customWidth="1"/>
    <col min="6" max="6" width="8" style="9" customWidth="1"/>
    <col min="7" max="7" width="6.7109375" style="9" customWidth="1"/>
    <col min="8" max="8" width="6.42578125" style="9" customWidth="1"/>
    <col min="9" max="9" width="6" style="9" customWidth="1"/>
    <col min="10" max="10" width="9.42578125" style="141" customWidth="1"/>
    <col min="11" max="11" width="8.42578125" style="130" customWidth="1"/>
    <col min="12" max="12" width="8.85546875" style="141" customWidth="1"/>
    <col min="13" max="13" width="8.5703125" style="130" customWidth="1"/>
    <col min="14" max="14" width="5.42578125" style="130" customWidth="1"/>
    <col min="15" max="16" width="7.42578125" style="130" customWidth="1"/>
    <col min="17" max="17" width="4.85546875" style="7" customWidth="1"/>
    <col min="18" max="18" width="5.140625" style="7" customWidth="1"/>
    <col min="19" max="19" width="5.85546875" style="7" customWidth="1"/>
    <col min="20" max="20" width="7.5703125" style="9" customWidth="1"/>
    <col min="21" max="21" width="7.85546875" style="7" customWidth="1"/>
    <col min="22" max="22" width="6.5703125" style="7" customWidth="1"/>
    <col min="23" max="23" width="4.85546875" style="7" customWidth="1"/>
    <col min="24" max="24" width="5.855468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" style="7" customWidth="1"/>
    <col min="29" max="29" width="5.42578125" style="7" customWidth="1"/>
    <col min="30" max="30" width="8.140625" style="7" customWidth="1"/>
    <col min="31" max="31" width="8.7109375" style="7" customWidth="1"/>
    <col min="32" max="32" width="7" style="7" customWidth="1"/>
    <col min="33" max="33" width="8.140625" style="7" customWidth="1"/>
    <col min="34" max="34" width="5.42578125" style="7" customWidth="1"/>
    <col min="35" max="35" width="9.42578125" style="7" customWidth="1"/>
    <col min="36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7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52.5" customHeight="1">
      <c r="S7" s="22"/>
      <c r="T7" s="45"/>
      <c r="U7" s="22"/>
      <c r="V7" s="22"/>
      <c r="W7" s="22"/>
      <c r="X7" s="22"/>
      <c r="Y7" s="297" t="s">
        <v>147</v>
      </c>
      <c r="Z7" s="297"/>
      <c r="AA7" s="297"/>
      <c r="AB7" s="297"/>
      <c r="AC7" s="297"/>
      <c r="AD7" s="297"/>
      <c r="AE7" s="297"/>
      <c r="AF7" s="297"/>
      <c r="AG7" s="297"/>
      <c r="AH7" s="297"/>
    </row>
    <row r="8" spans="1:34" ht="16.5" customHeight="1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94" t="s">
        <v>13</v>
      </c>
      <c r="B9" s="251" t="s">
        <v>49</v>
      </c>
      <c r="C9" s="251" t="s">
        <v>25</v>
      </c>
      <c r="D9" s="251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19.5" customHeight="1">
      <c r="A10" s="295"/>
      <c r="B10" s="252"/>
      <c r="C10" s="252"/>
      <c r="D10" s="252"/>
      <c r="E10" s="237" t="s">
        <v>62</v>
      </c>
      <c r="F10" s="238"/>
      <c r="G10" s="238"/>
      <c r="H10" s="238"/>
      <c r="I10" s="239"/>
      <c r="J10" s="304" t="s">
        <v>63</v>
      </c>
      <c r="K10" s="305"/>
      <c r="L10" s="305"/>
      <c r="M10" s="305"/>
      <c r="N10" s="306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95"/>
      <c r="B11" s="252"/>
      <c r="C11" s="252"/>
      <c r="D11" s="252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303" t="s">
        <v>10</v>
      </c>
      <c r="K11" s="302" t="s">
        <v>66</v>
      </c>
      <c r="L11" s="303" t="s">
        <v>68</v>
      </c>
      <c r="M11" s="302" t="s">
        <v>69</v>
      </c>
      <c r="N11" s="302" t="s">
        <v>11</v>
      </c>
      <c r="O11" s="300" t="s">
        <v>10</v>
      </c>
      <c r="P11" s="30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 ht="22.5" customHeight="1">
      <c r="A12" s="296"/>
      <c r="B12" s="253"/>
      <c r="C12" s="253"/>
      <c r="D12" s="253"/>
      <c r="E12" s="257"/>
      <c r="F12" s="232"/>
      <c r="G12" s="232"/>
      <c r="H12" s="232"/>
      <c r="I12" s="232"/>
      <c r="J12" s="298"/>
      <c r="K12" s="302"/>
      <c r="L12" s="303"/>
      <c r="M12" s="302"/>
      <c r="N12" s="302"/>
      <c r="O12" s="301"/>
      <c r="P12" s="30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42">
        <v>10</v>
      </c>
      <c r="K13" s="131">
        <v>11</v>
      </c>
      <c r="L13" s="142">
        <v>12</v>
      </c>
      <c r="M13" s="131">
        <v>13</v>
      </c>
      <c r="N13" s="131">
        <v>14</v>
      </c>
      <c r="O13" s="131">
        <v>15</v>
      </c>
      <c r="P13" s="13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4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20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 ht="21" customHeight="1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43"/>
      <c r="K17" s="132"/>
      <c r="L17" s="143"/>
      <c r="M17" s="132"/>
      <c r="N17" s="132"/>
      <c r="O17" s="132"/>
      <c r="P17" s="132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63">
        <v>6800</v>
      </c>
      <c r="L18" s="263">
        <v>0</v>
      </c>
      <c r="M18" s="263">
        <v>0</v>
      </c>
      <c r="N18" s="263">
        <v>0</v>
      </c>
      <c r="O18" s="263">
        <f>R18+Q18+S18+P18</f>
        <v>1796</v>
      </c>
      <c r="P18" s="263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63"/>
      <c r="L19" s="263"/>
      <c r="M19" s="263"/>
      <c r="N19" s="263"/>
      <c r="O19" s="263"/>
      <c r="P19" s="263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f>R20+Q20+S20+P20</f>
        <v>0</v>
      </c>
      <c r="P20" s="263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99"/>
      <c r="L21" s="299"/>
      <c r="M21" s="299"/>
      <c r="N21" s="263"/>
      <c r="O21" s="263"/>
      <c r="P21" s="299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133">
        <f t="shared" si="0"/>
        <v>6800</v>
      </c>
      <c r="K22" s="133">
        <f t="shared" si="0"/>
        <v>6800</v>
      </c>
      <c r="L22" s="133">
        <f t="shared" si="0"/>
        <v>0</v>
      </c>
      <c r="M22" s="133">
        <f t="shared" si="0"/>
        <v>0</v>
      </c>
      <c r="N22" s="133">
        <f t="shared" si="0"/>
        <v>0</v>
      </c>
      <c r="O22" s="133">
        <f t="shared" si="0"/>
        <v>1796</v>
      </c>
      <c r="P22" s="133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134"/>
      <c r="K23" s="134"/>
      <c r="L23" s="134"/>
      <c r="M23" s="134"/>
      <c r="N23" s="134"/>
      <c r="O23" s="134"/>
      <c r="P23" s="134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134"/>
      <c r="K24" s="134"/>
      <c r="L24" s="134"/>
      <c r="M24" s="134"/>
      <c r="N24" s="134"/>
      <c r="O24" s="134"/>
      <c r="P24" s="134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145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137">
        <f t="shared" ref="J25:J30" si="2">M25+K25+L25+N25</f>
        <v>0</v>
      </c>
      <c r="K25" s="137">
        <v>0</v>
      </c>
      <c r="L25" s="137">
        <v>0</v>
      </c>
      <c r="M25" s="137">
        <v>0</v>
      </c>
      <c r="N25" s="137">
        <v>0</v>
      </c>
      <c r="O25" s="135">
        <v>0</v>
      </c>
      <c r="P25" s="135">
        <v>0</v>
      </c>
      <c r="Q25" s="47">
        <v>0</v>
      </c>
      <c r="R25" s="47">
        <v>0</v>
      </c>
      <c r="S25" s="47">
        <v>0</v>
      </c>
      <c r="T25" s="51">
        <f t="shared" ref="T25:T30" si="3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4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5">AG25+AE25+AF25+AH25</f>
        <v>482</v>
      </c>
      <c r="AE25" s="47">
        <f t="shared" ref="AE25:AH30" si="6">F25+K25+P25+Z25+U25</f>
        <v>482</v>
      </c>
      <c r="AF25" s="47">
        <f t="shared" si="6"/>
        <v>0</v>
      </c>
      <c r="AG25" s="47">
        <f t="shared" si="6"/>
        <v>0</v>
      </c>
      <c r="AH25" s="47">
        <f t="shared" si="6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O26" s="135">
        <f>R26+P26+Q26+S26</f>
        <v>0</v>
      </c>
      <c r="P26" s="135">
        <v>0</v>
      </c>
      <c r="Q26" s="51">
        <v>0</v>
      </c>
      <c r="R26" s="47">
        <v>0</v>
      </c>
      <c r="S26" s="51">
        <v>0</v>
      </c>
      <c r="T26" s="51">
        <f t="shared" si="3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4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5"/>
        <v>0</v>
      </c>
      <c r="AE26" s="47">
        <f t="shared" si="6"/>
        <v>0</v>
      </c>
      <c r="AF26" s="47">
        <f t="shared" si="6"/>
        <v>0</v>
      </c>
      <c r="AG26" s="47">
        <f t="shared" si="6"/>
        <v>0</v>
      </c>
      <c r="AH26" s="47">
        <f t="shared" si="6"/>
        <v>0</v>
      </c>
    </row>
    <row r="27" spans="1:83" s="10" customFormat="1" ht="373.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93">
        <f t="shared" si="2"/>
        <v>426</v>
      </c>
      <c r="K27" s="93">
        <f>102.2+254.4-65.6</f>
        <v>291</v>
      </c>
      <c r="L27" s="93">
        <f>181.3-46.3</f>
        <v>135</v>
      </c>
      <c r="M27" s="137">
        <v>0</v>
      </c>
      <c r="N27" s="137">
        <v>0</v>
      </c>
      <c r="O27" s="135">
        <f>R27+P27+Q27+S27</f>
        <v>0</v>
      </c>
      <c r="P27" s="135">
        <v>0</v>
      </c>
      <c r="Q27" s="51">
        <v>0</v>
      </c>
      <c r="R27" s="51">
        <v>0</v>
      </c>
      <c r="S27" s="51">
        <v>0</v>
      </c>
      <c r="T27" s="51">
        <f t="shared" si="3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4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5"/>
        <v>426</v>
      </c>
      <c r="AE27" s="47">
        <f t="shared" si="6"/>
        <v>291</v>
      </c>
      <c r="AF27" s="47">
        <f t="shared" si="6"/>
        <v>135</v>
      </c>
      <c r="AG27" s="47">
        <f t="shared" si="6"/>
        <v>0</v>
      </c>
      <c r="AH27" s="47">
        <f t="shared" si="6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81.7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137">
        <f t="shared" si="2"/>
        <v>0</v>
      </c>
      <c r="K28" s="137">
        <f>N28</f>
        <v>0</v>
      </c>
      <c r="L28" s="137">
        <v>0</v>
      </c>
      <c r="M28" s="137">
        <v>0</v>
      </c>
      <c r="N28" s="137">
        <f>Q28</f>
        <v>0</v>
      </c>
      <c r="O28" s="135">
        <f>R28+P28+Q28+S28</f>
        <v>0</v>
      </c>
      <c r="P28" s="135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3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4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5"/>
        <v>101</v>
      </c>
      <c r="AE28" s="47">
        <f t="shared" si="6"/>
        <v>101</v>
      </c>
      <c r="AF28" s="47">
        <f t="shared" si="6"/>
        <v>0</v>
      </c>
      <c r="AG28" s="47">
        <f t="shared" si="6"/>
        <v>0</v>
      </c>
      <c r="AH28" s="47">
        <f t="shared" si="6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137">
        <f t="shared" si="2"/>
        <v>0</v>
      </c>
      <c r="K29" s="137">
        <f>N29</f>
        <v>0</v>
      </c>
      <c r="L29" s="137">
        <v>0</v>
      </c>
      <c r="M29" s="137">
        <v>0</v>
      </c>
      <c r="N29" s="137">
        <f>Q29</f>
        <v>0</v>
      </c>
      <c r="O29" s="135">
        <f>R29+P29+Q29+S29</f>
        <v>0</v>
      </c>
      <c r="P29" s="135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3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4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5"/>
        <v>0</v>
      </c>
      <c r="AE29" s="47">
        <f t="shared" si="6"/>
        <v>0</v>
      </c>
      <c r="AF29" s="47">
        <f t="shared" si="6"/>
        <v>0</v>
      </c>
      <c r="AG29" s="47">
        <f t="shared" si="6"/>
        <v>0</v>
      </c>
      <c r="AH29" s="47">
        <f t="shared" si="6"/>
        <v>0</v>
      </c>
    </row>
    <row r="30" spans="1:83" ht="69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f>Q30</f>
        <v>0</v>
      </c>
      <c r="O30" s="135">
        <f>R30+P30+Q30+S30</f>
        <v>0</v>
      </c>
      <c r="P30" s="135">
        <f>S30</f>
        <v>0</v>
      </c>
      <c r="Q30" s="47">
        <v>0</v>
      </c>
      <c r="R30" s="51">
        <v>0</v>
      </c>
      <c r="S30" s="47">
        <v>0</v>
      </c>
      <c r="T30" s="51">
        <f t="shared" si="3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4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5"/>
        <v>0</v>
      </c>
      <c r="AE30" s="47">
        <f t="shared" si="6"/>
        <v>0</v>
      </c>
      <c r="AF30" s="47">
        <f t="shared" si="6"/>
        <v>0</v>
      </c>
      <c r="AG30" s="47">
        <f t="shared" si="6"/>
        <v>0</v>
      </c>
      <c r="AH30" s="47">
        <f t="shared" si="6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94">
        <f t="shared" si="7"/>
        <v>426</v>
      </c>
      <c r="K31" s="94">
        <f t="shared" si="7"/>
        <v>291</v>
      </c>
      <c r="L31" s="94">
        <f t="shared" si="7"/>
        <v>135</v>
      </c>
      <c r="M31" s="134">
        <f t="shared" si="7"/>
        <v>0</v>
      </c>
      <c r="N31" s="134">
        <f t="shared" si="7"/>
        <v>0</v>
      </c>
      <c r="O31" s="134">
        <f t="shared" si="7"/>
        <v>0</v>
      </c>
      <c r="P31" s="134">
        <f t="shared" si="7"/>
        <v>0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7"/>
        <v>0</v>
      </c>
      <c r="Z31" s="50">
        <f t="shared" si="7"/>
        <v>0</v>
      </c>
      <c r="AA31" s="50">
        <f t="shared" si="7"/>
        <v>0</v>
      </c>
      <c r="AB31" s="50">
        <f t="shared" si="7"/>
        <v>0</v>
      </c>
      <c r="AC31" s="50">
        <f t="shared" si="7"/>
        <v>0</v>
      </c>
      <c r="AD31" s="121">
        <f t="shared" si="7"/>
        <v>1009</v>
      </c>
      <c r="AE31" s="50">
        <f t="shared" si="7"/>
        <v>874</v>
      </c>
      <c r="AF31" s="121">
        <f t="shared" si="7"/>
        <v>135</v>
      </c>
      <c r="AG31" s="50">
        <f t="shared" si="7"/>
        <v>0</v>
      </c>
      <c r="AH31" s="50">
        <f t="shared" si="7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137"/>
      <c r="K32" s="137"/>
      <c r="L32" s="137"/>
      <c r="M32" s="137"/>
      <c r="N32" s="137"/>
      <c r="O32" s="135"/>
      <c r="P32" s="135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37">
        <f>M33+K33+L33+N33</f>
        <v>192.5</v>
      </c>
      <c r="K33" s="137">
        <f>57+33.9</f>
        <v>90.9</v>
      </c>
      <c r="L33" s="137">
        <v>30.5</v>
      </c>
      <c r="M33" s="137">
        <v>71.099999999999994</v>
      </c>
      <c r="N33" s="137">
        <f>Q33</f>
        <v>0</v>
      </c>
      <c r="O33" s="135">
        <f>P33+Q33+R33+S33</f>
        <v>0</v>
      </c>
      <c r="P33" s="135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248.5</v>
      </c>
      <c r="AE33" s="47">
        <f t="shared" ref="AE33:AH35" si="8">F33+K33+P33+Z33+U33</f>
        <v>146.9</v>
      </c>
      <c r="AF33" s="47">
        <f t="shared" si="8"/>
        <v>30.5</v>
      </c>
      <c r="AG33" s="47">
        <f t="shared" si="8"/>
        <v>71.099999999999994</v>
      </c>
      <c r="AH33" s="47">
        <f t="shared" si="8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137">
        <f>M34+K34+L34+N34</f>
        <v>0</v>
      </c>
      <c r="K34" s="137">
        <v>0</v>
      </c>
      <c r="L34" s="137">
        <v>0</v>
      </c>
      <c r="M34" s="137">
        <v>0</v>
      </c>
      <c r="N34" s="137">
        <f t="shared" ref="N34:P35" si="9">Q34</f>
        <v>0</v>
      </c>
      <c r="O34" s="135">
        <f>P34+Q34+R34+S34</f>
        <v>0</v>
      </c>
      <c r="P34" s="135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8"/>
        <v>0</v>
      </c>
      <c r="AF34" s="47">
        <f t="shared" si="8"/>
        <v>0</v>
      </c>
      <c r="AG34" s="47">
        <f t="shared" si="8"/>
        <v>0</v>
      </c>
      <c r="AH34" s="47">
        <f t="shared" si="8"/>
        <v>0</v>
      </c>
    </row>
    <row r="35" spans="1:37" s="9" customFormat="1" ht="266.25" customHeight="1">
      <c r="A35" s="19">
        <v>20</v>
      </c>
      <c r="B35" s="43" t="s">
        <v>3</v>
      </c>
      <c r="C35" s="27" t="s">
        <v>144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93">
        <f>M35+K35+L35+N35</f>
        <v>170</v>
      </c>
      <c r="K35" s="93">
        <f>130+54.2-14.2</f>
        <v>170</v>
      </c>
      <c r="L35" s="137">
        <f>O35</f>
        <v>0</v>
      </c>
      <c r="M35" s="137">
        <v>0</v>
      </c>
      <c r="N35" s="137">
        <f t="shared" si="9"/>
        <v>0</v>
      </c>
      <c r="O35" s="135">
        <f>P35+Q35+R35+S35</f>
        <v>0</v>
      </c>
      <c r="P35" s="135">
        <f t="shared" si="9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170</v>
      </c>
      <c r="AE35" s="47">
        <f t="shared" si="8"/>
        <v>170</v>
      </c>
      <c r="AF35" s="47">
        <f t="shared" si="8"/>
        <v>0</v>
      </c>
      <c r="AG35" s="47">
        <f t="shared" si="8"/>
        <v>0</v>
      </c>
      <c r="AH35" s="47">
        <f t="shared" si="8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94">
        <f t="shared" si="10"/>
        <v>362.5</v>
      </c>
      <c r="K36" s="94">
        <f t="shared" si="10"/>
        <v>260.89999999999998</v>
      </c>
      <c r="L36" s="134">
        <f t="shared" si="10"/>
        <v>30.5</v>
      </c>
      <c r="M36" s="134">
        <f t="shared" si="10"/>
        <v>71.099999999999994</v>
      </c>
      <c r="N36" s="134">
        <f t="shared" si="10"/>
        <v>0</v>
      </c>
      <c r="O36" s="134">
        <f t="shared" si="10"/>
        <v>0</v>
      </c>
      <c r="P36" s="134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  <c r="AD36" s="50">
        <f t="shared" si="10"/>
        <v>418.5</v>
      </c>
      <c r="AE36" s="50">
        <f t="shared" si="10"/>
        <v>316.89999999999998</v>
      </c>
      <c r="AF36" s="50">
        <f t="shared" si="10"/>
        <v>30.5</v>
      </c>
      <c r="AG36" s="50">
        <f t="shared" si="10"/>
        <v>71.099999999999994</v>
      </c>
      <c r="AH36" s="50">
        <f t="shared" si="10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137"/>
      <c r="K37" s="137"/>
      <c r="L37" s="137"/>
      <c r="M37" s="137"/>
      <c r="N37" s="137"/>
      <c r="O37" s="135"/>
      <c r="P37" s="135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137">
        <f>M38+K38+L38+N38</f>
        <v>140</v>
      </c>
      <c r="K38" s="137">
        <v>140</v>
      </c>
      <c r="L38" s="137">
        <v>0</v>
      </c>
      <c r="M38" s="137">
        <v>0</v>
      </c>
      <c r="N38" s="137">
        <v>0</v>
      </c>
      <c r="O38" s="135">
        <f>R38+P38+Q38+S38</f>
        <v>0</v>
      </c>
      <c r="P38" s="135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1">F38+K38+P38+Z38+U38</f>
        <v>621</v>
      </c>
      <c r="AF38" s="47">
        <f t="shared" si="11"/>
        <v>0</v>
      </c>
      <c r="AG38" s="47">
        <f t="shared" si="11"/>
        <v>0</v>
      </c>
      <c r="AH38" s="47">
        <f t="shared" si="11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137">
        <f>M39+K39+L39+N39</f>
        <v>0</v>
      </c>
      <c r="K39" s="137">
        <v>0</v>
      </c>
      <c r="L39" s="137">
        <v>0</v>
      </c>
      <c r="M39" s="137">
        <v>0</v>
      </c>
      <c r="N39" s="137">
        <v>0</v>
      </c>
      <c r="O39" s="135">
        <f>R39+P39+Q39+S39</f>
        <v>0</v>
      </c>
      <c r="P39" s="135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1"/>
        <v>0</v>
      </c>
      <c r="AF39" s="47">
        <f t="shared" si="11"/>
        <v>0</v>
      </c>
      <c r="AG39" s="47">
        <f t="shared" si="11"/>
        <v>0</v>
      </c>
      <c r="AH39" s="47">
        <f t="shared" si="11"/>
        <v>0</v>
      </c>
    </row>
    <row r="40" spans="1:37" s="9" customFormat="1" ht="93" customHeight="1">
      <c r="A40" s="19">
        <v>25</v>
      </c>
      <c r="B40" s="43" t="s">
        <v>3</v>
      </c>
      <c r="C40" s="95" t="s">
        <v>143</v>
      </c>
      <c r="D40" s="68" t="s">
        <v>75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93">
        <f>M40+K40+L40+N40</f>
        <v>968</v>
      </c>
      <c r="K40" s="93">
        <v>242</v>
      </c>
      <c r="L40" s="93">
        <v>218</v>
      </c>
      <c r="M40" s="93">
        <v>508</v>
      </c>
      <c r="N40" s="137">
        <v>0</v>
      </c>
      <c r="O40" s="135">
        <f>R40+P40+Q40+S40</f>
        <v>0</v>
      </c>
      <c r="P40" s="135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968</v>
      </c>
      <c r="AE40" s="47">
        <f t="shared" si="11"/>
        <v>242</v>
      </c>
      <c r="AF40" s="47">
        <f t="shared" si="11"/>
        <v>218</v>
      </c>
      <c r="AG40" s="47">
        <f t="shared" si="11"/>
        <v>508</v>
      </c>
      <c r="AH40" s="47">
        <f t="shared" si="11"/>
        <v>0</v>
      </c>
    </row>
    <row r="41" spans="1:37" ht="147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137">
        <f>M41+K41+L41+N41</f>
        <v>0</v>
      </c>
      <c r="K41" s="137">
        <v>0</v>
      </c>
      <c r="L41" s="137">
        <v>0</v>
      </c>
      <c r="M41" s="137">
        <v>0</v>
      </c>
      <c r="N41" s="137">
        <v>0</v>
      </c>
      <c r="O41" s="135">
        <f>R41+P41+Q41+S41</f>
        <v>0</v>
      </c>
      <c r="P41" s="135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1"/>
        <v>112</v>
      </c>
      <c r="AF41" s="47">
        <f t="shared" si="11"/>
        <v>0</v>
      </c>
      <c r="AG41" s="47">
        <f t="shared" si="11"/>
        <v>0</v>
      </c>
      <c r="AH41" s="47">
        <f t="shared" si="11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2">SUM(E38:E41)</f>
        <v>426</v>
      </c>
      <c r="F42" s="50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94">
        <f t="shared" si="12"/>
        <v>1108</v>
      </c>
      <c r="K42" s="94">
        <f t="shared" si="12"/>
        <v>382</v>
      </c>
      <c r="L42" s="94">
        <f t="shared" si="12"/>
        <v>218</v>
      </c>
      <c r="M42" s="94">
        <f t="shared" si="12"/>
        <v>508</v>
      </c>
      <c r="N42" s="134">
        <f t="shared" si="12"/>
        <v>0</v>
      </c>
      <c r="O42" s="134">
        <f t="shared" si="12"/>
        <v>0</v>
      </c>
      <c r="P42" s="134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2"/>
        <v>0</v>
      </c>
      <c r="Z42" s="50">
        <f t="shared" si="12"/>
        <v>0</v>
      </c>
      <c r="AA42" s="50">
        <f t="shared" si="12"/>
        <v>0</v>
      </c>
      <c r="AB42" s="50">
        <f t="shared" si="12"/>
        <v>0</v>
      </c>
      <c r="AC42" s="50">
        <f t="shared" si="12"/>
        <v>0</v>
      </c>
      <c r="AD42" s="50">
        <f t="shared" si="12"/>
        <v>1701</v>
      </c>
      <c r="AE42" s="50">
        <f t="shared" si="12"/>
        <v>975</v>
      </c>
      <c r="AF42" s="50">
        <f t="shared" si="12"/>
        <v>218</v>
      </c>
      <c r="AG42" s="50">
        <f t="shared" si="12"/>
        <v>508</v>
      </c>
      <c r="AH42" s="50">
        <f t="shared" si="12"/>
        <v>0</v>
      </c>
    </row>
    <row r="43" spans="1:37" ht="127.5" customHeight="1">
      <c r="A43" s="4">
        <v>28</v>
      </c>
      <c r="B43" s="42" t="s">
        <v>146</v>
      </c>
      <c r="C43" s="24"/>
      <c r="D43" s="24"/>
      <c r="E43" s="51"/>
      <c r="F43" s="51"/>
      <c r="G43" s="51"/>
      <c r="H43" s="51"/>
      <c r="I43" s="51"/>
      <c r="J43" s="137"/>
      <c r="K43" s="137"/>
      <c r="L43" s="137"/>
      <c r="M43" s="137"/>
      <c r="N43" s="137"/>
      <c r="O43" s="135"/>
      <c r="P43" s="135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48.75" customHeight="1">
      <c r="A44" s="4">
        <v>29</v>
      </c>
      <c r="B44" s="42" t="s">
        <v>1</v>
      </c>
      <c r="C44" s="24" t="s">
        <v>40</v>
      </c>
      <c r="D44" s="68" t="s">
        <v>75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37">
        <f>M44+K44+L44+N44</f>
        <v>494.3</v>
      </c>
      <c r="K44" s="137">
        <f>230+66.1</f>
        <v>296.10000000000002</v>
      </c>
      <c r="L44" s="137">
        <v>59.5</v>
      </c>
      <c r="M44" s="137">
        <v>138.69999999999999</v>
      </c>
      <c r="N44" s="137">
        <v>0</v>
      </c>
      <c r="O44" s="135">
        <f>R44+P44+Q44+S44</f>
        <v>0</v>
      </c>
      <c r="P44" s="135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494.3</v>
      </c>
      <c r="AE44" s="47">
        <f t="shared" ref="AE44:AH46" si="13">F44+K44+P44+Z44+U44</f>
        <v>296.10000000000002</v>
      </c>
      <c r="AF44" s="47">
        <f t="shared" si="13"/>
        <v>59.5</v>
      </c>
      <c r="AG44" s="47">
        <f t="shared" si="13"/>
        <v>138.69999999999999</v>
      </c>
      <c r="AH44" s="47">
        <f t="shared" si="13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137">
        <f>M45+K45+L45+N45</f>
        <v>0</v>
      </c>
      <c r="K45" s="137">
        <v>0</v>
      </c>
      <c r="L45" s="137">
        <v>0</v>
      </c>
      <c r="M45" s="137">
        <v>0</v>
      </c>
      <c r="N45" s="137">
        <v>0</v>
      </c>
      <c r="O45" s="135">
        <f>R45+P45+Q45+S45</f>
        <v>0</v>
      </c>
      <c r="P45" s="135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3"/>
        <v>0</v>
      </c>
      <c r="AF45" s="47">
        <f t="shared" si="13"/>
        <v>0</v>
      </c>
      <c r="AG45" s="47">
        <f t="shared" si="13"/>
        <v>0</v>
      </c>
      <c r="AH45" s="47">
        <f t="shared" si="13"/>
        <v>0</v>
      </c>
    </row>
    <row r="46" spans="1:37" s="10" customFormat="1" ht="90.75" customHeight="1">
      <c r="A46" s="19">
        <v>31</v>
      </c>
      <c r="B46" s="43" t="s">
        <v>3</v>
      </c>
      <c r="C46" s="27" t="s">
        <v>140</v>
      </c>
      <c r="D46" s="68" t="s">
        <v>141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93">
        <f>M46+K46+L46+N46</f>
        <v>460</v>
      </c>
      <c r="K46" s="93">
        <f>620.6-160.6</f>
        <v>460</v>
      </c>
      <c r="L46" s="137">
        <v>0</v>
      </c>
      <c r="M46" s="137">
        <v>0</v>
      </c>
      <c r="N46" s="137">
        <v>0</v>
      </c>
      <c r="O46" s="135">
        <f>R46+P46+Q46+S46</f>
        <v>0</v>
      </c>
      <c r="P46" s="135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1024.0999999999999</v>
      </c>
      <c r="AE46" s="47">
        <f t="shared" si="13"/>
        <v>460</v>
      </c>
      <c r="AF46" s="47">
        <f t="shared" si="13"/>
        <v>0</v>
      </c>
      <c r="AG46" s="47">
        <f t="shared" si="13"/>
        <v>564.1</v>
      </c>
      <c r="AH46" s="47">
        <f t="shared" si="13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4">SUM(F44:F46)</f>
        <v>0</v>
      </c>
      <c r="G47" s="50">
        <f t="shared" si="14"/>
        <v>0</v>
      </c>
      <c r="H47" s="50">
        <f t="shared" si="14"/>
        <v>564.1</v>
      </c>
      <c r="I47" s="50">
        <f t="shared" si="14"/>
        <v>0</v>
      </c>
      <c r="J47" s="94">
        <f t="shared" si="14"/>
        <v>954.3</v>
      </c>
      <c r="K47" s="94">
        <f t="shared" si="14"/>
        <v>756.1</v>
      </c>
      <c r="L47" s="134">
        <f t="shared" si="14"/>
        <v>59.5</v>
      </c>
      <c r="M47" s="134">
        <f t="shared" si="14"/>
        <v>138.69999999999999</v>
      </c>
      <c r="N47" s="134">
        <f t="shared" si="14"/>
        <v>0</v>
      </c>
      <c r="O47" s="134">
        <f t="shared" si="14"/>
        <v>0</v>
      </c>
      <c r="P47" s="134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  <c r="AD47" s="50">
        <f t="shared" si="14"/>
        <v>1518.3999999999999</v>
      </c>
      <c r="AE47" s="50">
        <f t="shared" si="14"/>
        <v>756.1</v>
      </c>
      <c r="AF47" s="50">
        <f t="shared" si="14"/>
        <v>59.5</v>
      </c>
      <c r="AG47" s="50">
        <f t="shared" si="14"/>
        <v>702.8</v>
      </c>
      <c r="AH47" s="50">
        <f t="shared" si="14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137"/>
      <c r="K48" s="137"/>
      <c r="L48" s="137"/>
      <c r="M48" s="137"/>
      <c r="N48" s="137"/>
      <c r="O48" s="135"/>
      <c r="P48" s="135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137">
        <f>M49+K49+L49+N49</f>
        <v>0</v>
      </c>
      <c r="K49" s="137">
        <v>0</v>
      </c>
      <c r="L49" s="137">
        <v>0</v>
      </c>
      <c r="M49" s="137">
        <v>0</v>
      </c>
      <c r="N49" s="137">
        <v>0</v>
      </c>
      <c r="O49" s="135">
        <f>P49+Q49+R49+S49</f>
        <v>0</v>
      </c>
      <c r="P49" s="135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5">F49+K49+P49+Z49+U49</f>
        <v>0</v>
      </c>
      <c r="AF49" s="47">
        <f t="shared" si="15"/>
        <v>0</v>
      </c>
      <c r="AG49" s="47">
        <f t="shared" si="15"/>
        <v>0</v>
      </c>
      <c r="AH49" s="47">
        <f t="shared" si="15"/>
        <v>0</v>
      </c>
    </row>
    <row r="50" spans="1:37" s="9" customFormat="1" ht="91.5" customHeight="1">
      <c r="A50" s="19">
        <v>35</v>
      </c>
      <c r="B50" s="43" t="s">
        <v>4</v>
      </c>
      <c r="C50" s="27" t="s">
        <v>139</v>
      </c>
      <c r="D50" s="68" t="s">
        <v>142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93">
        <f>M50+K50+L50+N50</f>
        <v>7.0000000000000009</v>
      </c>
      <c r="K50" s="93">
        <f>8.8-1.8</f>
        <v>7.0000000000000009</v>
      </c>
      <c r="L50" s="137">
        <v>0</v>
      </c>
      <c r="M50" s="137">
        <v>0</v>
      </c>
      <c r="N50" s="137">
        <v>0</v>
      </c>
      <c r="O50" s="135">
        <f>P50+Q50+R50+S50</f>
        <v>0</v>
      </c>
      <c r="P50" s="135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7.0000000000000009</v>
      </c>
      <c r="AE50" s="47">
        <f t="shared" si="15"/>
        <v>7.0000000000000009</v>
      </c>
      <c r="AF50" s="47">
        <f t="shared" si="15"/>
        <v>0</v>
      </c>
      <c r="AG50" s="47">
        <f t="shared" si="15"/>
        <v>0</v>
      </c>
      <c r="AH50" s="47">
        <f t="shared" si="15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137">
        <f>M51+K51+L51+N51</f>
        <v>0</v>
      </c>
      <c r="K51" s="137">
        <v>0</v>
      </c>
      <c r="L51" s="137">
        <v>0</v>
      </c>
      <c r="M51" s="137">
        <v>0</v>
      </c>
      <c r="N51" s="137">
        <v>0</v>
      </c>
      <c r="O51" s="135">
        <f>P51+Q51+R51+S51</f>
        <v>0</v>
      </c>
      <c r="P51" s="135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5"/>
        <v>0</v>
      </c>
      <c r="AF51" s="47">
        <f t="shared" si="15"/>
        <v>0</v>
      </c>
      <c r="AG51" s="47">
        <f t="shared" si="15"/>
        <v>0</v>
      </c>
      <c r="AH51" s="47">
        <f t="shared" si="15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94">
        <f t="shared" si="16"/>
        <v>7.0000000000000009</v>
      </c>
      <c r="K52" s="94">
        <f t="shared" si="16"/>
        <v>7.0000000000000009</v>
      </c>
      <c r="L52" s="134">
        <f t="shared" si="16"/>
        <v>0</v>
      </c>
      <c r="M52" s="134">
        <f t="shared" si="16"/>
        <v>0</v>
      </c>
      <c r="N52" s="134">
        <f t="shared" si="16"/>
        <v>0</v>
      </c>
      <c r="O52" s="134">
        <f t="shared" si="16"/>
        <v>0</v>
      </c>
      <c r="P52" s="134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  <c r="AD52" s="50">
        <f t="shared" si="16"/>
        <v>7.0000000000000009</v>
      </c>
      <c r="AE52" s="50">
        <f t="shared" si="16"/>
        <v>7.0000000000000009</v>
      </c>
      <c r="AF52" s="50">
        <f t="shared" si="16"/>
        <v>0</v>
      </c>
      <c r="AG52" s="50">
        <f t="shared" si="16"/>
        <v>0</v>
      </c>
      <c r="AH52" s="50">
        <f t="shared" si="16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137"/>
      <c r="K53" s="137"/>
      <c r="L53" s="137"/>
      <c r="M53" s="137"/>
      <c r="N53" s="137"/>
      <c r="O53" s="135"/>
      <c r="P53" s="135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137">
        <f>K54+L54+M54+N54</f>
        <v>0</v>
      </c>
      <c r="K54" s="137">
        <v>0</v>
      </c>
      <c r="L54" s="137">
        <v>0</v>
      </c>
      <c r="M54" s="137">
        <v>0</v>
      </c>
      <c r="N54" s="137">
        <v>0</v>
      </c>
      <c r="O54" s="135">
        <f>P54+Q54+R54+S54</f>
        <v>0</v>
      </c>
      <c r="P54" s="135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7">F54+K54+P54+Z54+U54</f>
        <v>4</v>
      </c>
      <c r="AF54" s="47">
        <f t="shared" si="17"/>
        <v>0</v>
      </c>
      <c r="AG54" s="47">
        <f t="shared" si="17"/>
        <v>0</v>
      </c>
      <c r="AH54" s="47">
        <f t="shared" si="17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137">
        <f>K55+L55+M55+N55</f>
        <v>0</v>
      </c>
      <c r="K55" s="137">
        <v>0</v>
      </c>
      <c r="L55" s="137">
        <v>0</v>
      </c>
      <c r="M55" s="137">
        <v>0</v>
      </c>
      <c r="N55" s="137">
        <v>0</v>
      </c>
      <c r="O55" s="135">
        <f>P55+Q55+R55+S55</f>
        <v>0</v>
      </c>
      <c r="P55" s="135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7"/>
        <v>0</v>
      </c>
      <c r="AF55" s="47">
        <f t="shared" si="17"/>
        <v>0</v>
      </c>
      <c r="AG55" s="47">
        <f t="shared" si="17"/>
        <v>0</v>
      </c>
      <c r="AH55" s="47">
        <f t="shared" si="17"/>
        <v>0</v>
      </c>
    </row>
    <row r="56" spans="1:37" ht="60.7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5">
        <v>0</v>
      </c>
      <c r="P56" s="135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7"/>
        <v>0</v>
      </c>
      <c r="AF56" s="47">
        <f t="shared" si="17"/>
        <v>0</v>
      </c>
      <c r="AG56" s="47">
        <f t="shared" si="17"/>
        <v>0</v>
      </c>
      <c r="AH56" s="47">
        <f t="shared" si="17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134">
        <f t="shared" si="18"/>
        <v>0</v>
      </c>
      <c r="K57" s="134">
        <f>SUM(K54:K56)</f>
        <v>0</v>
      </c>
      <c r="L57" s="134">
        <f t="shared" si="18"/>
        <v>0</v>
      </c>
      <c r="M57" s="134">
        <f t="shared" si="18"/>
        <v>0</v>
      </c>
      <c r="N57" s="134">
        <f t="shared" si="18"/>
        <v>0</v>
      </c>
      <c r="O57" s="134">
        <f t="shared" si="18"/>
        <v>0</v>
      </c>
      <c r="P57" s="134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  <c r="AD57" s="50">
        <f t="shared" si="18"/>
        <v>4</v>
      </c>
      <c r="AE57" s="50">
        <f t="shared" si="18"/>
        <v>4</v>
      </c>
      <c r="AF57" s="50">
        <f t="shared" si="18"/>
        <v>0</v>
      </c>
      <c r="AG57" s="50">
        <f t="shared" si="18"/>
        <v>0</v>
      </c>
      <c r="AH57" s="50">
        <f t="shared" si="18"/>
        <v>0</v>
      </c>
    </row>
    <row r="58" spans="1:37" ht="38.2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137"/>
      <c r="K58" s="137"/>
      <c r="L58" s="137"/>
      <c r="M58" s="137"/>
      <c r="N58" s="137"/>
      <c r="O58" s="135"/>
      <c r="P58" s="135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88.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137">
        <f>M59+K59+L59+N59</f>
        <v>169</v>
      </c>
      <c r="K59" s="137">
        <f>168.8+0.2</f>
        <v>169</v>
      </c>
      <c r="L59" s="137">
        <v>0</v>
      </c>
      <c r="M59" s="137">
        <v>0</v>
      </c>
      <c r="N59" s="137">
        <v>0</v>
      </c>
      <c r="O59" s="135">
        <f>R59+P59+Q59+S59</f>
        <v>0</v>
      </c>
      <c r="P59" s="135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169</v>
      </c>
      <c r="AE59" s="47">
        <f>F59+K59+P59+Z59+U59</f>
        <v>169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134">
        <f t="shared" si="19"/>
        <v>169</v>
      </c>
      <c r="K60" s="134">
        <f t="shared" si="19"/>
        <v>169</v>
      </c>
      <c r="L60" s="134">
        <f t="shared" si="19"/>
        <v>0</v>
      </c>
      <c r="M60" s="134">
        <f t="shared" si="19"/>
        <v>0</v>
      </c>
      <c r="N60" s="134">
        <f t="shared" si="19"/>
        <v>0</v>
      </c>
      <c r="O60" s="134">
        <f t="shared" si="19"/>
        <v>0</v>
      </c>
      <c r="P60" s="134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  <c r="AD60" s="50">
        <f t="shared" si="19"/>
        <v>169</v>
      </c>
      <c r="AE60" s="50">
        <f t="shared" si="19"/>
        <v>169</v>
      </c>
      <c r="AF60" s="50">
        <f t="shared" si="19"/>
        <v>0</v>
      </c>
      <c r="AG60" s="50">
        <f t="shared" si="19"/>
        <v>0</v>
      </c>
      <c r="AH60" s="50">
        <f t="shared" si="19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137"/>
      <c r="K61" s="137"/>
      <c r="L61" s="137"/>
      <c r="M61" s="137"/>
      <c r="N61" s="137"/>
      <c r="O61" s="135"/>
      <c r="P61" s="135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91.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137">
        <f>K62+L62+M62+N62</f>
        <v>16</v>
      </c>
      <c r="K62" s="137">
        <v>16</v>
      </c>
      <c r="L62" s="137">
        <v>0</v>
      </c>
      <c r="M62" s="137">
        <v>0</v>
      </c>
      <c r="N62" s="137">
        <v>0</v>
      </c>
      <c r="O62" s="135">
        <f>P62+Q62+R62+S62</f>
        <v>0</v>
      </c>
      <c r="P62" s="135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134">
        <f t="shared" si="20"/>
        <v>16</v>
      </c>
      <c r="K63" s="134">
        <f t="shared" si="20"/>
        <v>16</v>
      </c>
      <c r="L63" s="134">
        <f t="shared" si="20"/>
        <v>0</v>
      </c>
      <c r="M63" s="134">
        <f t="shared" si="20"/>
        <v>0</v>
      </c>
      <c r="N63" s="134">
        <f t="shared" si="20"/>
        <v>0</v>
      </c>
      <c r="O63" s="134">
        <f t="shared" si="20"/>
        <v>0</v>
      </c>
      <c r="P63" s="134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  <c r="AD63" s="50">
        <f t="shared" si="20"/>
        <v>16</v>
      </c>
      <c r="AE63" s="50">
        <f t="shared" si="20"/>
        <v>16</v>
      </c>
      <c r="AF63" s="50">
        <f t="shared" si="20"/>
        <v>0</v>
      </c>
      <c r="AG63" s="50">
        <f t="shared" si="20"/>
        <v>0</v>
      </c>
      <c r="AH63" s="50">
        <f t="shared" si="20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137"/>
      <c r="K64" s="137"/>
      <c r="L64" s="137"/>
      <c r="M64" s="137"/>
      <c r="N64" s="137"/>
      <c r="O64" s="135"/>
      <c r="P64" s="135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93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137">
        <f>M65+K65+L65+N65</f>
        <v>0</v>
      </c>
      <c r="K65" s="137">
        <v>0</v>
      </c>
      <c r="L65" s="137">
        <v>0</v>
      </c>
      <c r="M65" s="137">
        <v>0</v>
      </c>
      <c r="N65" s="137">
        <v>0</v>
      </c>
      <c r="O65" s="135">
        <f>R65+P65+Q65+S65</f>
        <v>417</v>
      </c>
      <c r="P65" s="135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 t="shared" ref="AE65:AH66" si="21">F65+K65+P65+Z65+U65</f>
        <v>1192</v>
      </c>
      <c r="AF65" s="47">
        <f t="shared" si="21"/>
        <v>0</v>
      </c>
      <c r="AG65" s="47">
        <f t="shared" si="21"/>
        <v>0</v>
      </c>
      <c r="AH65" s="47">
        <f t="shared" si="21"/>
        <v>0</v>
      </c>
    </row>
    <row r="66" spans="1:34" s="9" customFormat="1" ht="47.25" customHeight="1">
      <c r="A66" s="4">
        <v>51</v>
      </c>
      <c r="B66" s="42" t="s">
        <v>6</v>
      </c>
      <c r="C66" s="24" t="s">
        <v>96</v>
      </c>
      <c r="D66" s="138" t="s">
        <v>137</v>
      </c>
      <c r="E66" s="51">
        <f>H66+G66+F66+I66</f>
        <v>0</v>
      </c>
      <c r="F66" s="51">
        <v>0</v>
      </c>
      <c r="G66" s="51">
        <v>0</v>
      </c>
      <c r="H66" s="51">
        <v>0</v>
      </c>
      <c r="I66" s="51">
        <v>0</v>
      </c>
      <c r="J66" s="137">
        <f>M66+L66+K66+N66</f>
        <v>0</v>
      </c>
      <c r="K66" s="137">
        <v>0</v>
      </c>
      <c r="L66" s="137">
        <v>0</v>
      </c>
      <c r="M66" s="137">
        <v>0</v>
      </c>
      <c r="N66" s="137">
        <v>0</v>
      </c>
      <c r="O66" s="135">
        <f>R66+Q66+P66+S66</f>
        <v>427</v>
      </c>
      <c r="P66" s="135">
        <f>427</f>
        <v>427</v>
      </c>
      <c r="Q66" s="51">
        <v>0</v>
      </c>
      <c r="R66" s="51">
        <v>0</v>
      </c>
      <c r="S66" s="51">
        <v>0</v>
      </c>
      <c r="T66" s="51">
        <f>W66+V66+U66+X66</f>
        <v>0</v>
      </c>
      <c r="U66" s="51">
        <v>0</v>
      </c>
      <c r="V66" s="51">
        <v>0</v>
      </c>
      <c r="W66" s="51">
        <v>0</v>
      </c>
      <c r="X66" s="51">
        <v>0</v>
      </c>
      <c r="Y66" s="51">
        <f>AB66+AA66+Z66+AC66</f>
        <v>0</v>
      </c>
      <c r="Z66" s="51">
        <v>0</v>
      </c>
      <c r="AA66" s="51">
        <v>0</v>
      </c>
      <c r="AB66" s="51">
        <v>0</v>
      </c>
      <c r="AC66" s="51">
        <v>0</v>
      </c>
      <c r="AD66" s="54">
        <f>AG66+AE66+AF66+AH66</f>
        <v>427</v>
      </c>
      <c r="AE66" s="47">
        <f t="shared" si="21"/>
        <v>427</v>
      </c>
      <c r="AF66" s="47">
        <f t="shared" si="21"/>
        <v>0</v>
      </c>
      <c r="AG66" s="47">
        <f t="shared" si="21"/>
        <v>0</v>
      </c>
      <c r="AH66" s="47">
        <f t="shared" si="21"/>
        <v>0</v>
      </c>
    </row>
    <row r="67" spans="1:34" s="31" customFormat="1" ht="15" customHeight="1">
      <c r="A67" s="139">
        <v>52</v>
      </c>
      <c r="B67" s="40" t="s">
        <v>17</v>
      </c>
      <c r="C67" s="26"/>
      <c r="D67" s="26"/>
      <c r="E67" s="50">
        <f>SUM(E65:E66)</f>
        <v>358</v>
      </c>
      <c r="F67" s="50">
        <f t="shared" ref="F67:AH67" si="22">SUM(F65:F66)</f>
        <v>358</v>
      </c>
      <c r="G67" s="50">
        <f t="shared" si="22"/>
        <v>0</v>
      </c>
      <c r="H67" s="50">
        <f t="shared" si="22"/>
        <v>0</v>
      </c>
      <c r="I67" s="50">
        <f t="shared" si="22"/>
        <v>0</v>
      </c>
      <c r="J67" s="134">
        <f t="shared" si="22"/>
        <v>0</v>
      </c>
      <c r="K67" s="134">
        <f t="shared" si="22"/>
        <v>0</v>
      </c>
      <c r="L67" s="134">
        <f t="shared" si="22"/>
        <v>0</v>
      </c>
      <c r="M67" s="134">
        <f t="shared" si="22"/>
        <v>0</v>
      </c>
      <c r="N67" s="134">
        <f t="shared" si="22"/>
        <v>0</v>
      </c>
      <c r="O67" s="134">
        <f t="shared" si="22"/>
        <v>844</v>
      </c>
      <c r="P67" s="134">
        <f t="shared" si="22"/>
        <v>844</v>
      </c>
      <c r="Q67" s="50">
        <f t="shared" si="22"/>
        <v>0</v>
      </c>
      <c r="R67" s="50">
        <f t="shared" si="22"/>
        <v>0</v>
      </c>
      <c r="S67" s="50">
        <f t="shared" si="22"/>
        <v>0</v>
      </c>
      <c r="T67" s="50">
        <f t="shared" si="22"/>
        <v>417</v>
      </c>
      <c r="U67" s="50">
        <f t="shared" si="22"/>
        <v>417</v>
      </c>
      <c r="V67" s="50">
        <f t="shared" si="22"/>
        <v>0</v>
      </c>
      <c r="W67" s="50">
        <f t="shared" si="22"/>
        <v>0</v>
      </c>
      <c r="X67" s="50">
        <f t="shared" si="22"/>
        <v>0</v>
      </c>
      <c r="Y67" s="50">
        <f t="shared" si="22"/>
        <v>0</v>
      </c>
      <c r="Z67" s="50">
        <f t="shared" si="22"/>
        <v>0</v>
      </c>
      <c r="AA67" s="50">
        <f t="shared" si="22"/>
        <v>0</v>
      </c>
      <c r="AB67" s="50">
        <f t="shared" si="22"/>
        <v>0</v>
      </c>
      <c r="AC67" s="50">
        <f t="shared" si="22"/>
        <v>0</v>
      </c>
      <c r="AD67" s="50">
        <f t="shared" si="22"/>
        <v>1619</v>
      </c>
      <c r="AE67" s="50">
        <f t="shared" si="22"/>
        <v>1619</v>
      </c>
      <c r="AF67" s="50">
        <f t="shared" si="22"/>
        <v>0</v>
      </c>
      <c r="AG67" s="50">
        <f t="shared" si="22"/>
        <v>0</v>
      </c>
      <c r="AH67" s="50">
        <f t="shared" si="22"/>
        <v>0</v>
      </c>
    </row>
    <row r="68" spans="1:34" ht="51">
      <c r="A68" s="140">
        <v>53</v>
      </c>
      <c r="B68" s="42" t="s">
        <v>79</v>
      </c>
      <c r="C68" s="24"/>
      <c r="D68" s="24"/>
      <c r="E68" s="51"/>
      <c r="F68" s="51"/>
      <c r="G68" s="51"/>
      <c r="H68" s="51"/>
      <c r="I68" s="51"/>
      <c r="J68" s="137"/>
      <c r="K68" s="137"/>
      <c r="L68" s="137"/>
      <c r="M68" s="137"/>
      <c r="N68" s="137"/>
      <c r="O68" s="135"/>
      <c r="P68" s="135"/>
      <c r="Q68" s="47"/>
      <c r="R68" s="47"/>
      <c r="S68" s="47"/>
      <c r="T68" s="51"/>
      <c r="U68" s="47"/>
      <c r="V68" s="47"/>
      <c r="W68" s="47"/>
      <c r="X68" s="47"/>
      <c r="Y68" s="51"/>
      <c r="Z68" s="47"/>
      <c r="AA68" s="47"/>
      <c r="AB68" s="47"/>
      <c r="AC68" s="47"/>
      <c r="AD68" s="48"/>
      <c r="AE68" s="48"/>
      <c r="AF68" s="48"/>
      <c r="AG68" s="48"/>
      <c r="AH68" s="48"/>
    </row>
    <row r="69" spans="1:34" s="9" customFormat="1" ht="93" customHeight="1">
      <c r="A69" s="139">
        <v>54</v>
      </c>
      <c r="B69" s="43" t="s">
        <v>80</v>
      </c>
      <c r="C69" s="27" t="s">
        <v>138</v>
      </c>
      <c r="D69" s="68" t="s">
        <v>120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93">
        <f>M69+K69+L69+N69</f>
        <v>1953</v>
      </c>
      <c r="K69" s="137">
        <v>0</v>
      </c>
      <c r="L69" s="93">
        <f>662.8-171.8</f>
        <v>490.99999999999994</v>
      </c>
      <c r="M69" s="93">
        <f>1969.7-507.7</f>
        <v>1462</v>
      </c>
      <c r="N69" s="137">
        <v>0</v>
      </c>
      <c r="O69" s="135">
        <f>R69+P69+Q69+S69</f>
        <v>0</v>
      </c>
      <c r="P69" s="135">
        <v>0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1">
        <f>AB69+AA69+AC69+Z69</f>
        <v>0</v>
      </c>
      <c r="Z69" s="51">
        <v>0</v>
      </c>
      <c r="AA69" s="51">
        <v>0</v>
      </c>
      <c r="AB69" s="51">
        <v>0</v>
      </c>
      <c r="AC69" s="51">
        <v>0</v>
      </c>
      <c r="AD69" s="54">
        <f>AG69+AE69+AF69+AH69</f>
        <v>1953</v>
      </c>
      <c r="AE69" s="47">
        <f>F69+K69+P69+Z69+U69</f>
        <v>0</v>
      </c>
      <c r="AF69" s="47">
        <f>G69+L69+Q69+AA69+V69</f>
        <v>490.99999999999994</v>
      </c>
      <c r="AG69" s="47">
        <f>H69+M69+R69+AB69+W69</f>
        <v>1462</v>
      </c>
      <c r="AH69" s="47">
        <f>I69+N69+S69+AC69+X69</f>
        <v>0</v>
      </c>
    </row>
    <row r="70" spans="1:34" s="31" customFormat="1" ht="15" customHeight="1">
      <c r="A70" s="140">
        <v>55</v>
      </c>
      <c r="B70" s="40" t="s">
        <v>17</v>
      </c>
      <c r="C70" s="26"/>
      <c r="D70" s="26"/>
      <c r="E70" s="50">
        <f>SUM(E69:E69)</f>
        <v>0</v>
      </c>
      <c r="F70" s="50">
        <f>SUM(F69:F69)</f>
        <v>0</v>
      </c>
      <c r="G70" s="50">
        <f>SUM(G69:G69)</f>
        <v>0</v>
      </c>
      <c r="H70" s="50">
        <f>SUM(H69:H69)</f>
        <v>0</v>
      </c>
      <c r="I70" s="50">
        <v>0</v>
      </c>
      <c r="J70" s="94">
        <f t="shared" ref="J70:AH70" si="23">SUM(J69:J69)</f>
        <v>1953</v>
      </c>
      <c r="K70" s="134">
        <f t="shared" si="23"/>
        <v>0</v>
      </c>
      <c r="L70" s="94">
        <f t="shared" si="23"/>
        <v>490.99999999999994</v>
      </c>
      <c r="M70" s="94">
        <f t="shared" si="23"/>
        <v>1462</v>
      </c>
      <c r="N70" s="134">
        <f t="shared" si="23"/>
        <v>0</v>
      </c>
      <c r="O70" s="134">
        <f t="shared" si="23"/>
        <v>0</v>
      </c>
      <c r="P70" s="134">
        <f t="shared" si="23"/>
        <v>0</v>
      </c>
      <c r="Q70" s="52">
        <f t="shared" si="23"/>
        <v>0</v>
      </c>
      <c r="R70" s="52">
        <f t="shared" si="23"/>
        <v>0</v>
      </c>
      <c r="S70" s="52">
        <f t="shared" si="23"/>
        <v>0</v>
      </c>
      <c r="T70" s="50">
        <f>SUM(T69:T69)</f>
        <v>0</v>
      </c>
      <c r="U70" s="52">
        <f>SUM(U69:U69)</f>
        <v>0</v>
      </c>
      <c r="V70" s="52">
        <f>SUM(V69:V69)</f>
        <v>0</v>
      </c>
      <c r="W70" s="52">
        <f>SUM(W69:W69)</f>
        <v>0</v>
      </c>
      <c r="X70" s="52">
        <f>SUM(X69:X69)</f>
        <v>0</v>
      </c>
      <c r="Y70" s="50">
        <f t="shared" si="23"/>
        <v>0</v>
      </c>
      <c r="Z70" s="52">
        <f t="shared" si="23"/>
        <v>0</v>
      </c>
      <c r="AA70" s="52">
        <f t="shared" si="23"/>
        <v>0</v>
      </c>
      <c r="AB70" s="52">
        <f t="shared" si="23"/>
        <v>0</v>
      </c>
      <c r="AC70" s="52">
        <f t="shared" si="23"/>
        <v>0</v>
      </c>
      <c r="AD70" s="52">
        <f t="shared" si="23"/>
        <v>1953</v>
      </c>
      <c r="AE70" s="52">
        <f t="shared" si="23"/>
        <v>0</v>
      </c>
      <c r="AF70" s="52">
        <f t="shared" si="23"/>
        <v>490.99999999999994</v>
      </c>
      <c r="AG70" s="52">
        <f t="shared" si="23"/>
        <v>1462</v>
      </c>
      <c r="AH70" s="52">
        <f t="shared" si="23"/>
        <v>0</v>
      </c>
    </row>
    <row r="71" spans="1:34" s="9" customFormat="1" ht="101.25" customHeight="1">
      <c r="A71" s="139">
        <v>56</v>
      </c>
      <c r="B71" s="43" t="s">
        <v>119</v>
      </c>
      <c r="C71" s="27"/>
      <c r="D71" s="27"/>
      <c r="E71" s="51"/>
      <c r="F71" s="51"/>
      <c r="G71" s="51"/>
      <c r="H71" s="51"/>
      <c r="I71" s="51"/>
      <c r="J71" s="137"/>
      <c r="K71" s="137"/>
      <c r="L71" s="137"/>
      <c r="M71" s="137"/>
      <c r="N71" s="137"/>
      <c r="O71" s="135"/>
      <c r="P71" s="135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4"/>
      <c r="AE71" s="56"/>
      <c r="AF71" s="56"/>
      <c r="AG71" s="56"/>
      <c r="AH71" s="56"/>
    </row>
    <row r="72" spans="1:34" s="9" customFormat="1" ht="59.25" customHeight="1">
      <c r="A72" s="140">
        <v>57</v>
      </c>
      <c r="B72" s="43" t="s">
        <v>5</v>
      </c>
      <c r="C72" s="27" t="s">
        <v>33</v>
      </c>
      <c r="D72" s="57" t="s">
        <v>82</v>
      </c>
      <c r="E72" s="51">
        <f>H72+G72+F72+I72</f>
        <v>0</v>
      </c>
      <c r="F72" s="51">
        <v>0</v>
      </c>
      <c r="G72" s="51">
        <v>0</v>
      </c>
      <c r="H72" s="51">
        <v>0</v>
      </c>
      <c r="I72" s="51">
        <v>0</v>
      </c>
      <c r="J72" s="137">
        <f>M72+K72+L72+N72</f>
        <v>0</v>
      </c>
      <c r="K72" s="137">
        <v>0</v>
      </c>
      <c r="L72" s="137">
        <v>0</v>
      </c>
      <c r="M72" s="137">
        <v>0</v>
      </c>
      <c r="N72" s="137">
        <v>0</v>
      </c>
      <c r="O72" s="135">
        <f>R72+P72+Q72+S72</f>
        <v>0</v>
      </c>
      <c r="P72" s="135">
        <v>0</v>
      </c>
      <c r="Q72" s="51">
        <v>0</v>
      </c>
      <c r="R72" s="51">
        <v>0</v>
      </c>
      <c r="S72" s="51">
        <v>0</v>
      </c>
      <c r="T72" s="51">
        <f>W72+V72+X72+U72</f>
        <v>0</v>
      </c>
      <c r="U72" s="51">
        <v>0</v>
      </c>
      <c r="V72" s="51">
        <v>0</v>
      </c>
      <c r="W72" s="51">
        <v>0</v>
      </c>
      <c r="X72" s="51">
        <v>0</v>
      </c>
      <c r="Y72" s="51">
        <f>AB72+AA72+AC72+Z72</f>
        <v>0</v>
      </c>
      <c r="Z72" s="51">
        <v>0</v>
      </c>
      <c r="AA72" s="51">
        <v>0</v>
      </c>
      <c r="AB72" s="51">
        <v>0</v>
      </c>
      <c r="AC72" s="51">
        <v>0</v>
      </c>
      <c r="AD72" s="54">
        <f>AG72+AE72+AF72+AH72</f>
        <v>0</v>
      </c>
      <c r="AE72" s="47">
        <f>F72+K72+P72+Z72+U72</f>
        <v>0</v>
      </c>
      <c r="AF72" s="47">
        <f>G72+L72+Q72+AA72+V72</f>
        <v>0</v>
      </c>
      <c r="AG72" s="47">
        <f>H72+M72+R72+AB72+W72</f>
        <v>0</v>
      </c>
      <c r="AH72" s="47">
        <f>I72+N72+S72+AC72+X72</f>
        <v>0</v>
      </c>
    </row>
    <row r="73" spans="1:34" s="35" customFormat="1" ht="15.75" customHeight="1">
      <c r="A73" s="139">
        <v>58</v>
      </c>
      <c r="B73" s="44" t="s">
        <v>12</v>
      </c>
      <c r="C73" s="28"/>
      <c r="D73" s="28"/>
      <c r="E73" s="50">
        <f>E72</f>
        <v>0</v>
      </c>
      <c r="F73" s="50">
        <f t="shared" ref="F73:AH73" si="24">F72</f>
        <v>0</v>
      </c>
      <c r="G73" s="50">
        <f t="shared" si="24"/>
        <v>0</v>
      </c>
      <c r="H73" s="50">
        <f t="shared" si="24"/>
        <v>0</v>
      </c>
      <c r="I73" s="50">
        <f t="shared" si="24"/>
        <v>0</v>
      </c>
      <c r="J73" s="134">
        <f t="shared" si="24"/>
        <v>0</v>
      </c>
      <c r="K73" s="134">
        <f t="shared" si="24"/>
        <v>0</v>
      </c>
      <c r="L73" s="134">
        <f t="shared" si="24"/>
        <v>0</v>
      </c>
      <c r="M73" s="134">
        <f t="shared" si="24"/>
        <v>0</v>
      </c>
      <c r="N73" s="134">
        <f t="shared" si="24"/>
        <v>0</v>
      </c>
      <c r="O73" s="134">
        <f t="shared" si="24"/>
        <v>0</v>
      </c>
      <c r="P73" s="134">
        <f t="shared" si="24"/>
        <v>0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>T72</f>
        <v>0</v>
      </c>
      <c r="U73" s="50">
        <f>U72</f>
        <v>0</v>
      </c>
      <c r="V73" s="50">
        <f>V72</f>
        <v>0</v>
      </c>
      <c r="W73" s="50">
        <f>W72</f>
        <v>0</v>
      </c>
      <c r="X73" s="50">
        <f>X72</f>
        <v>0</v>
      </c>
      <c r="Y73" s="50">
        <f t="shared" si="24"/>
        <v>0</v>
      </c>
      <c r="Z73" s="50">
        <f t="shared" si="24"/>
        <v>0</v>
      </c>
      <c r="AA73" s="50">
        <f t="shared" si="24"/>
        <v>0</v>
      </c>
      <c r="AB73" s="50">
        <f t="shared" si="24"/>
        <v>0</v>
      </c>
      <c r="AC73" s="50">
        <f t="shared" si="24"/>
        <v>0</v>
      </c>
      <c r="AD73" s="50">
        <f t="shared" si="24"/>
        <v>0</v>
      </c>
      <c r="AE73" s="50">
        <f t="shared" si="24"/>
        <v>0</v>
      </c>
      <c r="AF73" s="50">
        <f t="shared" si="24"/>
        <v>0</v>
      </c>
      <c r="AG73" s="50">
        <f t="shared" si="24"/>
        <v>0</v>
      </c>
      <c r="AH73" s="50">
        <f t="shared" si="24"/>
        <v>0</v>
      </c>
    </row>
    <row r="74" spans="1:34" s="35" customFormat="1" ht="21.75" customHeight="1">
      <c r="A74" s="140">
        <v>59</v>
      </c>
      <c r="B74" s="44" t="s">
        <v>15</v>
      </c>
      <c r="C74" s="28"/>
      <c r="D74" s="28"/>
      <c r="E74" s="50">
        <f>E57+E47+E52+E42+E36+E31+E60+E63+E67+E70+E73</f>
        <v>1731.1</v>
      </c>
      <c r="F74" s="50">
        <f>F57+F47+F52+F42+F36+F31+F60+F63+F67+F70+F73</f>
        <v>1167</v>
      </c>
      <c r="G74" s="50">
        <f t="shared" ref="G74:AH74" si="25">G57+G47+G52+G42+G36+G31+G60+G63+G67+G70+G73</f>
        <v>0</v>
      </c>
      <c r="H74" s="50">
        <f t="shared" si="25"/>
        <v>564.1</v>
      </c>
      <c r="I74" s="50">
        <f t="shared" si="25"/>
        <v>0</v>
      </c>
      <c r="J74" s="94">
        <f t="shared" si="25"/>
        <v>4995.8</v>
      </c>
      <c r="K74" s="94">
        <f t="shared" si="25"/>
        <v>1882</v>
      </c>
      <c r="L74" s="94">
        <f t="shared" si="25"/>
        <v>934</v>
      </c>
      <c r="M74" s="94">
        <f t="shared" si="25"/>
        <v>2179.8000000000002</v>
      </c>
      <c r="N74" s="134">
        <f t="shared" si="25"/>
        <v>0</v>
      </c>
      <c r="O74" s="134">
        <f t="shared" si="25"/>
        <v>844</v>
      </c>
      <c r="P74" s="134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>T57+T47+T52+T42+T36+T31+T60+T63+T67+T70+T73</f>
        <v>844</v>
      </c>
      <c r="U74" s="50">
        <f>U57+U47+U52+U42+U36+U31+U60+U63+U67+U70+U73</f>
        <v>844</v>
      </c>
      <c r="V74" s="50">
        <f>V57+V47+V52+V42+V36+V31+V60+V63+V67+V70+V73</f>
        <v>0</v>
      </c>
      <c r="W74" s="50">
        <f>W57+W47+W52+W42+W36+W31+W60+W63+W67+W70+W73</f>
        <v>0</v>
      </c>
      <c r="X74" s="50">
        <f>X57+X47+X52+X42+X36+X31+X60+X63+X67+X70+X73</f>
        <v>0</v>
      </c>
      <c r="Y74" s="50">
        <f t="shared" si="25"/>
        <v>0</v>
      </c>
      <c r="Z74" s="50">
        <f t="shared" si="25"/>
        <v>0</v>
      </c>
      <c r="AA74" s="50">
        <f t="shared" si="25"/>
        <v>0</v>
      </c>
      <c r="AB74" s="50">
        <f t="shared" si="25"/>
        <v>0</v>
      </c>
      <c r="AC74" s="50">
        <f t="shared" si="25"/>
        <v>0</v>
      </c>
      <c r="AD74" s="50">
        <f t="shared" si="25"/>
        <v>8414.9</v>
      </c>
      <c r="AE74" s="50">
        <f t="shared" si="25"/>
        <v>4737</v>
      </c>
      <c r="AF74" s="50">
        <f t="shared" si="25"/>
        <v>934</v>
      </c>
      <c r="AG74" s="50">
        <f t="shared" si="25"/>
        <v>2743.8999999999996</v>
      </c>
      <c r="AH74" s="50">
        <f t="shared" si="25"/>
        <v>0</v>
      </c>
    </row>
    <row r="75" spans="1:34" s="38" customFormat="1" ht="21" customHeight="1">
      <c r="A75" s="139">
        <v>60</v>
      </c>
      <c r="B75" s="39" t="s">
        <v>16</v>
      </c>
      <c r="C75" s="23"/>
      <c r="D75" s="37"/>
      <c r="E75" s="50">
        <f t="shared" ref="E75:AH75" si="26">E74+E22</f>
        <v>2331.1</v>
      </c>
      <c r="F75" s="50">
        <f t="shared" si="26"/>
        <v>1767</v>
      </c>
      <c r="G75" s="50">
        <f t="shared" si="26"/>
        <v>0</v>
      </c>
      <c r="H75" s="50">
        <f t="shared" si="26"/>
        <v>564.1</v>
      </c>
      <c r="I75" s="50">
        <f t="shared" si="26"/>
        <v>0</v>
      </c>
      <c r="J75" s="94">
        <f t="shared" si="26"/>
        <v>11795.8</v>
      </c>
      <c r="K75" s="94">
        <f t="shared" si="26"/>
        <v>8682</v>
      </c>
      <c r="L75" s="94">
        <f t="shared" si="26"/>
        <v>934</v>
      </c>
      <c r="M75" s="94">
        <f t="shared" si="26"/>
        <v>2179.8000000000002</v>
      </c>
      <c r="N75" s="134">
        <f t="shared" si="26"/>
        <v>0</v>
      </c>
      <c r="O75" s="134">
        <f t="shared" si="26"/>
        <v>2640</v>
      </c>
      <c r="P75" s="134">
        <f t="shared" si="26"/>
        <v>2640</v>
      </c>
      <c r="Q75" s="50">
        <f t="shared" si="26"/>
        <v>0</v>
      </c>
      <c r="R75" s="50">
        <f t="shared" si="26"/>
        <v>0</v>
      </c>
      <c r="S75" s="50">
        <f t="shared" si="26"/>
        <v>0</v>
      </c>
      <c r="T75" s="50">
        <f>T74+T22</f>
        <v>2640</v>
      </c>
      <c r="U75" s="50">
        <f>U74+U22</f>
        <v>2640</v>
      </c>
      <c r="V75" s="50">
        <f>V74+V22</f>
        <v>0</v>
      </c>
      <c r="W75" s="50">
        <f>W74+W22</f>
        <v>0</v>
      </c>
      <c r="X75" s="50">
        <f>X74+X22</f>
        <v>0</v>
      </c>
      <c r="Y75" s="50">
        <f t="shared" si="26"/>
        <v>5385</v>
      </c>
      <c r="Z75" s="50">
        <f t="shared" si="26"/>
        <v>5385</v>
      </c>
      <c r="AA75" s="50">
        <f t="shared" si="26"/>
        <v>0</v>
      </c>
      <c r="AB75" s="50">
        <f t="shared" si="26"/>
        <v>0</v>
      </c>
      <c r="AC75" s="50">
        <f t="shared" si="26"/>
        <v>0</v>
      </c>
      <c r="AD75" s="50">
        <f t="shared" si="26"/>
        <v>24791.9</v>
      </c>
      <c r="AE75" s="50">
        <f t="shared" si="26"/>
        <v>21114</v>
      </c>
      <c r="AF75" s="50">
        <f t="shared" si="26"/>
        <v>934</v>
      </c>
      <c r="AG75" s="50">
        <f t="shared" si="26"/>
        <v>2743.8999999999996</v>
      </c>
      <c r="AH75" s="50">
        <f t="shared" si="26"/>
        <v>0</v>
      </c>
    </row>
    <row r="76" spans="1:34" ht="26.25" customHeight="1">
      <c r="A76" s="140">
        <v>61</v>
      </c>
      <c r="B76" s="267" t="s">
        <v>60</v>
      </c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9"/>
    </row>
    <row r="77" spans="1:34" ht="68.25" customHeight="1">
      <c r="A77" s="139">
        <v>62</v>
      </c>
      <c r="B77" s="43" t="s">
        <v>46</v>
      </c>
      <c r="C77" s="27" t="s">
        <v>43</v>
      </c>
      <c r="D77" s="27" t="s">
        <v>71</v>
      </c>
      <c r="E77" s="51">
        <f>F77+G77+H77+I77</f>
        <v>4746</v>
      </c>
      <c r="F77" s="51">
        <v>4746</v>
      </c>
      <c r="G77" s="51">
        <v>0</v>
      </c>
      <c r="H77" s="51">
        <v>0</v>
      </c>
      <c r="I77" s="51">
        <v>0</v>
      </c>
      <c r="J77" s="93">
        <f>K77+L77+M77+N77</f>
        <v>5209</v>
      </c>
      <c r="K77" s="93">
        <f>4926-52+335</f>
        <v>5209</v>
      </c>
      <c r="L77" s="137">
        <v>0</v>
      </c>
      <c r="M77" s="137">
        <v>0</v>
      </c>
      <c r="N77" s="137">
        <v>0</v>
      </c>
      <c r="O77" s="135">
        <f>P77+Q77+R77+S77</f>
        <v>4926</v>
      </c>
      <c r="P77" s="135">
        <v>4926</v>
      </c>
      <c r="Q77" s="51">
        <v>0</v>
      </c>
      <c r="R77" s="51">
        <v>0</v>
      </c>
      <c r="S77" s="51">
        <v>0</v>
      </c>
      <c r="T77" s="51">
        <f>U77+V77+W77+X77</f>
        <v>4926</v>
      </c>
      <c r="U77" s="51">
        <v>4926</v>
      </c>
      <c r="V77" s="51">
        <v>0</v>
      </c>
      <c r="W77" s="51">
        <v>0</v>
      </c>
      <c r="X77" s="51">
        <v>0</v>
      </c>
      <c r="Y77" s="51">
        <f>Z77+AA77+AB77+AC77</f>
        <v>14778</v>
      </c>
      <c r="Z77" s="51">
        <v>14778</v>
      </c>
      <c r="AA77" s="51">
        <v>0</v>
      </c>
      <c r="AB77" s="51">
        <v>0</v>
      </c>
      <c r="AC77" s="51">
        <v>0</v>
      </c>
      <c r="AD77" s="56">
        <f>AG77+AE77+AF77+AH77</f>
        <v>34585</v>
      </c>
      <c r="AE77" s="56">
        <f>F77+K77+P77+Z77+U77</f>
        <v>34585</v>
      </c>
      <c r="AF77" s="56">
        <f>G77+L77+Q77+AA77</f>
        <v>0</v>
      </c>
      <c r="AG77" s="56">
        <f>H77+M77+R77+AB77</f>
        <v>0</v>
      </c>
      <c r="AH77" s="56">
        <v>0</v>
      </c>
    </row>
    <row r="78" spans="1:34" s="31" customFormat="1" ht="20.25" customHeight="1">
      <c r="A78" s="140">
        <v>63</v>
      </c>
      <c r="B78" s="39" t="s">
        <v>16</v>
      </c>
      <c r="C78" s="23"/>
      <c r="D78" s="33"/>
      <c r="E78" s="49">
        <f>SUM(E77:E77)</f>
        <v>4746</v>
      </c>
      <c r="F78" s="49">
        <f t="shared" ref="F78:AH78" si="27">SUM(F77:F77)</f>
        <v>4746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144">
        <f t="shared" si="27"/>
        <v>5209</v>
      </c>
      <c r="K78" s="144">
        <f t="shared" si="27"/>
        <v>5209</v>
      </c>
      <c r="L78" s="133">
        <f t="shared" si="27"/>
        <v>0</v>
      </c>
      <c r="M78" s="133">
        <f t="shared" si="27"/>
        <v>0</v>
      </c>
      <c r="N78" s="133">
        <f t="shared" si="27"/>
        <v>0</v>
      </c>
      <c r="O78" s="133">
        <f t="shared" si="27"/>
        <v>4926</v>
      </c>
      <c r="P78" s="133">
        <f t="shared" si="27"/>
        <v>4926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>SUM(T77:T77)</f>
        <v>4926</v>
      </c>
      <c r="U78" s="49">
        <f>SUM(U77:U77)</f>
        <v>4926</v>
      </c>
      <c r="V78" s="49">
        <f>SUM(V77:V77)</f>
        <v>0</v>
      </c>
      <c r="W78" s="49">
        <f>SUM(W77:W77)</f>
        <v>0</v>
      </c>
      <c r="X78" s="49">
        <f>SUM(X77:X77)</f>
        <v>0</v>
      </c>
      <c r="Y78" s="49">
        <f t="shared" si="27"/>
        <v>14778</v>
      </c>
      <c r="Z78" s="49">
        <f t="shared" si="27"/>
        <v>14778</v>
      </c>
      <c r="AA78" s="49">
        <f t="shared" si="27"/>
        <v>0</v>
      </c>
      <c r="AB78" s="49">
        <f t="shared" si="27"/>
        <v>0</v>
      </c>
      <c r="AC78" s="49">
        <f t="shared" si="27"/>
        <v>0</v>
      </c>
      <c r="AD78" s="49">
        <f t="shared" si="27"/>
        <v>34585</v>
      </c>
      <c r="AE78" s="49">
        <f t="shared" si="27"/>
        <v>34585</v>
      </c>
      <c r="AF78" s="49">
        <f t="shared" si="27"/>
        <v>0</v>
      </c>
      <c r="AG78" s="49">
        <f t="shared" si="27"/>
        <v>0</v>
      </c>
      <c r="AH78" s="49">
        <f t="shared" si="27"/>
        <v>0</v>
      </c>
    </row>
    <row r="79" spans="1:34" s="31" customFormat="1" ht="33" customHeight="1">
      <c r="A79" s="139">
        <v>64</v>
      </c>
      <c r="B79" s="290" t="s">
        <v>103</v>
      </c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2"/>
    </row>
    <row r="80" spans="1:34" s="31" customFormat="1" ht="73.5" customHeight="1">
      <c r="A80" s="140">
        <v>65</v>
      </c>
      <c r="B80" s="102" t="s">
        <v>100</v>
      </c>
      <c r="C80" s="103" t="s">
        <v>101</v>
      </c>
      <c r="D80" s="27" t="s">
        <v>116</v>
      </c>
      <c r="E80" s="51">
        <f>H80+G80+F80+I80</f>
        <v>0</v>
      </c>
      <c r="F80" s="51">
        <v>0</v>
      </c>
      <c r="G80" s="51">
        <v>0</v>
      </c>
      <c r="H80" s="51">
        <v>0</v>
      </c>
      <c r="I80" s="51">
        <v>0</v>
      </c>
      <c r="J80" s="93">
        <f>M80+K80+L80+N80</f>
        <v>848</v>
      </c>
      <c r="K80" s="93">
        <f>850-2</f>
        <v>848</v>
      </c>
      <c r="L80" s="137">
        <v>0</v>
      </c>
      <c r="M80" s="137">
        <v>0</v>
      </c>
      <c r="N80" s="137">
        <v>0</v>
      </c>
      <c r="O80" s="135">
        <f>R80+P80+Q80+S80</f>
        <v>852</v>
      </c>
      <c r="P80" s="135">
        <v>852</v>
      </c>
      <c r="Q80" s="51">
        <v>0</v>
      </c>
      <c r="R80" s="51">
        <v>0</v>
      </c>
      <c r="S80" s="51">
        <v>0</v>
      </c>
      <c r="T80" s="51">
        <f>W80+V80+X80+U80</f>
        <v>852</v>
      </c>
      <c r="U80" s="51">
        <v>852</v>
      </c>
      <c r="V80" s="51">
        <v>0</v>
      </c>
      <c r="W80" s="51">
        <v>0</v>
      </c>
      <c r="X80" s="51">
        <v>0</v>
      </c>
      <c r="Y80" s="51">
        <f>AB80+AA80+AC80+Z80</f>
        <v>0</v>
      </c>
      <c r="Z80" s="51">
        <v>0</v>
      </c>
      <c r="AA80" s="51">
        <v>0</v>
      </c>
      <c r="AB80" s="51">
        <v>0</v>
      </c>
      <c r="AC80" s="51">
        <v>0</v>
      </c>
      <c r="AD80" s="54">
        <f>AG80+AE80+AF80+AH80</f>
        <v>2552</v>
      </c>
      <c r="AE80" s="47">
        <f>F80+K80+P80+Z80+U80</f>
        <v>2552</v>
      </c>
      <c r="AF80" s="47">
        <f>G80+L80+Q80+AA80+V80</f>
        <v>0</v>
      </c>
      <c r="AG80" s="47">
        <f>H80+M80+R80+AB80+W80</f>
        <v>0</v>
      </c>
      <c r="AH80" s="47">
        <f>I80+N80+S80+AC80+X80</f>
        <v>0</v>
      </c>
    </row>
    <row r="81" spans="1:34" s="31" customFormat="1" ht="19.5" customHeight="1">
      <c r="A81" s="139">
        <v>66</v>
      </c>
      <c r="B81" s="39" t="s">
        <v>16</v>
      </c>
      <c r="C81" s="23"/>
      <c r="D81" s="33"/>
      <c r="E81" s="49">
        <f>E80</f>
        <v>0</v>
      </c>
      <c r="F81" s="49">
        <f t="shared" ref="F81:AH81" si="28">F80</f>
        <v>0</v>
      </c>
      <c r="G81" s="49">
        <f t="shared" si="28"/>
        <v>0</v>
      </c>
      <c r="H81" s="49">
        <f t="shared" si="28"/>
        <v>0</v>
      </c>
      <c r="I81" s="49">
        <f t="shared" si="28"/>
        <v>0</v>
      </c>
      <c r="J81" s="144">
        <f t="shared" si="28"/>
        <v>848</v>
      </c>
      <c r="K81" s="144">
        <f t="shared" si="28"/>
        <v>848</v>
      </c>
      <c r="L81" s="133">
        <f t="shared" si="28"/>
        <v>0</v>
      </c>
      <c r="M81" s="133">
        <f t="shared" si="28"/>
        <v>0</v>
      </c>
      <c r="N81" s="133">
        <f t="shared" si="28"/>
        <v>0</v>
      </c>
      <c r="O81" s="133">
        <f t="shared" si="28"/>
        <v>852</v>
      </c>
      <c r="P81" s="133">
        <f t="shared" si="28"/>
        <v>852</v>
      </c>
      <c r="Q81" s="49">
        <f t="shared" si="28"/>
        <v>0</v>
      </c>
      <c r="R81" s="49">
        <f t="shared" si="28"/>
        <v>0</v>
      </c>
      <c r="S81" s="49">
        <f t="shared" si="28"/>
        <v>0</v>
      </c>
      <c r="T81" s="49">
        <f t="shared" si="28"/>
        <v>852</v>
      </c>
      <c r="U81" s="49">
        <f t="shared" si="28"/>
        <v>852</v>
      </c>
      <c r="V81" s="49">
        <f t="shared" si="28"/>
        <v>0</v>
      </c>
      <c r="W81" s="49">
        <f t="shared" si="28"/>
        <v>0</v>
      </c>
      <c r="X81" s="49">
        <f t="shared" si="28"/>
        <v>0</v>
      </c>
      <c r="Y81" s="49">
        <f t="shared" si="28"/>
        <v>0</v>
      </c>
      <c r="Z81" s="49">
        <f t="shared" si="28"/>
        <v>0</v>
      </c>
      <c r="AA81" s="49">
        <f t="shared" si="28"/>
        <v>0</v>
      </c>
      <c r="AB81" s="49">
        <f t="shared" si="28"/>
        <v>0</v>
      </c>
      <c r="AC81" s="49">
        <f t="shared" si="28"/>
        <v>0</v>
      </c>
      <c r="AD81" s="49">
        <f t="shared" si="28"/>
        <v>2552</v>
      </c>
      <c r="AE81" s="49">
        <f t="shared" si="28"/>
        <v>2552</v>
      </c>
      <c r="AF81" s="49">
        <f t="shared" si="28"/>
        <v>0</v>
      </c>
      <c r="AG81" s="49">
        <f t="shared" si="28"/>
        <v>0</v>
      </c>
      <c r="AH81" s="49">
        <f t="shared" si="28"/>
        <v>0</v>
      </c>
    </row>
    <row r="82" spans="1:34" s="13" customFormat="1" ht="24.75" customHeight="1">
      <c r="A82" s="140">
        <v>67</v>
      </c>
      <c r="B82" s="39" t="s">
        <v>18</v>
      </c>
      <c r="C82" s="29"/>
      <c r="D82" s="30"/>
      <c r="E82" s="49">
        <f>E75+E78+E81</f>
        <v>7077.1</v>
      </c>
      <c r="F82" s="49">
        <f t="shared" ref="F82:AH82" si="29">F75+F78+F81</f>
        <v>6513</v>
      </c>
      <c r="G82" s="49">
        <f t="shared" si="29"/>
        <v>0</v>
      </c>
      <c r="H82" s="49">
        <f t="shared" si="29"/>
        <v>564.1</v>
      </c>
      <c r="I82" s="49">
        <f t="shared" si="29"/>
        <v>0</v>
      </c>
      <c r="J82" s="144">
        <f t="shared" si="29"/>
        <v>17852.8</v>
      </c>
      <c r="K82" s="144">
        <f t="shared" si="29"/>
        <v>14739</v>
      </c>
      <c r="L82" s="144">
        <f t="shared" si="29"/>
        <v>934</v>
      </c>
      <c r="M82" s="144">
        <f t="shared" si="29"/>
        <v>2179.8000000000002</v>
      </c>
      <c r="N82" s="133">
        <f t="shared" si="29"/>
        <v>0</v>
      </c>
      <c r="O82" s="133">
        <f t="shared" si="29"/>
        <v>8418</v>
      </c>
      <c r="P82" s="133">
        <f t="shared" si="29"/>
        <v>8418</v>
      </c>
      <c r="Q82" s="49">
        <f t="shared" si="29"/>
        <v>0</v>
      </c>
      <c r="R82" s="49">
        <f t="shared" si="29"/>
        <v>0</v>
      </c>
      <c r="S82" s="49">
        <f t="shared" si="29"/>
        <v>0</v>
      </c>
      <c r="T82" s="49">
        <f t="shared" si="29"/>
        <v>8418</v>
      </c>
      <c r="U82" s="49">
        <f t="shared" si="29"/>
        <v>8418</v>
      </c>
      <c r="V82" s="49">
        <f t="shared" si="29"/>
        <v>0</v>
      </c>
      <c r="W82" s="49">
        <f t="shared" si="29"/>
        <v>0</v>
      </c>
      <c r="X82" s="49">
        <f t="shared" si="29"/>
        <v>0</v>
      </c>
      <c r="Y82" s="49">
        <f t="shared" si="29"/>
        <v>20163</v>
      </c>
      <c r="Z82" s="49">
        <f t="shared" si="29"/>
        <v>20163</v>
      </c>
      <c r="AA82" s="49">
        <f t="shared" si="29"/>
        <v>0</v>
      </c>
      <c r="AB82" s="49">
        <f t="shared" si="29"/>
        <v>0</v>
      </c>
      <c r="AC82" s="49">
        <f t="shared" si="29"/>
        <v>0</v>
      </c>
      <c r="AD82" s="49">
        <f t="shared" si="29"/>
        <v>61928.9</v>
      </c>
      <c r="AE82" s="49">
        <f t="shared" si="29"/>
        <v>58251</v>
      </c>
      <c r="AF82" s="49">
        <f t="shared" si="29"/>
        <v>934</v>
      </c>
      <c r="AG82" s="49">
        <f t="shared" si="29"/>
        <v>2743.8999999999996</v>
      </c>
      <c r="AH82" s="49">
        <f t="shared" si="29"/>
        <v>0</v>
      </c>
    </row>
    <row r="83" spans="1:34">
      <c r="B83" s="11"/>
      <c r="C83" s="11"/>
      <c r="D83" s="11"/>
      <c r="E83" s="15"/>
      <c r="F83" s="15"/>
      <c r="G83" s="15"/>
      <c r="H83" s="15"/>
      <c r="I83" s="15"/>
      <c r="J83" s="145"/>
      <c r="K83" s="136"/>
      <c r="L83" s="145"/>
      <c r="M83" s="136"/>
      <c r="N83" s="136"/>
      <c r="O83" s="136"/>
      <c r="P83" s="136"/>
      <c r="Q83" s="11"/>
      <c r="R83" s="11"/>
      <c r="S83" s="11"/>
      <c r="T83" s="15"/>
      <c r="U83" s="11"/>
      <c r="V83" s="11"/>
      <c r="W83" s="11"/>
      <c r="X83" s="11"/>
      <c r="Y83" s="15"/>
      <c r="Z83" s="11"/>
      <c r="AA83" s="11"/>
      <c r="AB83" s="11"/>
      <c r="AC83" s="11"/>
    </row>
    <row r="85" spans="1:34">
      <c r="A85" s="265" t="s">
        <v>45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</row>
    <row r="96" spans="1:34">
      <c r="C96" s="7" t="s">
        <v>136</v>
      </c>
    </row>
  </sheetData>
  <mergeCells count="119">
    <mergeCell ref="AA2:AH2"/>
    <mergeCell ref="AA3:AH3"/>
    <mergeCell ref="AA4:AH4"/>
    <mergeCell ref="AA6:AH6"/>
    <mergeCell ref="B8:AD8"/>
    <mergeCell ref="Y7:AH7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6:AH76"/>
    <mergeCell ref="B79:AH79"/>
    <mergeCell ref="A85:AH85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15748031496062992" right="0.15748031496062992" top="0.15748031496062992" bottom="0.15748031496062992" header="0.16" footer="0.16"/>
  <pageSetup paperSize="9" scale="5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J95"/>
  <sheetViews>
    <sheetView topLeftCell="A60" zoomScale="106" zoomScaleNormal="106" workbookViewId="0">
      <selection activeCell="A81" sqref="A81"/>
    </sheetView>
  </sheetViews>
  <sheetFormatPr defaultRowHeight="12.75"/>
  <cols>
    <col min="1" max="1" width="3.85546875" style="6" customWidth="1"/>
    <col min="2" max="2" width="27.42578125" style="7" customWidth="1"/>
    <col min="3" max="3" width="14" style="7" customWidth="1"/>
    <col min="4" max="4" width="6" style="7" customWidth="1"/>
    <col min="5" max="5" width="8.140625" style="9" customWidth="1"/>
    <col min="6" max="6" width="8" style="9" customWidth="1"/>
    <col min="7" max="7" width="5" style="9" customWidth="1"/>
    <col min="8" max="8" width="7.5703125" style="9" customWidth="1"/>
    <col min="9" max="9" width="5" style="9" customWidth="1"/>
    <col min="10" max="10" width="9.42578125" style="141" customWidth="1"/>
    <col min="11" max="11" width="10.28515625" style="130" customWidth="1"/>
    <col min="12" max="12" width="8.85546875" style="141" customWidth="1"/>
    <col min="13" max="13" width="8.5703125" style="130" customWidth="1"/>
    <col min="14" max="14" width="5" style="130" customWidth="1"/>
    <col min="15" max="15" width="9.140625" style="130" customWidth="1"/>
    <col min="16" max="16" width="9.28515625" style="130" customWidth="1"/>
    <col min="17" max="17" width="4.85546875" style="7" customWidth="1"/>
    <col min="18" max="18" width="4.7109375" style="7" customWidth="1"/>
    <col min="19" max="19" width="4.85546875" style="7" customWidth="1"/>
    <col min="20" max="20" width="8.5703125" style="9" customWidth="1"/>
    <col min="21" max="21" width="7.85546875" style="7" customWidth="1"/>
    <col min="22" max="22" width="5.140625" style="7" customWidth="1"/>
    <col min="23" max="23" width="4.5703125" style="7" customWidth="1"/>
    <col min="24" max="24" width="4.7109375" style="7" customWidth="1"/>
    <col min="25" max="25" width="8.140625" style="151" customWidth="1"/>
    <col min="26" max="26" width="8" style="151" customWidth="1"/>
    <col min="27" max="28" width="4.7109375" style="151" customWidth="1"/>
    <col min="29" max="29" width="4.85546875" style="151" customWidth="1"/>
    <col min="30" max="30" width="9.28515625" style="9" customWidth="1"/>
    <col min="31" max="31" width="9.28515625" style="7" customWidth="1"/>
    <col min="32" max="32" width="4.85546875" style="7" customWidth="1"/>
    <col min="33" max="33" width="5" style="7" customWidth="1"/>
    <col min="34" max="34" width="4.7109375" style="7" customWidth="1"/>
    <col min="35" max="35" width="9.140625" style="7" customWidth="1"/>
    <col min="36" max="36" width="9.85546875" style="7" customWidth="1"/>
    <col min="37" max="37" width="8.42578125" style="7" customWidth="1"/>
    <col min="38" max="38" width="8.140625" style="7" customWidth="1"/>
    <col min="39" max="39" width="5" style="7" customWidth="1"/>
    <col min="40" max="40" width="9.42578125" style="7" customWidth="1"/>
    <col min="41" max="16384" width="9.140625" style="7"/>
  </cols>
  <sheetData>
    <row r="1" spans="1:39" ht="4.5" customHeight="1"/>
    <row r="2" spans="1:39" ht="15.75">
      <c r="S2" s="22"/>
      <c r="T2" s="45"/>
      <c r="U2" s="22"/>
      <c r="V2" s="22"/>
      <c r="W2" s="22"/>
      <c r="X2" s="22"/>
      <c r="Y2" s="152"/>
      <c r="Z2" s="152"/>
      <c r="AA2" s="152"/>
      <c r="AB2" s="152"/>
      <c r="AC2" s="152"/>
      <c r="AD2" s="45"/>
      <c r="AE2" s="22"/>
      <c r="AF2" s="230" t="s">
        <v>20</v>
      </c>
      <c r="AG2" s="230"/>
      <c r="AH2" s="230"/>
      <c r="AI2" s="230"/>
      <c r="AJ2" s="230"/>
      <c r="AK2" s="230"/>
      <c r="AL2" s="230"/>
      <c r="AM2" s="230"/>
    </row>
    <row r="3" spans="1:39" ht="12.75" customHeight="1">
      <c r="S3" s="22"/>
      <c r="T3" s="45"/>
      <c r="U3" s="22"/>
      <c r="V3" s="22"/>
      <c r="W3" s="22"/>
      <c r="X3" s="22"/>
      <c r="Y3" s="152"/>
      <c r="Z3" s="152"/>
      <c r="AA3" s="152"/>
      <c r="AB3" s="152"/>
      <c r="AC3" s="152"/>
      <c r="AD3" s="45"/>
      <c r="AE3" s="22"/>
      <c r="AF3" s="231" t="s">
        <v>84</v>
      </c>
      <c r="AG3" s="231"/>
      <c r="AH3" s="231"/>
      <c r="AI3" s="231"/>
      <c r="AJ3" s="231"/>
      <c r="AK3" s="231"/>
      <c r="AL3" s="231"/>
      <c r="AM3" s="231"/>
    </row>
    <row r="4" spans="1:39" ht="16.5" customHeight="1">
      <c r="S4" s="22"/>
      <c r="T4" s="45"/>
      <c r="U4" s="22"/>
      <c r="V4" s="22"/>
      <c r="W4" s="22"/>
      <c r="X4" s="22"/>
      <c r="Y4" s="152"/>
      <c r="Z4" s="152"/>
      <c r="AA4" s="152"/>
      <c r="AB4" s="152"/>
      <c r="AC4" s="152"/>
      <c r="AD4" s="45"/>
      <c r="AE4" s="22"/>
      <c r="AF4" s="230" t="s">
        <v>48</v>
      </c>
      <c r="AG4" s="230"/>
      <c r="AH4" s="230"/>
      <c r="AI4" s="230"/>
      <c r="AJ4" s="230"/>
      <c r="AK4" s="230"/>
      <c r="AL4" s="230"/>
      <c r="AM4" s="230"/>
    </row>
    <row r="5" spans="1:39" ht="14.25" customHeight="1">
      <c r="S5" s="22"/>
      <c r="T5" s="45"/>
      <c r="U5" s="22"/>
      <c r="V5" s="58"/>
      <c r="W5" s="58"/>
      <c r="X5" s="58"/>
      <c r="Y5" s="153"/>
      <c r="Z5" s="153"/>
      <c r="AA5" s="153"/>
      <c r="AB5" s="153"/>
      <c r="AC5" s="153"/>
      <c r="AD5" s="45"/>
      <c r="AE5" s="22"/>
      <c r="AF5" s="58"/>
      <c r="AG5" s="58"/>
      <c r="AH5" s="58"/>
      <c r="AI5" s="58"/>
      <c r="AJ5" s="58"/>
      <c r="AK5" s="58"/>
      <c r="AL5" s="58"/>
      <c r="AM5" s="58"/>
    </row>
    <row r="6" spans="1:39" ht="15.75" customHeight="1">
      <c r="S6" s="22"/>
      <c r="T6" s="45"/>
      <c r="U6" s="22"/>
      <c r="V6" s="22"/>
      <c r="W6" s="22"/>
      <c r="X6" s="22"/>
      <c r="Y6" s="152"/>
      <c r="Z6" s="152"/>
      <c r="AA6" s="152"/>
      <c r="AB6" s="152"/>
      <c r="AC6" s="152"/>
      <c r="AD6" s="45"/>
      <c r="AE6" s="22"/>
      <c r="AF6" s="230" t="s">
        <v>20</v>
      </c>
      <c r="AG6" s="230"/>
      <c r="AH6" s="230"/>
      <c r="AI6" s="230"/>
      <c r="AJ6" s="230"/>
      <c r="AK6" s="230"/>
      <c r="AL6" s="230"/>
      <c r="AM6" s="230"/>
    </row>
    <row r="7" spans="1:39" ht="39.75" customHeight="1">
      <c r="S7" s="22"/>
      <c r="T7" s="45"/>
      <c r="U7" s="22"/>
      <c r="V7" s="22"/>
      <c r="W7" s="22"/>
      <c r="X7" s="22"/>
      <c r="Y7" s="152"/>
      <c r="Z7" s="152"/>
      <c r="AA7" s="152"/>
      <c r="AB7" s="152"/>
      <c r="AC7" s="152"/>
      <c r="AD7" s="297" t="s">
        <v>90</v>
      </c>
      <c r="AE7" s="297"/>
      <c r="AF7" s="297"/>
      <c r="AG7" s="297"/>
      <c r="AH7" s="297"/>
      <c r="AI7" s="297"/>
      <c r="AJ7" s="297"/>
      <c r="AK7" s="297"/>
      <c r="AL7" s="297"/>
      <c r="AM7" s="297"/>
    </row>
    <row r="8" spans="1:39" ht="18" customHeight="1">
      <c r="B8" s="260" t="s">
        <v>152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</row>
    <row r="9" spans="1:39" ht="15.75" customHeight="1">
      <c r="A9" s="294" t="s">
        <v>13</v>
      </c>
      <c r="B9" s="251" t="s">
        <v>153</v>
      </c>
      <c r="C9" s="251" t="s">
        <v>154</v>
      </c>
      <c r="D9" s="251" t="s">
        <v>155</v>
      </c>
      <c r="E9" s="233" t="s">
        <v>156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J9" s="235"/>
      <c r="AK9" s="235"/>
      <c r="AL9" s="235"/>
      <c r="AM9" s="236"/>
    </row>
    <row r="10" spans="1:39" ht="19.5" customHeight="1">
      <c r="A10" s="295"/>
      <c r="B10" s="252"/>
      <c r="C10" s="252"/>
      <c r="D10" s="252"/>
      <c r="E10" s="237" t="s">
        <v>62</v>
      </c>
      <c r="F10" s="238"/>
      <c r="G10" s="238"/>
      <c r="H10" s="238"/>
      <c r="I10" s="239"/>
      <c r="J10" s="304" t="s">
        <v>63</v>
      </c>
      <c r="K10" s="305"/>
      <c r="L10" s="305"/>
      <c r="M10" s="305"/>
      <c r="N10" s="306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82" t="s">
        <v>149</v>
      </c>
      <c r="Z10" s="283"/>
      <c r="AA10" s="283"/>
      <c r="AB10" s="283"/>
      <c r="AC10" s="284"/>
      <c r="AD10" s="282" t="s">
        <v>148</v>
      </c>
      <c r="AE10" s="283"/>
      <c r="AF10" s="283"/>
      <c r="AG10" s="283"/>
      <c r="AH10" s="284"/>
      <c r="AI10" s="240" t="s">
        <v>12</v>
      </c>
      <c r="AJ10" s="241"/>
      <c r="AK10" s="241"/>
      <c r="AL10" s="241"/>
      <c r="AM10" s="241"/>
    </row>
    <row r="11" spans="1:39" ht="33.75" customHeight="1">
      <c r="A11" s="295"/>
      <c r="B11" s="252"/>
      <c r="C11" s="252"/>
      <c r="D11" s="252"/>
      <c r="E11" s="310" t="s">
        <v>169</v>
      </c>
      <c r="F11" s="312" t="s">
        <v>170</v>
      </c>
      <c r="G11" s="312" t="s">
        <v>171</v>
      </c>
      <c r="H11" s="312" t="s">
        <v>172</v>
      </c>
      <c r="I11" s="312" t="s">
        <v>173</v>
      </c>
      <c r="J11" s="310" t="s">
        <v>169</v>
      </c>
      <c r="K11" s="312" t="s">
        <v>170</v>
      </c>
      <c r="L11" s="312" t="s">
        <v>171</v>
      </c>
      <c r="M11" s="312" t="s">
        <v>172</v>
      </c>
      <c r="N11" s="312" t="s">
        <v>173</v>
      </c>
      <c r="O11" s="310" t="s">
        <v>169</v>
      </c>
      <c r="P11" s="312" t="s">
        <v>170</v>
      </c>
      <c r="Q11" s="312" t="s">
        <v>171</v>
      </c>
      <c r="R11" s="312" t="s">
        <v>172</v>
      </c>
      <c r="S11" s="312" t="s">
        <v>173</v>
      </c>
      <c r="T11" s="310" t="s">
        <v>169</v>
      </c>
      <c r="U11" s="312" t="s">
        <v>170</v>
      </c>
      <c r="V11" s="312" t="s">
        <v>171</v>
      </c>
      <c r="W11" s="312" t="s">
        <v>172</v>
      </c>
      <c r="X11" s="312" t="s">
        <v>173</v>
      </c>
      <c r="Y11" s="307" t="s">
        <v>169</v>
      </c>
      <c r="Z11" s="309" t="s">
        <v>170</v>
      </c>
      <c r="AA11" s="309" t="s">
        <v>171</v>
      </c>
      <c r="AB11" s="309" t="s">
        <v>172</v>
      </c>
      <c r="AC11" s="309" t="s">
        <v>173</v>
      </c>
      <c r="AD11" s="310" t="s">
        <v>169</v>
      </c>
      <c r="AE11" s="312" t="s">
        <v>170</v>
      </c>
      <c r="AF11" s="312" t="s">
        <v>171</v>
      </c>
      <c r="AG11" s="312" t="s">
        <v>172</v>
      </c>
      <c r="AH11" s="312" t="s">
        <v>173</v>
      </c>
      <c r="AI11" s="310" t="s">
        <v>169</v>
      </c>
      <c r="AJ11" s="312" t="s">
        <v>170</v>
      </c>
      <c r="AK11" s="312" t="s">
        <v>171</v>
      </c>
      <c r="AL11" s="312" t="s">
        <v>172</v>
      </c>
      <c r="AM11" s="312" t="s">
        <v>173</v>
      </c>
    </row>
    <row r="12" spans="1:39" ht="27.75" customHeight="1">
      <c r="A12" s="296"/>
      <c r="B12" s="253"/>
      <c r="C12" s="253"/>
      <c r="D12" s="253"/>
      <c r="E12" s="311"/>
      <c r="F12" s="312"/>
      <c r="G12" s="312"/>
      <c r="H12" s="312"/>
      <c r="I12" s="312"/>
      <c r="J12" s="311"/>
      <c r="K12" s="312"/>
      <c r="L12" s="312"/>
      <c r="M12" s="312"/>
      <c r="N12" s="312"/>
      <c r="O12" s="311"/>
      <c r="P12" s="312"/>
      <c r="Q12" s="312"/>
      <c r="R12" s="312"/>
      <c r="S12" s="312"/>
      <c r="T12" s="311"/>
      <c r="U12" s="312"/>
      <c r="V12" s="312"/>
      <c r="W12" s="312"/>
      <c r="X12" s="312"/>
      <c r="Y12" s="308"/>
      <c r="Z12" s="309"/>
      <c r="AA12" s="309"/>
      <c r="AB12" s="309"/>
      <c r="AC12" s="309"/>
      <c r="AD12" s="311"/>
      <c r="AE12" s="312"/>
      <c r="AF12" s="312"/>
      <c r="AG12" s="312"/>
      <c r="AH12" s="312"/>
      <c r="AI12" s="311"/>
      <c r="AJ12" s="312"/>
      <c r="AK12" s="312"/>
      <c r="AL12" s="312"/>
      <c r="AM12" s="312"/>
    </row>
    <row r="13" spans="1:3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42">
        <v>10</v>
      </c>
      <c r="K13" s="131">
        <v>11</v>
      </c>
      <c r="L13" s="142">
        <v>12</v>
      </c>
      <c r="M13" s="131">
        <v>13</v>
      </c>
      <c r="N13" s="131">
        <v>14</v>
      </c>
      <c r="O13" s="131">
        <v>15</v>
      </c>
      <c r="P13" s="13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154">
        <v>25</v>
      </c>
      <c r="Z13" s="154">
        <v>26</v>
      </c>
      <c r="AA13" s="154">
        <v>27</v>
      </c>
      <c r="AB13" s="154">
        <v>28</v>
      </c>
      <c r="AC13" s="154">
        <v>29</v>
      </c>
      <c r="AD13" s="154">
        <v>30</v>
      </c>
      <c r="AE13" s="154">
        <v>31</v>
      </c>
      <c r="AF13" s="154">
        <v>32</v>
      </c>
      <c r="AG13" s="154">
        <v>33</v>
      </c>
      <c r="AH13" s="154">
        <v>34</v>
      </c>
      <c r="AI13" s="154">
        <v>35</v>
      </c>
      <c r="AJ13" s="154">
        <v>36</v>
      </c>
      <c r="AK13" s="154">
        <v>37</v>
      </c>
      <c r="AL13" s="154">
        <v>38</v>
      </c>
      <c r="AM13" s="154">
        <v>39</v>
      </c>
    </row>
    <row r="14" spans="1:39" ht="13.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2"/>
    </row>
    <row r="15" spans="1:39" ht="12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</row>
    <row r="16" spans="1:39" ht="77.25" customHeight="1">
      <c r="A16" s="4">
        <v>3</v>
      </c>
      <c r="B16" s="162" t="s">
        <v>44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</row>
    <row r="17" spans="1:88" ht="85.5" customHeight="1">
      <c r="A17" s="244">
        <v>4</v>
      </c>
      <c r="B17" s="245" t="s">
        <v>26</v>
      </c>
      <c r="C17" s="288" t="s">
        <v>30</v>
      </c>
      <c r="D17" s="246" t="s">
        <v>71</v>
      </c>
      <c r="E17" s="261">
        <f>H17+G17+F17+I17</f>
        <v>600</v>
      </c>
      <c r="F17" s="261">
        <v>600</v>
      </c>
      <c r="G17" s="261">
        <v>0</v>
      </c>
      <c r="H17" s="261">
        <v>0</v>
      </c>
      <c r="I17" s="261">
        <v>0</v>
      </c>
      <c r="J17" s="263">
        <f>M17+L17+N17+K17</f>
        <v>6800</v>
      </c>
      <c r="K17" s="263">
        <v>6800</v>
      </c>
      <c r="L17" s="263">
        <v>0</v>
      </c>
      <c r="M17" s="263">
        <v>0</v>
      </c>
      <c r="N17" s="263">
        <v>0</v>
      </c>
      <c r="O17" s="313">
        <f>R17+Q17+S17+P17</f>
        <v>4296</v>
      </c>
      <c r="P17" s="313">
        <f>1796+2500</f>
        <v>4296</v>
      </c>
      <c r="Q17" s="255">
        <v>0</v>
      </c>
      <c r="R17" s="255">
        <v>0</v>
      </c>
      <c r="S17" s="255">
        <v>0</v>
      </c>
      <c r="T17" s="263">
        <f>W17+V17+X17+U17</f>
        <v>1796</v>
      </c>
      <c r="U17" s="255">
        <v>1796</v>
      </c>
      <c r="V17" s="255">
        <v>0</v>
      </c>
      <c r="W17" s="255">
        <v>0</v>
      </c>
      <c r="X17" s="255">
        <v>0</v>
      </c>
      <c r="Y17" s="313">
        <f>AB17+AA17+AC17+Z17</f>
        <v>1796</v>
      </c>
      <c r="Z17" s="275">
        <v>1796</v>
      </c>
      <c r="AA17" s="275">
        <v>0</v>
      </c>
      <c r="AB17" s="275">
        <v>0</v>
      </c>
      <c r="AC17" s="275">
        <v>0</v>
      </c>
      <c r="AD17" s="313">
        <f>AG17+AF17+AH17+AE17</f>
        <v>2904</v>
      </c>
      <c r="AE17" s="275">
        <f>4700-1796</f>
        <v>2904</v>
      </c>
      <c r="AF17" s="255">
        <v>0</v>
      </c>
      <c r="AG17" s="255">
        <v>0</v>
      </c>
      <c r="AH17" s="255">
        <v>0</v>
      </c>
      <c r="AI17" s="275">
        <f>AL17+AK17+AM17+AJ17</f>
        <v>18192</v>
      </c>
      <c r="AJ17" s="275">
        <f>F17+K17+P17+AE17+U17+Z17</f>
        <v>18192</v>
      </c>
      <c r="AK17" s="255">
        <f>G17+L17+Q17+AF17+V17+AA17</f>
        <v>0</v>
      </c>
      <c r="AL17" s="255">
        <f>H17+M17+R17+AG17+W17+AB17</f>
        <v>0</v>
      </c>
      <c r="AM17" s="255">
        <f>I17+N17+S17+AH17+X17+AC17</f>
        <v>0</v>
      </c>
    </row>
    <row r="18" spans="1:88" ht="96" customHeight="1">
      <c r="A18" s="244"/>
      <c r="B18" s="245"/>
      <c r="C18" s="289"/>
      <c r="D18" s="246"/>
      <c r="E18" s="262"/>
      <c r="F18" s="262"/>
      <c r="G18" s="262"/>
      <c r="H18" s="262"/>
      <c r="I18" s="262"/>
      <c r="J18" s="263"/>
      <c r="K18" s="263"/>
      <c r="L18" s="263"/>
      <c r="M18" s="263"/>
      <c r="N18" s="263"/>
      <c r="O18" s="313"/>
      <c r="P18" s="313"/>
      <c r="Q18" s="255"/>
      <c r="R18" s="255"/>
      <c r="S18" s="255"/>
      <c r="T18" s="263"/>
      <c r="U18" s="255"/>
      <c r="V18" s="255"/>
      <c r="W18" s="255"/>
      <c r="X18" s="255"/>
      <c r="Y18" s="313"/>
      <c r="Z18" s="275"/>
      <c r="AA18" s="275"/>
      <c r="AB18" s="275"/>
      <c r="AC18" s="275"/>
      <c r="AD18" s="313"/>
      <c r="AE18" s="275"/>
      <c r="AF18" s="255"/>
      <c r="AG18" s="255"/>
      <c r="AH18" s="255"/>
      <c r="AI18" s="275"/>
      <c r="AJ18" s="275"/>
      <c r="AK18" s="255"/>
      <c r="AL18" s="255"/>
      <c r="AM18" s="255"/>
    </row>
    <row r="19" spans="1:88" ht="68.25" customHeight="1">
      <c r="A19" s="244">
        <v>5</v>
      </c>
      <c r="B19" s="42" t="s">
        <v>24</v>
      </c>
      <c r="C19" s="24" t="s">
        <v>99</v>
      </c>
      <c r="D19" s="246" t="s">
        <v>150</v>
      </c>
      <c r="E19" s="261">
        <f>H19+G19+F19+I19</f>
        <v>0</v>
      </c>
      <c r="F19" s="261">
        <v>0</v>
      </c>
      <c r="G19" s="261">
        <v>0</v>
      </c>
      <c r="H19" s="261">
        <v>0</v>
      </c>
      <c r="I19" s="261">
        <v>0</v>
      </c>
      <c r="J19" s="263">
        <f>M19+L19+N19+K19</f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f>R19+Q19+S19+P19</f>
        <v>0</v>
      </c>
      <c r="P19" s="263">
        <v>0</v>
      </c>
      <c r="Q19" s="255">
        <v>0</v>
      </c>
      <c r="R19" s="255">
        <v>0</v>
      </c>
      <c r="S19" s="255">
        <v>0</v>
      </c>
      <c r="T19" s="263">
        <f>W19+V19+X19+U19</f>
        <v>0</v>
      </c>
      <c r="U19" s="255">
        <v>0</v>
      </c>
      <c r="V19" s="255">
        <v>0</v>
      </c>
      <c r="W19" s="255">
        <v>0</v>
      </c>
      <c r="X19" s="255">
        <v>0</v>
      </c>
      <c r="Y19" s="313">
        <f>AB19+AA19+AC19+Z19</f>
        <v>0</v>
      </c>
      <c r="Z19" s="275">
        <v>0</v>
      </c>
      <c r="AA19" s="275">
        <v>0</v>
      </c>
      <c r="AB19" s="275">
        <v>0</v>
      </c>
      <c r="AC19" s="275">
        <v>0</v>
      </c>
      <c r="AD19" s="263">
        <f>AG19+AF19+AH19+AE19</f>
        <v>685</v>
      </c>
      <c r="AE19" s="255">
        <v>685</v>
      </c>
      <c r="AF19" s="255">
        <v>0</v>
      </c>
      <c r="AG19" s="255">
        <v>0</v>
      </c>
      <c r="AH19" s="255">
        <v>0</v>
      </c>
      <c r="AI19" s="255">
        <f>AL19+AK19+AM19+AJ19</f>
        <v>685</v>
      </c>
      <c r="AJ19" s="255">
        <f>F19+K19+P19+AE19+U19+Z19</f>
        <v>685</v>
      </c>
      <c r="AK19" s="255">
        <f>G19+L19+Q19+AF19+V19+AA19</f>
        <v>0</v>
      </c>
      <c r="AL19" s="255">
        <f>H19+M19+R19+AG19+W19+AB19</f>
        <v>0</v>
      </c>
      <c r="AM19" s="255">
        <f>I19+N19+S19+AH19+X19+AC19</f>
        <v>0</v>
      </c>
    </row>
    <row r="20" spans="1:88" ht="80.25" hidden="1" customHeight="1">
      <c r="A20" s="244"/>
      <c r="B20" s="25"/>
      <c r="C20" s="24"/>
      <c r="D20" s="246"/>
      <c r="E20" s="262"/>
      <c r="F20" s="262"/>
      <c r="G20" s="262"/>
      <c r="H20" s="262"/>
      <c r="I20" s="262"/>
      <c r="J20" s="263"/>
      <c r="K20" s="299"/>
      <c r="L20" s="299"/>
      <c r="M20" s="299"/>
      <c r="N20" s="263"/>
      <c r="O20" s="263"/>
      <c r="P20" s="299"/>
      <c r="Q20" s="264"/>
      <c r="R20" s="264"/>
      <c r="S20" s="255"/>
      <c r="T20" s="263"/>
      <c r="U20" s="264"/>
      <c r="V20" s="264"/>
      <c r="W20" s="264"/>
      <c r="X20" s="266"/>
      <c r="Y20" s="313"/>
      <c r="Z20" s="280"/>
      <c r="AA20" s="280"/>
      <c r="AB20" s="280"/>
      <c r="AC20" s="281"/>
      <c r="AD20" s="263"/>
      <c r="AE20" s="264"/>
      <c r="AF20" s="264"/>
      <c r="AG20" s="264"/>
      <c r="AH20" s="266"/>
      <c r="AI20" s="255"/>
      <c r="AJ20" s="255"/>
      <c r="AK20" s="255"/>
      <c r="AL20" s="255"/>
      <c r="AM20" s="255"/>
    </row>
    <row r="21" spans="1:88" s="31" customFormat="1" ht="18.75" customHeight="1">
      <c r="A21" s="4">
        <v>6</v>
      </c>
      <c r="B21" s="40" t="s">
        <v>15</v>
      </c>
      <c r="C21" s="40"/>
      <c r="D21" s="26"/>
      <c r="E21" s="49">
        <f>E17+E19</f>
        <v>600</v>
      </c>
      <c r="F21" s="49">
        <f>F17+F19</f>
        <v>600</v>
      </c>
      <c r="G21" s="49">
        <f t="shared" ref="G21:AM21" si="0">G17+G19</f>
        <v>0</v>
      </c>
      <c r="H21" s="49">
        <f t="shared" si="0"/>
        <v>0</v>
      </c>
      <c r="I21" s="49">
        <f t="shared" si="0"/>
        <v>0</v>
      </c>
      <c r="J21" s="133">
        <f t="shared" si="0"/>
        <v>6800</v>
      </c>
      <c r="K21" s="133">
        <f t="shared" si="0"/>
        <v>6800</v>
      </c>
      <c r="L21" s="133">
        <f t="shared" si="0"/>
        <v>0</v>
      </c>
      <c r="M21" s="133">
        <f t="shared" si="0"/>
        <v>0</v>
      </c>
      <c r="N21" s="133">
        <f t="shared" si="0"/>
        <v>0</v>
      </c>
      <c r="O21" s="144">
        <f t="shared" si="0"/>
        <v>4296</v>
      </c>
      <c r="P21" s="144">
        <f t="shared" si="0"/>
        <v>4296</v>
      </c>
      <c r="Q21" s="49">
        <f t="shared" si="0"/>
        <v>0</v>
      </c>
      <c r="R21" s="49">
        <f t="shared" si="0"/>
        <v>0</v>
      </c>
      <c r="S21" s="49">
        <f t="shared" si="0"/>
        <v>0</v>
      </c>
      <c r="T21" s="49">
        <f t="shared" ref="T21:AC21" si="1">T17+T19</f>
        <v>1796</v>
      </c>
      <c r="U21" s="49">
        <f t="shared" si="1"/>
        <v>1796</v>
      </c>
      <c r="V21" s="49">
        <f t="shared" si="1"/>
        <v>0</v>
      </c>
      <c r="W21" s="49">
        <f t="shared" si="1"/>
        <v>0</v>
      </c>
      <c r="X21" s="49">
        <f t="shared" si="1"/>
        <v>0</v>
      </c>
      <c r="Y21" s="60">
        <f t="shared" si="1"/>
        <v>1796</v>
      </c>
      <c r="Z21" s="60">
        <f t="shared" si="1"/>
        <v>1796</v>
      </c>
      <c r="AA21" s="60">
        <f t="shared" si="1"/>
        <v>0</v>
      </c>
      <c r="AB21" s="60">
        <f t="shared" si="1"/>
        <v>0</v>
      </c>
      <c r="AC21" s="60">
        <f t="shared" si="1"/>
        <v>0</v>
      </c>
      <c r="AD21" s="60">
        <f t="shared" si="0"/>
        <v>3589</v>
      </c>
      <c r="AE21" s="60">
        <f t="shared" si="0"/>
        <v>3589</v>
      </c>
      <c r="AF21" s="49">
        <f t="shared" si="0"/>
        <v>0</v>
      </c>
      <c r="AG21" s="49">
        <f t="shared" si="0"/>
        <v>0</v>
      </c>
      <c r="AH21" s="49">
        <f t="shared" si="0"/>
        <v>0</v>
      </c>
      <c r="AI21" s="60">
        <f t="shared" si="0"/>
        <v>18877</v>
      </c>
      <c r="AJ21" s="60">
        <f t="shared" si="0"/>
        <v>18877</v>
      </c>
      <c r="AK21" s="49">
        <f t="shared" si="0"/>
        <v>0</v>
      </c>
      <c r="AL21" s="49">
        <f t="shared" si="0"/>
        <v>0</v>
      </c>
      <c r="AM21" s="49">
        <f t="shared" si="0"/>
        <v>0</v>
      </c>
    </row>
    <row r="22" spans="1:88" ht="64.5" customHeight="1">
      <c r="A22" s="4">
        <v>7</v>
      </c>
      <c r="B22" s="42" t="s">
        <v>19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88" ht="39.75" customHeight="1">
      <c r="A23" s="4">
        <v>8</v>
      </c>
      <c r="B23" s="42" t="s">
        <v>52</v>
      </c>
      <c r="C23" s="24"/>
      <c r="D23" s="24"/>
      <c r="E23" s="50"/>
      <c r="F23" s="50"/>
      <c r="G23" s="50"/>
      <c r="H23" s="50"/>
      <c r="I23" s="50"/>
      <c r="J23" s="134"/>
      <c r="K23" s="134"/>
      <c r="L23" s="134"/>
      <c r="M23" s="134"/>
      <c r="N23" s="134"/>
      <c r="O23" s="134"/>
      <c r="P23" s="134"/>
      <c r="Q23" s="52"/>
      <c r="R23" s="52"/>
      <c r="S23" s="52"/>
      <c r="T23" s="50"/>
      <c r="U23" s="52"/>
      <c r="V23" s="52"/>
      <c r="W23" s="52"/>
      <c r="X23" s="52"/>
      <c r="Y23" s="69"/>
      <c r="Z23" s="69"/>
      <c r="AA23" s="69"/>
      <c r="AB23" s="69"/>
      <c r="AC23" s="69"/>
      <c r="AD23" s="50"/>
      <c r="AE23" s="52"/>
      <c r="AF23" s="52"/>
      <c r="AG23" s="52"/>
      <c r="AH23" s="52"/>
      <c r="AI23" s="48"/>
      <c r="AJ23" s="48"/>
      <c r="AK23" s="48"/>
      <c r="AL23" s="48"/>
      <c r="AM23" s="48"/>
    </row>
    <row r="24" spans="1:88" ht="46.5" customHeight="1">
      <c r="A24" s="4">
        <v>9</v>
      </c>
      <c r="B24" s="42" t="s">
        <v>1</v>
      </c>
      <c r="C24" s="24" t="s">
        <v>157</v>
      </c>
      <c r="D24" s="24" t="s">
        <v>175</v>
      </c>
      <c r="E24" s="51">
        <f t="shared" ref="E24:E29" si="2">H24+F24+G24+I24</f>
        <v>222</v>
      </c>
      <c r="F24" s="51">
        <v>222</v>
      </c>
      <c r="G24" s="51">
        <v>0</v>
      </c>
      <c r="H24" s="51">
        <v>0</v>
      </c>
      <c r="I24" s="51">
        <v>0</v>
      </c>
      <c r="J24" s="146">
        <f t="shared" ref="J24:J29" si="3">M24+K24+L24+N24</f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47">
        <v>0</v>
      </c>
      <c r="R24" s="47">
        <v>0</v>
      </c>
      <c r="S24" s="47">
        <v>0</v>
      </c>
      <c r="T24" s="149">
        <f t="shared" ref="T24:T29" si="4">U24+V24+W24+X24</f>
        <v>0</v>
      </c>
      <c r="U24" s="148">
        <v>0</v>
      </c>
      <c r="V24" s="47">
        <v>0</v>
      </c>
      <c r="W24" s="47">
        <v>0</v>
      </c>
      <c r="X24" s="47">
        <v>0</v>
      </c>
      <c r="Y24" s="149">
        <f t="shared" ref="Y24:Y29" si="5">Z24+AA24+AB24+AC24</f>
        <v>256</v>
      </c>
      <c r="Z24" s="148">
        <v>256</v>
      </c>
      <c r="AA24" s="148">
        <v>0</v>
      </c>
      <c r="AB24" s="148">
        <v>0</v>
      </c>
      <c r="AC24" s="148">
        <v>0</v>
      </c>
      <c r="AD24" s="51">
        <f t="shared" ref="AD24:AD29" si="6">AE24+AF24+AG24+AH24</f>
        <v>0</v>
      </c>
      <c r="AE24" s="47">
        <v>0</v>
      </c>
      <c r="AF24" s="47">
        <v>0</v>
      </c>
      <c r="AG24" s="47">
        <v>0</v>
      </c>
      <c r="AH24" s="47">
        <v>0</v>
      </c>
      <c r="AI24" s="64">
        <f t="shared" ref="AI24:AI29" si="7">AL24+AJ24+AK24+AM24</f>
        <v>478</v>
      </c>
      <c r="AJ24" s="148">
        <f t="shared" ref="AJ24:AM29" si="8">F24+K24+P24+AE24+U24+Z24</f>
        <v>478</v>
      </c>
      <c r="AK24" s="47">
        <f t="shared" si="8"/>
        <v>0</v>
      </c>
      <c r="AL24" s="47">
        <f t="shared" si="8"/>
        <v>0</v>
      </c>
      <c r="AM24" s="47">
        <f t="shared" si="8"/>
        <v>0</v>
      </c>
    </row>
    <row r="25" spans="1:88" ht="59.25" customHeight="1">
      <c r="A25" s="4">
        <v>10</v>
      </c>
      <c r="B25" s="42" t="s">
        <v>2</v>
      </c>
      <c r="C25" s="24" t="s">
        <v>158</v>
      </c>
      <c r="D25" s="57" t="s">
        <v>82</v>
      </c>
      <c r="E25" s="51">
        <f t="shared" si="2"/>
        <v>0</v>
      </c>
      <c r="F25" s="51">
        <v>0</v>
      </c>
      <c r="G25" s="51">
        <v>0</v>
      </c>
      <c r="H25" s="51">
        <v>0</v>
      </c>
      <c r="I25" s="51">
        <v>0</v>
      </c>
      <c r="J25" s="146">
        <f t="shared" si="3"/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f>R25+P25+Q25+S25</f>
        <v>0</v>
      </c>
      <c r="P25" s="146">
        <v>0</v>
      </c>
      <c r="Q25" s="51">
        <v>0</v>
      </c>
      <c r="R25" s="47">
        <v>0</v>
      </c>
      <c r="S25" s="51">
        <v>0</v>
      </c>
      <c r="T25" s="51">
        <f t="shared" si="4"/>
        <v>0</v>
      </c>
      <c r="U25" s="51">
        <v>0</v>
      </c>
      <c r="V25" s="51">
        <v>0</v>
      </c>
      <c r="W25" s="47">
        <v>0</v>
      </c>
      <c r="X25" s="51">
        <v>0</v>
      </c>
      <c r="Y25" s="149">
        <f t="shared" si="5"/>
        <v>0</v>
      </c>
      <c r="Z25" s="149">
        <v>0</v>
      </c>
      <c r="AA25" s="149">
        <v>0</v>
      </c>
      <c r="AB25" s="148">
        <v>0</v>
      </c>
      <c r="AC25" s="149">
        <v>0</v>
      </c>
      <c r="AD25" s="51">
        <f t="shared" si="6"/>
        <v>0</v>
      </c>
      <c r="AE25" s="51">
        <v>0</v>
      </c>
      <c r="AF25" s="51">
        <v>0</v>
      </c>
      <c r="AG25" s="47">
        <v>0</v>
      </c>
      <c r="AH25" s="51">
        <v>0</v>
      </c>
      <c r="AI25" s="64">
        <f>AL25+AJ25+AK25+AM25</f>
        <v>0</v>
      </c>
      <c r="AJ25" s="148">
        <f t="shared" si="8"/>
        <v>0</v>
      </c>
      <c r="AK25" s="47">
        <f t="shared" si="8"/>
        <v>0</v>
      </c>
      <c r="AL25" s="47">
        <f t="shared" si="8"/>
        <v>0</v>
      </c>
      <c r="AM25" s="47">
        <f t="shared" si="8"/>
        <v>0</v>
      </c>
    </row>
    <row r="26" spans="1:88" s="10" customFormat="1" ht="366.75" customHeight="1">
      <c r="A26" s="19">
        <v>11</v>
      </c>
      <c r="B26" s="43" t="s">
        <v>3</v>
      </c>
      <c r="C26" s="27" t="s">
        <v>179</v>
      </c>
      <c r="D26" s="101" t="s">
        <v>120</v>
      </c>
      <c r="E26" s="51">
        <f t="shared" si="2"/>
        <v>0</v>
      </c>
      <c r="F26" s="51">
        <v>0</v>
      </c>
      <c r="G26" s="51">
        <v>0</v>
      </c>
      <c r="H26" s="51">
        <v>0</v>
      </c>
      <c r="I26" s="51">
        <v>0</v>
      </c>
      <c r="J26" s="146">
        <f t="shared" si="3"/>
        <v>426</v>
      </c>
      <c r="K26" s="146">
        <f>102.2+254.4-65.6</f>
        <v>291</v>
      </c>
      <c r="L26" s="146">
        <f>181.3-46.3</f>
        <v>135</v>
      </c>
      <c r="M26" s="146">
        <v>0</v>
      </c>
      <c r="N26" s="146">
        <v>0</v>
      </c>
      <c r="O26" s="146">
        <f>R26+P26+Q26+S26</f>
        <v>0</v>
      </c>
      <c r="P26" s="146">
        <v>0</v>
      </c>
      <c r="Q26" s="51">
        <v>0</v>
      </c>
      <c r="R26" s="51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51">
        <v>0</v>
      </c>
      <c r="X26" s="51">
        <v>0</v>
      </c>
      <c r="Y26" s="149">
        <f t="shared" si="5"/>
        <v>0</v>
      </c>
      <c r="Z26" s="149">
        <v>0</v>
      </c>
      <c r="AA26" s="149">
        <v>0</v>
      </c>
      <c r="AB26" s="149">
        <v>0</v>
      </c>
      <c r="AC26" s="149">
        <v>0</v>
      </c>
      <c r="AD26" s="51">
        <f t="shared" si="6"/>
        <v>0</v>
      </c>
      <c r="AE26" s="51">
        <v>0</v>
      </c>
      <c r="AF26" s="51">
        <v>0</v>
      </c>
      <c r="AG26" s="51">
        <v>0</v>
      </c>
      <c r="AH26" s="51">
        <v>0</v>
      </c>
      <c r="AI26" s="54">
        <f>AL26+AJ26+AK26+AM26</f>
        <v>426</v>
      </c>
      <c r="AJ26" s="47">
        <f t="shared" si="8"/>
        <v>291</v>
      </c>
      <c r="AK26" s="47">
        <f t="shared" si="8"/>
        <v>135</v>
      </c>
      <c r="AL26" s="47">
        <f t="shared" si="8"/>
        <v>0</v>
      </c>
      <c r="AM26" s="47">
        <f t="shared" si="8"/>
        <v>0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ht="220.5" customHeight="1">
      <c r="A27" s="4">
        <v>12</v>
      </c>
      <c r="B27" s="42" t="s">
        <v>53</v>
      </c>
      <c r="C27" s="24" t="s">
        <v>177</v>
      </c>
      <c r="D27" s="24" t="s">
        <v>114</v>
      </c>
      <c r="E27" s="51">
        <f t="shared" si="2"/>
        <v>101</v>
      </c>
      <c r="F27" s="51">
        <v>101</v>
      </c>
      <c r="G27" s="51">
        <v>0</v>
      </c>
      <c r="H27" s="51">
        <v>0</v>
      </c>
      <c r="I27" s="51">
        <v>0</v>
      </c>
      <c r="J27" s="146">
        <f t="shared" si="3"/>
        <v>0</v>
      </c>
      <c r="K27" s="146">
        <f>N27</f>
        <v>0</v>
      </c>
      <c r="L27" s="146">
        <v>0</v>
      </c>
      <c r="M27" s="146">
        <v>0</v>
      </c>
      <c r="N27" s="146">
        <f>Q27</f>
        <v>0</v>
      </c>
      <c r="O27" s="146">
        <f>R27+P27+Q27+S27</f>
        <v>0</v>
      </c>
      <c r="P27" s="146">
        <f>S27</f>
        <v>0</v>
      </c>
      <c r="Q27" s="47">
        <v>0</v>
      </c>
      <c r="R27" s="51">
        <v>0</v>
      </c>
      <c r="S27" s="47">
        <f>AF27</f>
        <v>0</v>
      </c>
      <c r="T27" s="51">
        <f t="shared" si="4"/>
        <v>0</v>
      </c>
      <c r="U27" s="47">
        <f>X27</f>
        <v>0</v>
      </c>
      <c r="V27" s="47">
        <v>0</v>
      </c>
      <c r="W27" s="51">
        <v>0</v>
      </c>
      <c r="X27" s="47">
        <f>AF27</f>
        <v>0</v>
      </c>
      <c r="Y27" s="149">
        <f t="shared" si="5"/>
        <v>0</v>
      </c>
      <c r="Z27" s="148">
        <f>AC27</f>
        <v>0</v>
      </c>
      <c r="AA27" s="148">
        <v>0</v>
      </c>
      <c r="AB27" s="149">
        <v>0</v>
      </c>
      <c r="AC27" s="148">
        <f>AK27</f>
        <v>0</v>
      </c>
      <c r="AD27" s="51">
        <f t="shared" si="6"/>
        <v>0</v>
      </c>
      <c r="AE27" s="47">
        <f>AH27</f>
        <v>0</v>
      </c>
      <c r="AF27" s="47">
        <v>0</v>
      </c>
      <c r="AG27" s="51">
        <v>0</v>
      </c>
      <c r="AH27" s="47">
        <f>AK27</f>
        <v>0</v>
      </c>
      <c r="AI27" s="54">
        <f>AL27+AJ27+AK27+AM27</f>
        <v>101</v>
      </c>
      <c r="AJ27" s="47">
        <f t="shared" si="8"/>
        <v>101</v>
      </c>
      <c r="AK27" s="47">
        <f t="shared" si="8"/>
        <v>0</v>
      </c>
      <c r="AL27" s="47">
        <f t="shared" si="8"/>
        <v>0</v>
      </c>
      <c r="AM27" s="47">
        <f t="shared" si="8"/>
        <v>0</v>
      </c>
    </row>
    <row r="28" spans="1:88" ht="195" customHeight="1">
      <c r="A28" s="4">
        <v>13</v>
      </c>
      <c r="B28" s="42" t="s">
        <v>174</v>
      </c>
      <c r="C28" s="24" t="s">
        <v>178</v>
      </c>
      <c r="D28" s="57" t="s">
        <v>82</v>
      </c>
      <c r="E28" s="51">
        <f t="shared" si="2"/>
        <v>0</v>
      </c>
      <c r="F28" s="51">
        <v>0</v>
      </c>
      <c r="G28" s="51">
        <v>0</v>
      </c>
      <c r="H28" s="51">
        <v>0</v>
      </c>
      <c r="I28" s="51">
        <v>0</v>
      </c>
      <c r="J28" s="146">
        <f t="shared" si="3"/>
        <v>0</v>
      </c>
      <c r="K28" s="146">
        <f>N28</f>
        <v>0</v>
      </c>
      <c r="L28" s="146">
        <v>0</v>
      </c>
      <c r="M28" s="146">
        <v>0</v>
      </c>
      <c r="N28" s="146">
        <f>Q28</f>
        <v>0</v>
      </c>
      <c r="O28" s="146">
        <f>R28+P28+Q28+S28</f>
        <v>0</v>
      </c>
      <c r="P28" s="146">
        <f>S28</f>
        <v>0</v>
      </c>
      <c r="Q28" s="47">
        <v>0</v>
      </c>
      <c r="R28" s="51">
        <v>0</v>
      </c>
      <c r="S28" s="47">
        <f>AF28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AF28</f>
        <v>0</v>
      </c>
      <c r="Y28" s="160">
        <f t="shared" si="5"/>
        <v>0</v>
      </c>
      <c r="Z28" s="159">
        <f>AC28</f>
        <v>0</v>
      </c>
      <c r="AA28" s="159">
        <v>0</v>
      </c>
      <c r="AB28" s="160">
        <v>0</v>
      </c>
      <c r="AC28" s="159">
        <f>AK28</f>
        <v>0</v>
      </c>
      <c r="AD28" s="51">
        <f t="shared" si="6"/>
        <v>0</v>
      </c>
      <c r="AE28" s="47">
        <f>AH28</f>
        <v>0</v>
      </c>
      <c r="AF28" s="47">
        <v>0</v>
      </c>
      <c r="AG28" s="51">
        <v>0</v>
      </c>
      <c r="AH28" s="47">
        <f>AK28</f>
        <v>0</v>
      </c>
      <c r="AI28" s="54">
        <f t="shared" si="7"/>
        <v>0</v>
      </c>
      <c r="AJ28" s="47">
        <f t="shared" si="8"/>
        <v>0</v>
      </c>
      <c r="AK28" s="47">
        <f t="shared" si="8"/>
        <v>0</v>
      </c>
      <c r="AL28" s="47">
        <f t="shared" si="8"/>
        <v>0</v>
      </c>
      <c r="AM28" s="47">
        <f t="shared" si="8"/>
        <v>0</v>
      </c>
    </row>
    <row r="29" spans="1:88" ht="138.75" customHeight="1">
      <c r="A29" s="4">
        <v>14</v>
      </c>
      <c r="B29" s="42" t="s">
        <v>27</v>
      </c>
      <c r="C29" s="24" t="s">
        <v>183</v>
      </c>
      <c r="D29" s="57" t="s">
        <v>82</v>
      </c>
      <c r="E29" s="51">
        <f t="shared" si="2"/>
        <v>0</v>
      </c>
      <c r="F29" s="51">
        <v>0</v>
      </c>
      <c r="G29" s="51">
        <v>0</v>
      </c>
      <c r="H29" s="51">
        <v>0</v>
      </c>
      <c r="I29" s="51">
        <v>0</v>
      </c>
      <c r="J29" s="146">
        <f t="shared" si="3"/>
        <v>0</v>
      </c>
      <c r="K29" s="146">
        <v>0</v>
      </c>
      <c r="L29" s="146">
        <v>0</v>
      </c>
      <c r="M29" s="146">
        <v>0</v>
      </c>
      <c r="N29" s="146">
        <f>Q29</f>
        <v>0</v>
      </c>
      <c r="O29" s="146">
        <f>R29+P29+Q29+S29</f>
        <v>0</v>
      </c>
      <c r="P29" s="146">
        <f>S29</f>
        <v>0</v>
      </c>
      <c r="Q29" s="47">
        <v>0</v>
      </c>
      <c r="R29" s="51">
        <v>0</v>
      </c>
      <c r="S29" s="47"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AF29</f>
        <v>0</v>
      </c>
      <c r="Y29" s="149">
        <f t="shared" si="5"/>
        <v>0</v>
      </c>
      <c r="Z29" s="148">
        <f>AC29</f>
        <v>0</v>
      </c>
      <c r="AA29" s="148">
        <v>0</v>
      </c>
      <c r="AB29" s="149">
        <v>0</v>
      </c>
      <c r="AC29" s="148">
        <f>AK29</f>
        <v>0</v>
      </c>
      <c r="AD29" s="51">
        <f t="shared" si="6"/>
        <v>0</v>
      </c>
      <c r="AE29" s="47">
        <f>AH29</f>
        <v>0</v>
      </c>
      <c r="AF29" s="47">
        <v>0</v>
      </c>
      <c r="AG29" s="51">
        <v>0</v>
      </c>
      <c r="AH29" s="47">
        <f>AK29</f>
        <v>0</v>
      </c>
      <c r="AI29" s="54">
        <f t="shared" si="7"/>
        <v>0</v>
      </c>
      <c r="AJ29" s="47">
        <f t="shared" si="8"/>
        <v>0</v>
      </c>
      <c r="AK29" s="47">
        <f t="shared" si="8"/>
        <v>0</v>
      </c>
      <c r="AL29" s="47">
        <f t="shared" si="8"/>
        <v>0</v>
      </c>
      <c r="AM29" s="47">
        <f t="shared" si="8"/>
        <v>0</v>
      </c>
    </row>
    <row r="30" spans="1:88" s="31" customFormat="1" ht="20.25" customHeight="1">
      <c r="A30" s="4">
        <v>15</v>
      </c>
      <c r="B30" s="39" t="s">
        <v>17</v>
      </c>
      <c r="C30" s="23"/>
      <c r="D30" s="26"/>
      <c r="E30" s="50">
        <f>E24+E25+E26+E27+E28+E29</f>
        <v>323</v>
      </c>
      <c r="F30" s="50">
        <f t="shared" ref="F30:AM30" si="9">F24+F25+F26+F27+F28+F29</f>
        <v>323</v>
      </c>
      <c r="G30" s="50">
        <f t="shared" si="9"/>
        <v>0</v>
      </c>
      <c r="H30" s="50">
        <f t="shared" si="9"/>
        <v>0</v>
      </c>
      <c r="I30" s="50">
        <f t="shared" si="9"/>
        <v>0</v>
      </c>
      <c r="J30" s="134">
        <f t="shared" si="9"/>
        <v>426</v>
      </c>
      <c r="K30" s="134">
        <f t="shared" si="9"/>
        <v>291</v>
      </c>
      <c r="L30" s="134">
        <f t="shared" si="9"/>
        <v>135</v>
      </c>
      <c r="M30" s="134">
        <f t="shared" si="9"/>
        <v>0</v>
      </c>
      <c r="N30" s="134">
        <f t="shared" si="9"/>
        <v>0</v>
      </c>
      <c r="O30" s="134">
        <f t="shared" si="9"/>
        <v>0</v>
      </c>
      <c r="P30" s="134">
        <f t="shared" si="9"/>
        <v>0</v>
      </c>
      <c r="Q30" s="50">
        <f t="shared" si="9"/>
        <v>0</v>
      </c>
      <c r="R30" s="50">
        <f t="shared" si="9"/>
        <v>0</v>
      </c>
      <c r="S30" s="50">
        <f t="shared" si="9"/>
        <v>0</v>
      </c>
      <c r="T30" s="50">
        <f t="shared" ref="T30:AC30" si="10">T24+T25+T26+T27+T28+T29</f>
        <v>0</v>
      </c>
      <c r="U30" s="50">
        <f t="shared" si="10"/>
        <v>0</v>
      </c>
      <c r="V30" s="50">
        <f t="shared" si="10"/>
        <v>0</v>
      </c>
      <c r="W30" s="50">
        <f t="shared" si="10"/>
        <v>0</v>
      </c>
      <c r="X30" s="50">
        <f t="shared" si="10"/>
        <v>0</v>
      </c>
      <c r="Y30" s="63">
        <f>Y24+Y25+Y26+Y27+Y28+Y29</f>
        <v>256</v>
      </c>
      <c r="Z30" s="63">
        <f t="shared" si="10"/>
        <v>256</v>
      </c>
      <c r="AA30" s="63">
        <f t="shared" si="10"/>
        <v>0</v>
      </c>
      <c r="AB30" s="63">
        <f t="shared" si="10"/>
        <v>0</v>
      </c>
      <c r="AC30" s="63">
        <f t="shared" si="10"/>
        <v>0</v>
      </c>
      <c r="AD30" s="50">
        <f t="shared" si="9"/>
        <v>0</v>
      </c>
      <c r="AE30" s="50">
        <f t="shared" si="9"/>
        <v>0</v>
      </c>
      <c r="AF30" s="50">
        <f t="shared" si="9"/>
        <v>0</v>
      </c>
      <c r="AG30" s="50">
        <f t="shared" si="9"/>
        <v>0</v>
      </c>
      <c r="AH30" s="50">
        <f t="shared" si="9"/>
        <v>0</v>
      </c>
      <c r="AI30" s="113">
        <f t="shared" si="9"/>
        <v>1005</v>
      </c>
      <c r="AJ30" s="63">
        <f t="shared" si="9"/>
        <v>870</v>
      </c>
      <c r="AK30" s="121">
        <f t="shared" si="9"/>
        <v>135</v>
      </c>
      <c r="AL30" s="50">
        <f t="shared" si="9"/>
        <v>0</v>
      </c>
      <c r="AM30" s="50">
        <f t="shared" si="9"/>
        <v>0</v>
      </c>
    </row>
    <row r="31" spans="1:88" ht="27.75" customHeight="1">
      <c r="A31" s="4">
        <v>16</v>
      </c>
      <c r="B31" s="42" t="s">
        <v>7</v>
      </c>
      <c r="C31" s="24"/>
      <c r="D31" s="24"/>
      <c r="E31" s="51"/>
      <c r="F31" s="51"/>
      <c r="G31" s="51"/>
      <c r="H31" s="51"/>
      <c r="I31" s="51"/>
      <c r="J31" s="146"/>
      <c r="K31" s="146"/>
      <c r="L31" s="146"/>
      <c r="M31" s="146"/>
      <c r="N31" s="146"/>
      <c r="O31" s="146"/>
      <c r="P31" s="146"/>
      <c r="Q31" s="47"/>
      <c r="R31" s="47"/>
      <c r="S31" s="47"/>
      <c r="T31" s="51"/>
      <c r="U31" s="47"/>
      <c r="V31" s="47"/>
      <c r="W31" s="47"/>
      <c r="X31" s="47"/>
      <c r="Y31" s="148"/>
      <c r="Z31" s="148"/>
      <c r="AA31" s="148"/>
      <c r="AB31" s="148"/>
      <c r="AC31" s="148"/>
      <c r="AD31" s="51"/>
      <c r="AE31" s="47"/>
      <c r="AF31" s="47"/>
      <c r="AG31" s="47"/>
      <c r="AH31" s="47"/>
      <c r="AI31" s="48"/>
      <c r="AJ31" s="48"/>
      <c r="AK31" s="48"/>
      <c r="AL31" s="48"/>
      <c r="AM31" s="48"/>
    </row>
    <row r="32" spans="1:88" ht="46.5" customHeight="1">
      <c r="A32" s="4">
        <v>17</v>
      </c>
      <c r="B32" s="42" t="s">
        <v>1</v>
      </c>
      <c r="C32" s="24" t="s">
        <v>35</v>
      </c>
      <c r="D32" s="68" t="s">
        <v>151</v>
      </c>
      <c r="E32" s="51">
        <f>H32+F32+G32+I32</f>
        <v>56</v>
      </c>
      <c r="F32" s="51">
        <v>56</v>
      </c>
      <c r="G32" s="51">
        <v>0</v>
      </c>
      <c r="H32" s="51">
        <v>0</v>
      </c>
      <c r="I32" s="51">
        <v>0</v>
      </c>
      <c r="J32" s="146">
        <f>M32+K32+L32+N32</f>
        <v>192.5</v>
      </c>
      <c r="K32" s="146">
        <f>57+33.9</f>
        <v>90.9</v>
      </c>
      <c r="L32" s="146">
        <v>30.5</v>
      </c>
      <c r="M32" s="146">
        <v>71.099999999999994</v>
      </c>
      <c r="N32" s="146">
        <f>Q32</f>
        <v>0</v>
      </c>
      <c r="O32" s="146">
        <f>P32+Q32+R32+S32</f>
        <v>0</v>
      </c>
      <c r="P32" s="146">
        <f>S32</f>
        <v>0</v>
      </c>
      <c r="Q32" s="47">
        <v>0</v>
      </c>
      <c r="R32" s="47">
        <v>0</v>
      </c>
      <c r="S32" s="47">
        <v>0</v>
      </c>
      <c r="T32" s="51">
        <f>U32+V32+W32+X32</f>
        <v>0</v>
      </c>
      <c r="U32" s="47">
        <v>0</v>
      </c>
      <c r="V32" s="47">
        <v>0</v>
      </c>
      <c r="W32" s="47">
        <v>0</v>
      </c>
      <c r="X32" s="47">
        <v>0</v>
      </c>
      <c r="Y32" s="149">
        <f>Z32+AA32+AB32+AC32</f>
        <v>0</v>
      </c>
      <c r="Z32" s="148">
        <v>0</v>
      </c>
      <c r="AA32" s="148">
        <v>0</v>
      </c>
      <c r="AB32" s="148">
        <v>0</v>
      </c>
      <c r="AC32" s="148">
        <v>0</v>
      </c>
      <c r="AD32" s="51">
        <f>AE32+AF32+AG32+AH32</f>
        <v>0</v>
      </c>
      <c r="AE32" s="47">
        <v>0</v>
      </c>
      <c r="AF32" s="47">
        <v>0</v>
      </c>
      <c r="AG32" s="47">
        <v>0</v>
      </c>
      <c r="AH32" s="47">
        <v>0</v>
      </c>
      <c r="AI32" s="54">
        <f>AL32+AJ32+AK32+AM32</f>
        <v>248.5</v>
      </c>
      <c r="AJ32" s="47">
        <f t="shared" ref="AJ32:AM34" si="11">F32+K32+P32+AE32+U32+Z32</f>
        <v>146.9</v>
      </c>
      <c r="AK32" s="47">
        <f t="shared" si="11"/>
        <v>30.5</v>
      </c>
      <c r="AL32" s="47">
        <f t="shared" si="11"/>
        <v>71.099999999999994</v>
      </c>
      <c r="AM32" s="47">
        <f t="shared" si="11"/>
        <v>0</v>
      </c>
    </row>
    <row r="33" spans="1:39" ht="57" customHeight="1">
      <c r="A33" s="4">
        <v>18</v>
      </c>
      <c r="B33" s="42" t="s">
        <v>2</v>
      </c>
      <c r="C33" s="24" t="s">
        <v>36</v>
      </c>
      <c r="D33" s="57" t="s">
        <v>82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146">
        <f>M33+K33+L33+N33</f>
        <v>0</v>
      </c>
      <c r="K33" s="146">
        <v>0</v>
      </c>
      <c r="L33" s="146">
        <v>0</v>
      </c>
      <c r="M33" s="146">
        <v>0</v>
      </c>
      <c r="N33" s="146">
        <f t="shared" ref="N33:P34" si="12">Q33</f>
        <v>0</v>
      </c>
      <c r="O33" s="146">
        <f>P33+Q33+R33+S33</f>
        <v>0</v>
      </c>
      <c r="P33" s="146"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149">
        <f>Z33+AA33+AB33+AC33</f>
        <v>0</v>
      </c>
      <c r="Z33" s="148">
        <v>0</v>
      </c>
      <c r="AA33" s="148">
        <v>0</v>
      </c>
      <c r="AB33" s="148">
        <v>0</v>
      </c>
      <c r="AC33" s="148">
        <v>0</v>
      </c>
      <c r="AD33" s="51">
        <f>AE33+AF33+AG33+AH33</f>
        <v>0</v>
      </c>
      <c r="AE33" s="47">
        <v>0</v>
      </c>
      <c r="AF33" s="47">
        <v>0</v>
      </c>
      <c r="AG33" s="47">
        <v>0</v>
      </c>
      <c r="AH33" s="47">
        <v>0</v>
      </c>
      <c r="AI33" s="54">
        <f>AL33+AJ33+AK33+AM33</f>
        <v>0</v>
      </c>
      <c r="AJ33" s="47">
        <f t="shared" si="11"/>
        <v>0</v>
      </c>
      <c r="AK33" s="47">
        <f t="shared" si="11"/>
        <v>0</v>
      </c>
      <c r="AL33" s="47">
        <f t="shared" si="11"/>
        <v>0</v>
      </c>
      <c r="AM33" s="47">
        <f t="shared" si="11"/>
        <v>0</v>
      </c>
    </row>
    <row r="34" spans="1:39" s="9" customFormat="1" ht="116.25" customHeight="1">
      <c r="A34" s="19">
        <v>19</v>
      </c>
      <c r="B34" s="43" t="s">
        <v>3</v>
      </c>
      <c r="C34" s="27" t="s">
        <v>180</v>
      </c>
      <c r="D34" s="101" t="s">
        <v>120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146">
        <f>M34+K34+L34+N34</f>
        <v>170</v>
      </c>
      <c r="K34" s="146">
        <f>130+54.2-14.2</f>
        <v>170</v>
      </c>
      <c r="L34" s="146">
        <f>O34</f>
        <v>0</v>
      </c>
      <c r="M34" s="146">
        <v>0</v>
      </c>
      <c r="N34" s="146">
        <f t="shared" si="12"/>
        <v>0</v>
      </c>
      <c r="O34" s="146">
        <f>P34+Q34+R34+S34</f>
        <v>0</v>
      </c>
      <c r="P34" s="146">
        <f t="shared" si="12"/>
        <v>0</v>
      </c>
      <c r="Q34" s="47">
        <f>AD34</f>
        <v>0</v>
      </c>
      <c r="R34" s="51">
        <v>0</v>
      </c>
      <c r="S34" s="51">
        <v>0</v>
      </c>
      <c r="T34" s="51">
        <f>U34+V34+W34+X34</f>
        <v>0</v>
      </c>
      <c r="U34" s="51">
        <v>0</v>
      </c>
      <c r="V34" s="51">
        <v>0</v>
      </c>
      <c r="W34" s="51">
        <v>0</v>
      </c>
      <c r="X34" s="51">
        <v>0</v>
      </c>
      <c r="Y34" s="149">
        <f>Z34+AA34+AB34+AC34</f>
        <v>0</v>
      </c>
      <c r="Z34" s="149">
        <v>0</v>
      </c>
      <c r="AA34" s="149">
        <v>0</v>
      </c>
      <c r="AB34" s="149">
        <v>0</v>
      </c>
      <c r="AC34" s="149">
        <v>0</v>
      </c>
      <c r="AD34" s="51">
        <f>AE34+AF34+AG34+AH34</f>
        <v>0</v>
      </c>
      <c r="AE34" s="51">
        <v>0</v>
      </c>
      <c r="AF34" s="51">
        <v>0</v>
      </c>
      <c r="AG34" s="51">
        <v>0</v>
      </c>
      <c r="AH34" s="51">
        <v>0</v>
      </c>
      <c r="AI34" s="54">
        <f>AL34+AJ34+AK34+AM34</f>
        <v>170</v>
      </c>
      <c r="AJ34" s="47">
        <f t="shared" si="11"/>
        <v>170</v>
      </c>
      <c r="AK34" s="47">
        <f t="shared" si="11"/>
        <v>0</v>
      </c>
      <c r="AL34" s="47">
        <f t="shared" si="11"/>
        <v>0</v>
      </c>
      <c r="AM34" s="47">
        <f t="shared" si="11"/>
        <v>0</v>
      </c>
    </row>
    <row r="35" spans="1:39" s="31" customFormat="1" ht="16.5" customHeight="1">
      <c r="A35" s="4">
        <v>20</v>
      </c>
      <c r="B35" s="40" t="s">
        <v>12</v>
      </c>
      <c r="C35" s="26"/>
      <c r="D35" s="26"/>
      <c r="E35" s="50">
        <f>E32+E33+E34</f>
        <v>56</v>
      </c>
      <c r="F35" s="50">
        <f t="shared" ref="F35:AM35" si="13">F32+F33+F34</f>
        <v>56</v>
      </c>
      <c r="G35" s="50">
        <f t="shared" si="13"/>
        <v>0</v>
      </c>
      <c r="H35" s="50">
        <f t="shared" si="13"/>
        <v>0</v>
      </c>
      <c r="I35" s="50">
        <f t="shared" si="13"/>
        <v>0</v>
      </c>
      <c r="J35" s="134">
        <f t="shared" si="13"/>
        <v>362.5</v>
      </c>
      <c r="K35" s="134">
        <f t="shared" si="13"/>
        <v>260.89999999999998</v>
      </c>
      <c r="L35" s="134">
        <f t="shared" si="13"/>
        <v>30.5</v>
      </c>
      <c r="M35" s="134">
        <f t="shared" si="13"/>
        <v>71.099999999999994</v>
      </c>
      <c r="N35" s="134">
        <f t="shared" si="13"/>
        <v>0</v>
      </c>
      <c r="O35" s="134">
        <f t="shared" si="13"/>
        <v>0</v>
      </c>
      <c r="P35" s="134">
        <f t="shared" si="13"/>
        <v>0</v>
      </c>
      <c r="Q35" s="50">
        <f t="shared" si="13"/>
        <v>0</v>
      </c>
      <c r="R35" s="50">
        <f t="shared" si="13"/>
        <v>0</v>
      </c>
      <c r="S35" s="50">
        <f t="shared" si="13"/>
        <v>0</v>
      </c>
      <c r="T35" s="50">
        <f t="shared" ref="T35:AC35" si="14">T32+T33+T34</f>
        <v>0</v>
      </c>
      <c r="U35" s="50">
        <f t="shared" si="14"/>
        <v>0</v>
      </c>
      <c r="V35" s="50">
        <f t="shared" si="14"/>
        <v>0</v>
      </c>
      <c r="W35" s="50">
        <f t="shared" si="14"/>
        <v>0</v>
      </c>
      <c r="X35" s="50">
        <f t="shared" si="14"/>
        <v>0</v>
      </c>
      <c r="Y35" s="63">
        <f t="shared" si="14"/>
        <v>0</v>
      </c>
      <c r="Z35" s="63">
        <f t="shared" si="14"/>
        <v>0</v>
      </c>
      <c r="AA35" s="63">
        <f t="shared" si="14"/>
        <v>0</v>
      </c>
      <c r="AB35" s="63">
        <f t="shared" si="14"/>
        <v>0</v>
      </c>
      <c r="AC35" s="63">
        <f t="shared" si="14"/>
        <v>0</v>
      </c>
      <c r="AD35" s="50">
        <f t="shared" si="13"/>
        <v>0</v>
      </c>
      <c r="AE35" s="50">
        <f t="shared" si="13"/>
        <v>0</v>
      </c>
      <c r="AF35" s="50">
        <f t="shared" si="13"/>
        <v>0</v>
      </c>
      <c r="AG35" s="50">
        <f t="shared" si="13"/>
        <v>0</v>
      </c>
      <c r="AH35" s="50">
        <f t="shared" si="13"/>
        <v>0</v>
      </c>
      <c r="AI35" s="50">
        <f t="shared" si="13"/>
        <v>418.5</v>
      </c>
      <c r="AJ35" s="50">
        <f t="shared" si="13"/>
        <v>316.89999999999998</v>
      </c>
      <c r="AK35" s="50">
        <f t="shared" si="13"/>
        <v>30.5</v>
      </c>
      <c r="AL35" s="50">
        <f t="shared" si="13"/>
        <v>71.099999999999994</v>
      </c>
      <c r="AM35" s="50">
        <f t="shared" si="13"/>
        <v>0</v>
      </c>
    </row>
    <row r="36" spans="1:39" ht="63.75" customHeight="1">
      <c r="A36" s="4">
        <v>21</v>
      </c>
      <c r="B36" s="42" t="s">
        <v>57</v>
      </c>
      <c r="C36" s="24"/>
      <c r="D36" s="24"/>
      <c r="E36" s="51"/>
      <c r="F36" s="51"/>
      <c r="G36" s="51"/>
      <c r="H36" s="51"/>
      <c r="I36" s="51"/>
      <c r="J36" s="146"/>
      <c r="K36" s="146"/>
      <c r="L36" s="146"/>
      <c r="M36" s="146"/>
      <c r="N36" s="146"/>
      <c r="O36" s="146"/>
      <c r="P36" s="146"/>
      <c r="Q36" s="47"/>
      <c r="R36" s="47"/>
      <c r="S36" s="47"/>
      <c r="T36" s="51"/>
      <c r="U36" s="47"/>
      <c r="V36" s="47"/>
      <c r="W36" s="47"/>
      <c r="X36" s="47"/>
      <c r="Y36" s="148"/>
      <c r="Z36" s="148"/>
      <c r="AA36" s="148"/>
      <c r="AB36" s="148"/>
      <c r="AC36" s="148"/>
      <c r="AD36" s="51"/>
      <c r="AE36" s="47"/>
      <c r="AF36" s="47"/>
      <c r="AG36" s="47"/>
      <c r="AH36" s="47"/>
      <c r="AI36" s="48"/>
      <c r="AJ36" s="48"/>
      <c r="AK36" s="48"/>
      <c r="AL36" s="48"/>
      <c r="AM36" s="48"/>
    </row>
    <row r="37" spans="1:39" ht="45.75" customHeight="1">
      <c r="A37" s="4">
        <v>22</v>
      </c>
      <c r="B37" s="42" t="s">
        <v>1</v>
      </c>
      <c r="C37" s="24" t="s">
        <v>96</v>
      </c>
      <c r="D37" s="24" t="s">
        <v>176</v>
      </c>
      <c r="E37" s="51">
        <f>H37+F37+G37+I37</f>
        <v>314</v>
      </c>
      <c r="F37" s="51">
        <v>314</v>
      </c>
      <c r="G37" s="51">
        <v>0</v>
      </c>
      <c r="H37" s="51">
        <v>0</v>
      </c>
      <c r="I37" s="51">
        <v>0</v>
      </c>
      <c r="J37" s="146">
        <f>M37+K37+L37+N37</f>
        <v>140</v>
      </c>
      <c r="K37" s="146">
        <v>140</v>
      </c>
      <c r="L37" s="146">
        <v>0</v>
      </c>
      <c r="M37" s="146">
        <v>0</v>
      </c>
      <c r="N37" s="146">
        <v>0</v>
      </c>
      <c r="O37" s="146">
        <f>R37+P37+Q37+S37</f>
        <v>0</v>
      </c>
      <c r="P37" s="146">
        <v>0</v>
      </c>
      <c r="Q37" s="47">
        <v>0</v>
      </c>
      <c r="R37" s="47">
        <v>0</v>
      </c>
      <c r="S37" s="47">
        <v>0</v>
      </c>
      <c r="T37" s="149">
        <f>W37+U37+V37+X37</f>
        <v>0</v>
      </c>
      <c r="U37" s="148">
        <v>0</v>
      </c>
      <c r="V37" s="47">
        <v>0</v>
      </c>
      <c r="W37" s="47">
        <v>0</v>
      </c>
      <c r="X37" s="47">
        <v>0</v>
      </c>
      <c r="Y37" s="149">
        <f>AB37+Z37+AA37+AC37</f>
        <v>167</v>
      </c>
      <c r="Z37" s="148">
        <v>167</v>
      </c>
      <c r="AA37" s="148">
        <v>0</v>
      </c>
      <c r="AB37" s="148">
        <v>0</v>
      </c>
      <c r="AC37" s="148">
        <v>0</v>
      </c>
      <c r="AD37" s="51">
        <f>AG37+AE37+AF37+AH37</f>
        <v>0</v>
      </c>
      <c r="AE37" s="47">
        <v>0</v>
      </c>
      <c r="AF37" s="47">
        <v>0</v>
      </c>
      <c r="AG37" s="47">
        <v>0</v>
      </c>
      <c r="AH37" s="47">
        <v>0</v>
      </c>
      <c r="AI37" s="54">
        <f>AL37+AJ37+AK37+AM37</f>
        <v>621</v>
      </c>
      <c r="AJ37" s="47">
        <f t="shared" ref="AJ37:AM40" si="15">F37+K37+P37+AE37+U37+Z37</f>
        <v>621</v>
      </c>
      <c r="AK37" s="47">
        <f t="shared" si="15"/>
        <v>0</v>
      </c>
      <c r="AL37" s="47">
        <f t="shared" si="15"/>
        <v>0</v>
      </c>
      <c r="AM37" s="47">
        <f t="shared" si="15"/>
        <v>0</v>
      </c>
    </row>
    <row r="38" spans="1:39" ht="58.5" customHeight="1">
      <c r="A38" s="4">
        <v>23</v>
      </c>
      <c r="B38" s="42" t="s">
        <v>2</v>
      </c>
      <c r="C38" s="24" t="s">
        <v>38</v>
      </c>
      <c r="D38" s="57" t="s">
        <v>82</v>
      </c>
      <c r="E38" s="51">
        <f>H38+F38+G38+I38</f>
        <v>0</v>
      </c>
      <c r="F38" s="51">
        <v>0</v>
      </c>
      <c r="G38" s="51">
        <v>0</v>
      </c>
      <c r="H38" s="51">
        <v>0</v>
      </c>
      <c r="I38" s="51">
        <v>0</v>
      </c>
      <c r="J38" s="146">
        <f>M38+K38+L38+N38</f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f>R38+P38+Q38+S38</f>
        <v>0</v>
      </c>
      <c r="P38" s="146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149">
        <f>AB38+Z38+AA38+AC38</f>
        <v>0</v>
      </c>
      <c r="Z38" s="148">
        <v>0</v>
      </c>
      <c r="AA38" s="148">
        <v>0</v>
      </c>
      <c r="AB38" s="148">
        <v>0</v>
      </c>
      <c r="AC38" s="148">
        <v>0</v>
      </c>
      <c r="AD38" s="51">
        <f>AG38+AE38+AF38+AH38</f>
        <v>0</v>
      </c>
      <c r="AE38" s="47">
        <v>0</v>
      </c>
      <c r="AF38" s="47">
        <v>0</v>
      </c>
      <c r="AG38" s="47">
        <v>0</v>
      </c>
      <c r="AH38" s="47">
        <v>0</v>
      </c>
      <c r="AI38" s="54">
        <f>AL38+AJ38+AK38+AM38</f>
        <v>0</v>
      </c>
      <c r="AJ38" s="47">
        <f t="shared" si="15"/>
        <v>0</v>
      </c>
      <c r="AK38" s="47">
        <f t="shared" si="15"/>
        <v>0</v>
      </c>
      <c r="AL38" s="47">
        <f t="shared" si="15"/>
        <v>0</v>
      </c>
      <c r="AM38" s="47">
        <f t="shared" si="15"/>
        <v>0</v>
      </c>
    </row>
    <row r="39" spans="1:39" s="9" customFormat="1" ht="93" customHeight="1">
      <c r="A39" s="19">
        <v>24</v>
      </c>
      <c r="B39" s="43" t="s">
        <v>3</v>
      </c>
      <c r="C39" s="27" t="s">
        <v>159</v>
      </c>
      <c r="D39" s="24" t="s">
        <v>120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146">
        <f>M39+K39+L39+N39</f>
        <v>968</v>
      </c>
      <c r="K39" s="146">
        <v>242</v>
      </c>
      <c r="L39" s="146">
        <v>218</v>
      </c>
      <c r="M39" s="146">
        <v>508</v>
      </c>
      <c r="N39" s="146">
        <v>0</v>
      </c>
      <c r="O39" s="146">
        <f>R39+P39+Q39+S39</f>
        <v>0</v>
      </c>
      <c r="P39" s="146">
        <v>0</v>
      </c>
      <c r="Q39" s="51">
        <v>0</v>
      </c>
      <c r="R39" s="51">
        <v>0</v>
      </c>
      <c r="S39" s="51">
        <v>0</v>
      </c>
      <c r="T39" s="51">
        <f>W39+U39+V39+X39</f>
        <v>0</v>
      </c>
      <c r="U39" s="51">
        <v>0</v>
      </c>
      <c r="V39" s="47">
        <v>0</v>
      </c>
      <c r="W39" s="51">
        <v>0</v>
      </c>
      <c r="X39" s="47">
        <v>0</v>
      </c>
      <c r="Y39" s="149">
        <f>AB39+Z39+AA39+AC39</f>
        <v>0</v>
      </c>
      <c r="Z39" s="149">
        <v>0</v>
      </c>
      <c r="AA39" s="148">
        <v>0</v>
      </c>
      <c r="AB39" s="149">
        <v>0</v>
      </c>
      <c r="AC39" s="148">
        <v>0</v>
      </c>
      <c r="AD39" s="51">
        <f>AG39+AE39+AF39+AH39</f>
        <v>0</v>
      </c>
      <c r="AE39" s="51">
        <v>0</v>
      </c>
      <c r="AF39" s="47">
        <v>0</v>
      </c>
      <c r="AG39" s="51">
        <v>0</v>
      </c>
      <c r="AH39" s="47">
        <v>0</v>
      </c>
      <c r="AI39" s="54">
        <f>AL39+AJ39+AK39+AM39</f>
        <v>968</v>
      </c>
      <c r="AJ39" s="47">
        <f t="shared" si="15"/>
        <v>242</v>
      </c>
      <c r="AK39" s="47">
        <f t="shared" si="15"/>
        <v>218</v>
      </c>
      <c r="AL39" s="47">
        <f t="shared" si="15"/>
        <v>508</v>
      </c>
      <c r="AM39" s="47">
        <f t="shared" si="15"/>
        <v>0</v>
      </c>
    </row>
    <row r="40" spans="1:39" ht="147" customHeight="1">
      <c r="A40" s="4">
        <v>25</v>
      </c>
      <c r="B40" s="42" t="s">
        <v>22</v>
      </c>
      <c r="C40" s="24" t="s">
        <v>160</v>
      </c>
      <c r="D40" s="24" t="s">
        <v>114</v>
      </c>
      <c r="E40" s="51">
        <f>H40+F40+G40+I40</f>
        <v>112</v>
      </c>
      <c r="F40" s="51">
        <v>112</v>
      </c>
      <c r="G40" s="51">
        <v>0</v>
      </c>
      <c r="H40" s="51">
        <v>0</v>
      </c>
      <c r="I40" s="51">
        <v>0</v>
      </c>
      <c r="J40" s="146">
        <f>M40+K40+L40+N40</f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f>R40+P40+Q40+S40</f>
        <v>0</v>
      </c>
      <c r="P40" s="146">
        <v>0</v>
      </c>
      <c r="Q40" s="47">
        <v>0</v>
      </c>
      <c r="R40" s="47">
        <v>0</v>
      </c>
      <c r="S40" s="47">
        <v>0</v>
      </c>
      <c r="T40" s="51">
        <f>W40+U40+V40+X40</f>
        <v>0</v>
      </c>
      <c r="U40" s="47">
        <v>0</v>
      </c>
      <c r="V40" s="47">
        <v>0</v>
      </c>
      <c r="W40" s="47">
        <v>0</v>
      </c>
      <c r="X40" s="47">
        <v>0</v>
      </c>
      <c r="Y40" s="149">
        <f>AB40+Z40+AA40+AC40</f>
        <v>0</v>
      </c>
      <c r="Z40" s="148">
        <v>0</v>
      </c>
      <c r="AA40" s="148">
        <v>0</v>
      </c>
      <c r="AB40" s="148">
        <v>0</v>
      </c>
      <c r="AC40" s="148">
        <v>0</v>
      </c>
      <c r="AD40" s="51">
        <f>AG40+AE40+AF40+AH40</f>
        <v>0</v>
      </c>
      <c r="AE40" s="47">
        <v>0</v>
      </c>
      <c r="AF40" s="47">
        <v>0</v>
      </c>
      <c r="AG40" s="47">
        <v>0</v>
      </c>
      <c r="AH40" s="47">
        <v>0</v>
      </c>
      <c r="AI40" s="54">
        <f>AL40+AJ40+AK40+AM40</f>
        <v>112</v>
      </c>
      <c r="AJ40" s="47">
        <f t="shared" si="15"/>
        <v>112</v>
      </c>
      <c r="AK40" s="47">
        <f t="shared" si="15"/>
        <v>0</v>
      </c>
      <c r="AL40" s="47">
        <f t="shared" si="15"/>
        <v>0</v>
      </c>
      <c r="AM40" s="47">
        <f t="shared" si="15"/>
        <v>0</v>
      </c>
    </row>
    <row r="41" spans="1:39" s="31" customFormat="1" ht="20.25" customHeight="1">
      <c r="A41" s="4">
        <v>26</v>
      </c>
      <c r="B41" s="40" t="s">
        <v>17</v>
      </c>
      <c r="C41" s="26"/>
      <c r="D41" s="26"/>
      <c r="E41" s="50">
        <f t="shared" ref="E41:AM41" si="16">SUM(E37:E40)</f>
        <v>426</v>
      </c>
      <c r="F41" s="50">
        <f t="shared" si="16"/>
        <v>426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134">
        <f t="shared" si="16"/>
        <v>1108</v>
      </c>
      <c r="K41" s="134">
        <f t="shared" si="16"/>
        <v>382</v>
      </c>
      <c r="L41" s="134">
        <f t="shared" si="16"/>
        <v>218</v>
      </c>
      <c r="M41" s="134">
        <f t="shared" si="16"/>
        <v>508</v>
      </c>
      <c r="N41" s="134">
        <f t="shared" si="16"/>
        <v>0</v>
      </c>
      <c r="O41" s="134">
        <f t="shared" si="16"/>
        <v>0</v>
      </c>
      <c r="P41" s="134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63">
        <f t="shared" ref="T41:AC41" si="17">SUM(T37:T40)</f>
        <v>0</v>
      </c>
      <c r="U41" s="63">
        <f t="shared" si="17"/>
        <v>0</v>
      </c>
      <c r="V41" s="50">
        <f t="shared" si="17"/>
        <v>0</v>
      </c>
      <c r="W41" s="50">
        <f t="shared" si="17"/>
        <v>0</v>
      </c>
      <c r="X41" s="50">
        <f t="shared" si="17"/>
        <v>0</v>
      </c>
      <c r="Y41" s="63">
        <f t="shared" si="17"/>
        <v>167</v>
      </c>
      <c r="Z41" s="63">
        <f t="shared" si="17"/>
        <v>167</v>
      </c>
      <c r="AA41" s="63">
        <f t="shared" si="17"/>
        <v>0</v>
      </c>
      <c r="AB41" s="63">
        <f t="shared" si="17"/>
        <v>0</v>
      </c>
      <c r="AC41" s="63">
        <f t="shared" si="17"/>
        <v>0</v>
      </c>
      <c r="AD41" s="50">
        <f t="shared" si="16"/>
        <v>0</v>
      </c>
      <c r="AE41" s="50">
        <f t="shared" si="16"/>
        <v>0</v>
      </c>
      <c r="AF41" s="50">
        <f t="shared" si="16"/>
        <v>0</v>
      </c>
      <c r="AG41" s="50">
        <f t="shared" si="16"/>
        <v>0</v>
      </c>
      <c r="AH41" s="50">
        <f t="shared" si="16"/>
        <v>0</v>
      </c>
      <c r="AI41" s="50">
        <f t="shared" si="16"/>
        <v>1701</v>
      </c>
      <c r="AJ41" s="50">
        <f t="shared" si="16"/>
        <v>975</v>
      </c>
      <c r="AK41" s="50">
        <f t="shared" si="16"/>
        <v>218</v>
      </c>
      <c r="AL41" s="50">
        <f t="shared" si="16"/>
        <v>508</v>
      </c>
      <c r="AM41" s="50">
        <f t="shared" si="16"/>
        <v>0</v>
      </c>
    </row>
    <row r="42" spans="1:39" ht="142.5" customHeight="1">
      <c r="A42" s="4">
        <v>27</v>
      </c>
      <c r="B42" s="42" t="s">
        <v>146</v>
      </c>
      <c r="C42" s="24"/>
      <c r="D42" s="24"/>
      <c r="E42" s="51"/>
      <c r="F42" s="51"/>
      <c r="G42" s="51"/>
      <c r="H42" s="51"/>
      <c r="I42" s="51"/>
      <c r="J42" s="146"/>
      <c r="K42" s="146"/>
      <c r="L42" s="146"/>
      <c r="M42" s="146"/>
      <c r="N42" s="146"/>
      <c r="O42" s="146"/>
      <c r="P42" s="146"/>
      <c r="Q42" s="47"/>
      <c r="R42" s="47"/>
      <c r="S42" s="47"/>
      <c r="T42" s="51"/>
      <c r="U42" s="47"/>
      <c r="V42" s="47"/>
      <c r="W42" s="47"/>
      <c r="X42" s="47"/>
      <c r="Y42" s="148"/>
      <c r="Z42" s="148"/>
      <c r="AA42" s="148"/>
      <c r="AB42" s="148"/>
      <c r="AC42" s="148"/>
      <c r="AD42" s="51"/>
      <c r="AE42" s="47"/>
      <c r="AF42" s="47"/>
      <c r="AG42" s="47"/>
      <c r="AH42" s="47"/>
      <c r="AI42" s="48"/>
      <c r="AJ42" s="48"/>
      <c r="AK42" s="48"/>
      <c r="AL42" s="48"/>
      <c r="AM42" s="48"/>
    </row>
    <row r="43" spans="1:39" ht="48.75" customHeight="1">
      <c r="A43" s="4">
        <v>28</v>
      </c>
      <c r="B43" s="42" t="s">
        <v>1</v>
      </c>
      <c r="C43" s="24" t="s">
        <v>40</v>
      </c>
      <c r="D43" s="24" t="s">
        <v>120</v>
      </c>
      <c r="E43" s="51">
        <f>F43+G43+H43+I43</f>
        <v>0</v>
      </c>
      <c r="F43" s="51">
        <v>0</v>
      </c>
      <c r="G43" s="51">
        <v>0</v>
      </c>
      <c r="H43" s="51">
        <v>0</v>
      </c>
      <c r="I43" s="51">
        <v>0</v>
      </c>
      <c r="J43" s="146">
        <f>M43+K43+L43+N43</f>
        <v>494.3</v>
      </c>
      <c r="K43" s="146">
        <f>230+66.1</f>
        <v>296.10000000000002</v>
      </c>
      <c r="L43" s="146">
        <v>59.5</v>
      </c>
      <c r="M43" s="146">
        <v>138.69999999999999</v>
      </c>
      <c r="N43" s="146">
        <v>0</v>
      </c>
      <c r="O43" s="146">
        <f>R43+P43+Q43+S43</f>
        <v>0</v>
      </c>
      <c r="P43" s="146">
        <v>0</v>
      </c>
      <c r="Q43" s="47">
        <v>0</v>
      </c>
      <c r="R43" s="47">
        <v>0</v>
      </c>
      <c r="S43" s="47">
        <v>0</v>
      </c>
      <c r="T43" s="51">
        <f>U43+V43+W43+X43</f>
        <v>0</v>
      </c>
      <c r="U43" s="47">
        <v>0</v>
      </c>
      <c r="V43" s="47">
        <v>0</v>
      </c>
      <c r="W43" s="47">
        <v>0</v>
      </c>
      <c r="X43" s="47">
        <v>0</v>
      </c>
      <c r="Y43" s="149">
        <f>Z43+AA43+AB43+AC43</f>
        <v>0</v>
      </c>
      <c r="Z43" s="148">
        <v>0</v>
      </c>
      <c r="AA43" s="148">
        <v>0</v>
      </c>
      <c r="AB43" s="148">
        <v>0</v>
      </c>
      <c r="AC43" s="148">
        <v>0</v>
      </c>
      <c r="AD43" s="51">
        <f>AE43+AF43+AG43+AH43</f>
        <v>0</v>
      </c>
      <c r="AE43" s="47">
        <v>0</v>
      </c>
      <c r="AF43" s="47">
        <v>0</v>
      </c>
      <c r="AG43" s="47">
        <v>0</v>
      </c>
      <c r="AH43" s="47">
        <v>0</v>
      </c>
      <c r="AI43" s="54">
        <f>AL43+AJ43+AK43+AM43</f>
        <v>494.3</v>
      </c>
      <c r="AJ43" s="47">
        <f t="shared" ref="AJ43:AM45" si="18">F43+K43+P43+AE43+U43+Z43</f>
        <v>296.10000000000002</v>
      </c>
      <c r="AK43" s="47">
        <f t="shared" si="18"/>
        <v>59.5</v>
      </c>
      <c r="AL43" s="47">
        <f t="shared" si="18"/>
        <v>138.69999999999999</v>
      </c>
      <c r="AM43" s="47">
        <f t="shared" si="18"/>
        <v>0</v>
      </c>
    </row>
    <row r="44" spans="1:39" ht="60" customHeight="1">
      <c r="A44" s="4">
        <v>29</v>
      </c>
      <c r="B44" s="42" t="s">
        <v>2</v>
      </c>
      <c r="C44" s="24" t="s">
        <v>41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46">
        <f>M44+K44+L44+N44</f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f>R44+P44+Q44+S44</f>
        <v>0</v>
      </c>
      <c r="P44" s="146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149">
        <f>Z44+AA44+AB44+AC44</f>
        <v>0</v>
      </c>
      <c r="Z44" s="148">
        <v>0</v>
      </c>
      <c r="AA44" s="148">
        <v>0</v>
      </c>
      <c r="AB44" s="148">
        <v>0</v>
      </c>
      <c r="AC44" s="148">
        <v>0</v>
      </c>
      <c r="AD44" s="51">
        <f>AE44+AF44+AG44+AH44</f>
        <v>0</v>
      </c>
      <c r="AE44" s="47">
        <v>0</v>
      </c>
      <c r="AF44" s="47">
        <v>0</v>
      </c>
      <c r="AG44" s="47">
        <v>0</v>
      </c>
      <c r="AH44" s="47">
        <v>0</v>
      </c>
      <c r="AI44" s="54">
        <f>AL44+AJ44+AK44+AM44</f>
        <v>0</v>
      </c>
      <c r="AJ44" s="47">
        <f t="shared" si="18"/>
        <v>0</v>
      </c>
      <c r="AK44" s="47">
        <f t="shared" si="18"/>
        <v>0</v>
      </c>
      <c r="AL44" s="47">
        <f t="shared" si="18"/>
        <v>0</v>
      </c>
      <c r="AM44" s="47">
        <f t="shared" si="18"/>
        <v>0</v>
      </c>
    </row>
    <row r="45" spans="1:39" s="130" customFormat="1" ht="90.75" customHeight="1">
      <c r="A45" s="156">
        <v>30</v>
      </c>
      <c r="B45" s="157" t="s">
        <v>3</v>
      </c>
      <c r="C45" s="161" t="s">
        <v>161</v>
      </c>
      <c r="D45" s="163" t="s">
        <v>151</v>
      </c>
      <c r="E45" s="147">
        <f>F45+G45+H45+I45</f>
        <v>564.1</v>
      </c>
      <c r="F45" s="147">
        <v>0</v>
      </c>
      <c r="G45" s="147">
        <v>0</v>
      </c>
      <c r="H45" s="147">
        <v>564.1</v>
      </c>
      <c r="I45" s="147">
        <v>0</v>
      </c>
      <c r="J45" s="147">
        <f>M45+K45+L45+N45</f>
        <v>460</v>
      </c>
      <c r="K45" s="147">
        <f>620.6-160.6</f>
        <v>460</v>
      </c>
      <c r="L45" s="147">
        <v>0</v>
      </c>
      <c r="M45" s="147">
        <v>0</v>
      </c>
      <c r="N45" s="147">
        <v>0</v>
      </c>
      <c r="O45" s="147">
        <f>R45+P45+Q45+S45</f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f>U45+V45+W45+X45</f>
        <v>0</v>
      </c>
      <c r="U45" s="147">
        <v>0</v>
      </c>
      <c r="V45" s="147">
        <v>0</v>
      </c>
      <c r="W45" s="147">
        <v>0</v>
      </c>
      <c r="X45" s="147">
        <v>0</v>
      </c>
      <c r="Y45" s="150">
        <f>Z45+AA45+AB45+AC45</f>
        <v>0</v>
      </c>
      <c r="Z45" s="150">
        <v>0</v>
      </c>
      <c r="AA45" s="150">
        <v>0</v>
      </c>
      <c r="AB45" s="150">
        <v>0</v>
      </c>
      <c r="AC45" s="150">
        <v>0</v>
      </c>
      <c r="AD45" s="147">
        <f>AE45+AF45+AG45+AH45</f>
        <v>0</v>
      </c>
      <c r="AE45" s="147">
        <v>0</v>
      </c>
      <c r="AF45" s="147">
        <v>0</v>
      </c>
      <c r="AG45" s="147">
        <v>0</v>
      </c>
      <c r="AH45" s="147">
        <v>0</v>
      </c>
      <c r="AI45" s="158">
        <f>AL45+AJ45+AK45+AM45</f>
        <v>1024.0999999999999</v>
      </c>
      <c r="AJ45" s="147">
        <f t="shared" si="18"/>
        <v>460</v>
      </c>
      <c r="AK45" s="147">
        <f t="shared" si="18"/>
        <v>0</v>
      </c>
      <c r="AL45" s="147">
        <f t="shared" si="18"/>
        <v>564.1</v>
      </c>
      <c r="AM45" s="147">
        <f t="shared" si="18"/>
        <v>0</v>
      </c>
    </row>
    <row r="46" spans="1:39" s="31" customFormat="1" ht="15.75" customHeight="1">
      <c r="A46" s="4">
        <v>31</v>
      </c>
      <c r="B46" s="40" t="s">
        <v>12</v>
      </c>
      <c r="C46" s="26"/>
      <c r="D46" s="26"/>
      <c r="E46" s="50">
        <f>SUM(E43:E45)</f>
        <v>564.1</v>
      </c>
      <c r="F46" s="50">
        <f t="shared" ref="F46:AM46" si="19">SUM(F43:F45)</f>
        <v>0</v>
      </c>
      <c r="G46" s="50">
        <f t="shared" si="19"/>
        <v>0</v>
      </c>
      <c r="H46" s="50">
        <f t="shared" si="19"/>
        <v>564.1</v>
      </c>
      <c r="I46" s="50">
        <f t="shared" si="19"/>
        <v>0</v>
      </c>
      <c r="J46" s="134">
        <f t="shared" si="19"/>
        <v>954.3</v>
      </c>
      <c r="K46" s="134">
        <f t="shared" si="19"/>
        <v>756.1</v>
      </c>
      <c r="L46" s="134">
        <f t="shared" si="19"/>
        <v>59.5</v>
      </c>
      <c r="M46" s="134">
        <f t="shared" si="19"/>
        <v>138.69999999999999</v>
      </c>
      <c r="N46" s="134">
        <f t="shared" si="19"/>
        <v>0</v>
      </c>
      <c r="O46" s="134">
        <f t="shared" si="19"/>
        <v>0</v>
      </c>
      <c r="P46" s="134">
        <f t="shared" si="19"/>
        <v>0</v>
      </c>
      <c r="Q46" s="50">
        <f t="shared" si="19"/>
        <v>0</v>
      </c>
      <c r="R46" s="50">
        <f t="shared" si="19"/>
        <v>0</v>
      </c>
      <c r="S46" s="50">
        <f t="shared" si="19"/>
        <v>0</v>
      </c>
      <c r="T46" s="50">
        <f t="shared" ref="T46:AC46" si="20">SUM(T43:T45)</f>
        <v>0</v>
      </c>
      <c r="U46" s="50">
        <f t="shared" si="20"/>
        <v>0</v>
      </c>
      <c r="V46" s="50">
        <f t="shared" si="20"/>
        <v>0</v>
      </c>
      <c r="W46" s="50">
        <f t="shared" si="20"/>
        <v>0</v>
      </c>
      <c r="X46" s="50">
        <f t="shared" si="20"/>
        <v>0</v>
      </c>
      <c r="Y46" s="63">
        <f t="shared" si="20"/>
        <v>0</v>
      </c>
      <c r="Z46" s="63">
        <f t="shared" si="20"/>
        <v>0</v>
      </c>
      <c r="AA46" s="63">
        <f t="shared" si="20"/>
        <v>0</v>
      </c>
      <c r="AB46" s="63">
        <f t="shared" si="20"/>
        <v>0</v>
      </c>
      <c r="AC46" s="63">
        <f t="shared" si="20"/>
        <v>0</v>
      </c>
      <c r="AD46" s="50">
        <f t="shared" si="19"/>
        <v>0</v>
      </c>
      <c r="AE46" s="50">
        <f t="shared" si="19"/>
        <v>0</v>
      </c>
      <c r="AF46" s="50">
        <f t="shared" si="19"/>
        <v>0</v>
      </c>
      <c r="AG46" s="50">
        <f t="shared" si="19"/>
        <v>0</v>
      </c>
      <c r="AH46" s="50">
        <f t="shared" si="19"/>
        <v>0</v>
      </c>
      <c r="AI46" s="50">
        <f t="shared" si="19"/>
        <v>1518.3999999999999</v>
      </c>
      <c r="AJ46" s="50">
        <f t="shared" si="19"/>
        <v>756.1</v>
      </c>
      <c r="AK46" s="50">
        <f t="shared" si="19"/>
        <v>59.5</v>
      </c>
      <c r="AL46" s="50">
        <f t="shared" si="19"/>
        <v>702.8</v>
      </c>
      <c r="AM46" s="50">
        <f t="shared" si="19"/>
        <v>0</v>
      </c>
    </row>
    <row r="47" spans="1:39" ht="27" customHeight="1">
      <c r="A47" s="4">
        <v>32</v>
      </c>
      <c r="B47" s="42" t="s">
        <v>8</v>
      </c>
      <c r="C47" s="24"/>
      <c r="D47" s="24"/>
      <c r="E47" s="51"/>
      <c r="F47" s="51"/>
      <c r="G47" s="51"/>
      <c r="H47" s="51"/>
      <c r="I47" s="51"/>
      <c r="J47" s="146"/>
      <c r="K47" s="146"/>
      <c r="L47" s="146"/>
      <c r="M47" s="146"/>
      <c r="N47" s="146"/>
      <c r="O47" s="146"/>
      <c r="P47" s="146"/>
      <c r="Q47" s="47"/>
      <c r="R47" s="47"/>
      <c r="S47" s="47"/>
      <c r="T47" s="51"/>
      <c r="U47" s="47"/>
      <c r="V47" s="47"/>
      <c r="W47" s="47"/>
      <c r="X47" s="47"/>
      <c r="Y47" s="148"/>
      <c r="Z47" s="148"/>
      <c r="AA47" s="148"/>
      <c r="AB47" s="148"/>
      <c r="AC47" s="148"/>
      <c r="AD47" s="51"/>
      <c r="AE47" s="47"/>
      <c r="AF47" s="47"/>
      <c r="AG47" s="47"/>
      <c r="AH47" s="47"/>
      <c r="AI47" s="48"/>
      <c r="AJ47" s="48"/>
      <c r="AK47" s="48"/>
      <c r="AL47" s="48"/>
      <c r="AM47" s="48"/>
    </row>
    <row r="48" spans="1:39" ht="58.5" customHeight="1">
      <c r="A48" s="4">
        <v>33</v>
      </c>
      <c r="B48" s="42" t="s">
        <v>1</v>
      </c>
      <c r="C48" s="24" t="s">
        <v>40</v>
      </c>
      <c r="D48" s="57" t="s">
        <v>82</v>
      </c>
      <c r="E48" s="51">
        <f>H48+I48+F48+G48</f>
        <v>0</v>
      </c>
      <c r="F48" s="51">
        <v>0</v>
      </c>
      <c r="G48" s="51">
        <v>0</v>
      </c>
      <c r="H48" s="51">
        <v>0</v>
      </c>
      <c r="I48" s="51">
        <v>0</v>
      </c>
      <c r="J48" s="146">
        <f>M48+K48+L48+N48</f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f>P48+Q48+R48+S48</f>
        <v>0</v>
      </c>
      <c r="P48" s="146">
        <v>0</v>
      </c>
      <c r="Q48" s="47">
        <v>0</v>
      </c>
      <c r="R48" s="47">
        <v>0</v>
      </c>
      <c r="S48" s="47">
        <v>0</v>
      </c>
      <c r="T48" s="51">
        <f>U48+V48+W48+X48</f>
        <v>0</v>
      </c>
      <c r="U48" s="47">
        <v>0</v>
      </c>
      <c r="V48" s="47">
        <v>0</v>
      </c>
      <c r="W48" s="47">
        <v>0</v>
      </c>
      <c r="X48" s="47">
        <v>0</v>
      </c>
      <c r="Y48" s="149">
        <f>Z48+AA48+AB48+AC48</f>
        <v>0</v>
      </c>
      <c r="Z48" s="148">
        <v>0</v>
      </c>
      <c r="AA48" s="148">
        <v>0</v>
      </c>
      <c r="AB48" s="148">
        <v>0</v>
      </c>
      <c r="AC48" s="148">
        <v>0</v>
      </c>
      <c r="AD48" s="51">
        <f>AE48+AF48+AG48+AH48</f>
        <v>0</v>
      </c>
      <c r="AE48" s="47">
        <v>0</v>
      </c>
      <c r="AF48" s="47">
        <v>0</v>
      </c>
      <c r="AG48" s="47">
        <v>0</v>
      </c>
      <c r="AH48" s="47">
        <v>0</v>
      </c>
      <c r="AI48" s="54">
        <f>AL48+AJ48+AK48+AM48</f>
        <v>0</v>
      </c>
      <c r="AJ48" s="47">
        <f t="shared" ref="AJ48:AM50" si="21">F48+K48+P48+AE48+U48+Z48</f>
        <v>0</v>
      </c>
      <c r="AK48" s="47">
        <f t="shared" si="21"/>
        <v>0</v>
      </c>
      <c r="AL48" s="47">
        <f t="shared" si="21"/>
        <v>0</v>
      </c>
      <c r="AM48" s="47">
        <f t="shared" si="21"/>
        <v>0</v>
      </c>
    </row>
    <row r="49" spans="1:42" s="9" customFormat="1" ht="91.5" customHeight="1">
      <c r="A49" s="19">
        <v>34</v>
      </c>
      <c r="B49" s="43" t="s">
        <v>4</v>
      </c>
      <c r="C49" s="27" t="s">
        <v>159</v>
      </c>
      <c r="D49" s="24" t="s">
        <v>120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146">
        <f>M49+K49+L49+N49</f>
        <v>7.0000000000000009</v>
      </c>
      <c r="K49" s="146">
        <f>8.8-1.8</f>
        <v>7.0000000000000009</v>
      </c>
      <c r="L49" s="146">
        <v>0</v>
      </c>
      <c r="M49" s="146">
        <v>0</v>
      </c>
      <c r="N49" s="146">
        <v>0</v>
      </c>
      <c r="O49" s="146">
        <f>P49+Q49+R49+S49</f>
        <v>0</v>
      </c>
      <c r="P49" s="146">
        <v>0</v>
      </c>
      <c r="Q49" s="51">
        <v>0</v>
      </c>
      <c r="R49" s="51">
        <v>0</v>
      </c>
      <c r="S49" s="51">
        <v>0</v>
      </c>
      <c r="T49" s="51">
        <f>U49+V49+W49+X49</f>
        <v>0</v>
      </c>
      <c r="U49" s="51">
        <v>0</v>
      </c>
      <c r="V49" s="51">
        <v>0</v>
      </c>
      <c r="W49" s="51">
        <v>0</v>
      </c>
      <c r="X49" s="51">
        <v>0</v>
      </c>
      <c r="Y49" s="149">
        <f>Z49+AA49+AB49+AC49</f>
        <v>0</v>
      </c>
      <c r="Z49" s="149">
        <v>0</v>
      </c>
      <c r="AA49" s="149">
        <v>0</v>
      </c>
      <c r="AB49" s="149">
        <v>0</v>
      </c>
      <c r="AC49" s="149">
        <v>0</v>
      </c>
      <c r="AD49" s="51">
        <f>AE49+AF49+AG49+AH49</f>
        <v>0</v>
      </c>
      <c r="AE49" s="51">
        <v>0</v>
      </c>
      <c r="AF49" s="51">
        <v>0</v>
      </c>
      <c r="AG49" s="51">
        <v>0</v>
      </c>
      <c r="AH49" s="51">
        <v>0</v>
      </c>
      <c r="AI49" s="54">
        <f>AL49+AJ49+AK49+AM49</f>
        <v>7.0000000000000009</v>
      </c>
      <c r="AJ49" s="47">
        <f t="shared" si="21"/>
        <v>7.0000000000000009</v>
      </c>
      <c r="AK49" s="47">
        <f t="shared" si="21"/>
        <v>0</v>
      </c>
      <c r="AL49" s="47">
        <f t="shared" si="21"/>
        <v>0</v>
      </c>
      <c r="AM49" s="47">
        <f t="shared" si="21"/>
        <v>0</v>
      </c>
    </row>
    <row r="50" spans="1:42" ht="58.5" customHeight="1">
      <c r="A50" s="4">
        <v>35</v>
      </c>
      <c r="B50" s="42" t="s">
        <v>2</v>
      </c>
      <c r="C50" s="24" t="s">
        <v>42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146">
        <f>M50+K50+L50+N50</f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f>P50+Q50+R50+S50</f>
        <v>0</v>
      </c>
      <c r="P50" s="146">
        <v>0</v>
      </c>
      <c r="Q50" s="47">
        <v>0</v>
      </c>
      <c r="R50" s="47">
        <v>0</v>
      </c>
      <c r="S50" s="47">
        <v>0</v>
      </c>
      <c r="T50" s="51">
        <f>U50+V50+W50+X50</f>
        <v>0</v>
      </c>
      <c r="U50" s="47">
        <v>0</v>
      </c>
      <c r="V50" s="47">
        <v>0</v>
      </c>
      <c r="W50" s="47">
        <v>0</v>
      </c>
      <c r="X50" s="47">
        <v>0</v>
      </c>
      <c r="Y50" s="149">
        <f>Z50+AA50+AB50+AC50</f>
        <v>0</v>
      </c>
      <c r="Z50" s="148">
        <v>0</v>
      </c>
      <c r="AA50" s="148">
        <v>0</v>
      </c>
      <c r="AB50" s="148">
        <v>0</v>
      </c>
      <c r="AC50" s="148">
        <v>0</v>
      </c>
      <c r="AD50" s="51">
        <f>AE50+AF50+AG50+AH50</f>
        <v>0</v>
      </c>
      <c r="AE50" s="47">
        <v>0</v>
      </c>
      <c r="AF50" s="47">
        <v>0</v>
      </c>
      <c r="AG50" s="47">
        <v>0</v>
      </c>
      <c r="AH50" s="47">
        <v>0</v>
      </c>
      <c r="AI50" s="54">
        <f>AL50+AJ50+AK50+AM50</f>
        <v>0</v>
      </c>
      <c r="AJ50" s="47">
        <f t="shared" si="21"/>
        <v>0</v>
      </c>
      <c r="AK50" s="47">
        <f t="shared" si="21"/>
        <v>0</v>
      </c>
      <c r="AL50" s="47">
        <f t="shared" si="21"/>
        <v>0</v>
      </c>
      <c r="AM50" s="47">
        <f t="shared" si="21"/>
        <v>0</v>
      </c>
      <c r="AN50" s="9"/>
      <c r="AO50" s="9"/>
      <c r="AP50" s="9"/>
    </row>
    <row r="51" spans="1:42" s="31" customFormat="1" ht="16.5" customHeight="1">
      <c r="A51" s="4">
        <v>36</v>
      </c>
      <c r="B51" s="40" t="s">
        <v>12</v>
      </c>
      <c r="C51" s="26"/>
      <c r="D51" s="26"/>
      <c r="E51" s="50">
        <f>SUM(E48:E50)</f>
        <v>0</v>
      </c>
      <c r="F51" s="50">
        <f t="shared" ref="F51:AM51" si="22">SUM(F48:F50)</f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134">
        <f t="shared" si="22"/>
        <v>7.0000000000000009</v>
      </c>
      <c r="K51" s="134">
        <f t="shared" si="22"/>
        <v>7.0000000000000009</v>
      </c>
      <c r="L51" s="134">
        <f t="shared" si="22"/>
        <v>0</v>
      </c>
      <c r="M51" s="134">
        <f t="shared" si="22"/>
        <v>0</v>
      </c>
      <c r="N51" s="134">
        <f t="shared" si="22"/>
        <v>0</v>
      </c>
      <c r="O51" s="134">
        <f t="shared" si="22"/>
        <v>0</v>
      </c>
      <c r="P51" s="134">
        <f t="shared" si="22"/>
        <v>0</v>
      </c>
      <c r="Q51" s="50">
        <f t="shared" si="22"/>
        <v>0</v>
      </c>
      <c r="R51" s="50">
        <f t="shared" si="22"/>
        <v>0</v>
      </c>
      <c r="S51" s="50">
        <f t="shared" si="22"/>
        <v>0</v>
      </c>
      <c r="T51" s="50">
        <f t="shared" ref="T51:AC51" si="23">SUM(T48:T50)</f>
        <v>0</v>
      </c>
      <c r="U51" s="50">
        <f t="shared" si="23"/>
        <v>0</v>
      </c>
      <c r="V51" s="50">
        <f t="shared" si="23"/>
        <v>0</v>
      </c>
      <c r="W51" s="50">
        <f t="shared" si="23"/>
        <v>0</v>
      </c>
      <c r="X51" s="50">
        <f t="shared" si="23"/>
        <v>0</v>
      </c>
      <c r="Y51" s="63">
        <f t="shared" si="23"/>
        <v>0</v>
      </c>
      <c r="Z51" s="63">
        <f t="shared" si="23"/>
        <v>0</v>
      </c>
      <c r="AA51" s="63">
        <f t="shared" si="23"/>
        <v>0</v>
      </c>
      <c r="AB51" s="63">
        <f t="shared" si="23"/>
        <v>0</v>
      </c>
      <c r="AC51" s="63">
        <f t="shared" si="23"/>
        <v>0</v>
      </c>
      <c r="AD51" s="50">
        <f t="shared" si="22"/>
        <v>0</v>
      </c>
      <c r="AE51" s="50">
        <f t="shared" si="22"/>
        <v>0</v>
      </c>
      <c r="AF51" s="50">
        <f t="shared" si="22"/>
        <v>0</v>
      </c>
      <c r="AG51" s="50">
        <f t="shared" si="22"/>
        <v>0</v>
      </c>
      <c r="AH51" s="50">
        <f t="shared" si="22"/>
        <v>0</v>
      </c>
      <c r="AI51" s="50">
        <f t="shared" si="22"/>
        <v>7.0000000000000009</v>
      </c>
      <c r="AJ51" s="50">
        <f t="shared" si="22"/>
        <v>7.0000000000000009</v>
      </c>
      <c r="AK51" s="50">
        <f t="shared" si="22"/>
        <v>0</v>
      </c>
      <c r="AL51" s="50">
        <f t="shared" si="22"/>
        <v>0</v>
      </c>
      <c r="AM51" s="50">
        <f t="shared" si="22"/>
        <v>0</v>
      </c>
    </row>
    <row r="52" spans="1:42" ht="41.25" customHeight="1">
      <c r="A52" s="4">
        <v>37</v>
      </c>
      <c r="B52" s="42" t="s">
        <v>9</v>
      </c>
      <c r="C52" s="24"/>
      <c r="D52" s="24"/>
      <c r="E52" s="51"/>
      <c r="F52" s="51"/>
      <c r="G52" s="51"/>
      <c r="H52" s="51"/>
      <c r="I52" s="51"/>
      <c r="J52" s="146"/>
      <c r="K52" s="146"/>
      <c r="L52" s="146"/>
      <c r="M52" s="146"/>
      <c r="N52" s="146"/>
      <c r="O52" s="146"/>
      <c r="P52" s="146"/>
      <c r="Q52" s="47"/>
      <c r="R52" s="47"/>
      <c r="S52" s="47"/>
      <c r="T52" s="51"/>
      <c r="U52" s="47"/>
      <c r="V52" s="47"/>
      <c r="W52" s="47"/>
      <c r="X52" s="47"/>
      <c r="Y52" s="148"/>
      <c r="Z52" s="148"/>
      <c r="AA52" s="148"/>
      <c r="AB52" s="148"/>
      <c r="AC52" s="148"/>
      <c r="AD52" s="51"/>
      <c r="AE52" s="47"/>
      <c r="AF52" s="47"/>
      <c r="AG52" s="47"/>
      <c r="AH52" s="47"/>
      <c r="AI52" s="48"/>
      <c r="AJ52" s="48"/>
      <c r="AK52" s="48"/>
      <c r="AL52" s="48"/>
      <c r="AM52" s="48"/>
    </row>
    <row r="53" spans="1:42" ht="45.75" customHeight="1">
      <c r="A53" s="4">
        <v>38</v>
      </c>
      <c r="B53" s="42" t="s">
        <v>6</v>
      </c>
      <c r="C53" s="24" t="s">
        <v>96</v>
      </c>
      <c r="D53" s="24" t="s">
        <v>114</v>
      </c>
      <c r="E53" s="51">
        <f>H53+F53+G53+I53</f>
        <v>4</v>
      </c>
      <c r="F53" s="51">
        <v>4</v>
      </c>
      <c r="G53" s="51">
        <v>0</v>
      </c>
      <c r="H53" s="51">
        <v>0</v>
      </c>
      <c r="I53" s="51">
        <f>L53</f>
        <v>0</v>
      </c>
      <c r="J53" s="146">
        <f>K53+L53+M53+N53</f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f>P53+Q53+R53+S53</f>
        <v>0</v>
      </c>
      <c r="P53" s="146">
        <v>0</v>
      </c>
      <c r="Q53" s="47">
        <v>0</v>
      </c>
      <c r="R53" s="47">
        <v>0</v>
      </c>
      <c r="S53" s="47">
        <v>0</v>
      </c>
      <c r="T53" s="51">
        <f>U53+V53+W53+X53</f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148"/>
      <c r="AD53" s="51">
        <f>AE53+AF53+AG53+AH53</f>
        <v>0</v>
      </c>
      <c r="AE53" s="47">
        <v>0</v>
      </c>
      <c r="AF53" s="47">
        <v>0</v>
      </c>
      <c r="AG53" s="47">
        <v>0</v>
      </c>
      <c r="AH53" s="47">
        <v>0</v>
      </c>
      <c r="AI53" s="54">
        <f>AL53+AJ53+AK53+AM53</f>
        <v>4</v>
      </c>
      <c r="AJ53" s="47">
        <f t="shared" ref="AJ53:AM55" si="24">F53+K53+P53+AE53+U53+Z53</f>
        <v>4</v>
      </c>
      <c r="AK53" s="47">
        <f t="shared" si="24"/>
        <v>0</v>
      </c>
      <c r="AL53" s="47">
        <f t="shared" si="24"/>
        <v>0</v>
      </c>
      <c r="AM53" s="47">
        <f t="shared" si="24"/>
        <v>0</v>
      </c>
      <c r="AN53" s="9"/>
    </row>
    <row r="54" spans="1:42" ht="57" customHeight="1">
      <c r="A54" s="4">
        <v>39</v>
      </c>
      <c r="B54" s="42" t="s">
        <v>21</v>
      </c>
      <c r="C54" s="24" t="s">
        <v>41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v>0</v>
      </c>
      <c r="J54" s="146">
        <f>K54+L54+M54+N54</f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f>P54+Q54+R54+S54</f>
        <v>0</v>
      </c>
      <c r="P54" s="146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148"/>
      <c r="AD54" s="51">
        <f>AE54+AF54+AG54+AH54</f>
        <v>0</v>
      </c>
      <c r="AE54" s="47">
        <v>0</v>
      </c>
      <c r="AF54" s="47">
        <v>0</v>
      </c>
      <c r="AG54" s="47">
        <v>0</v>
      </c>
      <c r="AH54" s="47">
        <v>0</v>
      </c>
      <c r="AI54" s="54">
        <f>AL54+AJ54+AK54+AM54</f>
        <v>0</v>
      </c>
      <c r="AJ54" s="47">
        <f t="shared" si="24"/>
        <v>0</v>
      </c>
      <c r="AK54" s="47">
        <f t="shared" si="24"/>
        <v>0</v>
      </c>
      <c r="AL54" s="47">
        <f t="shared" si="24"/>
        <v>0</v>
      </c>
      <c r="AM54" s="47">
        <f t="shared" si="24"/>
        <v>0</v>
      </c>
    </row>
    <row r="55" spans="1:42" ht="60.75" customHeight="1">
      <c r="A55" s="4">
        <v>40</v>
      </c>
      <c r="B55" s="43" t="s">
        <v>4</v>
      </c>
      <c r="C55" s="27" t="s">
        <v>33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149"/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4">
        <f>AL55+AJ55+AK55+AM55</f>
        <v>0</v>
      </c>
      <c r="AJ55" s="47">
        <f t="shared" si="24"/>
        <v>0</v>
      </c>
      <c r="AK55" s="47">
        <f t="shared" si="24"/>
        <v>0</v>
      </c>
      <c r="AL55" s="47">
        <f t="shared" si="24"/>
        <v>0</v>
      </c>
      <c r="AM55" s="47">
        <f t="shared" si="24"/>
        <v>0</v>
      </c>
    </row>
    <row r="56" spans="1:42" s="31" customFormat="1" ht="15" customHeight="1">
      <c r="A56" s="4">
        <v>41</v>
      </c>
      <c r="B56" s="40" t="s">
        <v>17</v>
      </c>
      <c r="C56" s="26"/>
      <c r="D56" s="26"/>
      <c r="E56" s="50">
        <f>SUM(E53:E55)</f>
        <v>4</v>
      </c>
      <c r="F56" s="50">
        <f t="shared" ref="F56:AM56" si="25">SUM(F53:F55)</f>
        <v>4</v>
      </c>
      <c r="G56" s="50">
        <f t="shared" si="25"/>
        <v>0</v>
      </c>
      <c r="H56" s="50">
        <f t="shared" si="25"/>
        <v>0</v>
      </c>
      <c r="I56" s="50">
        <f t="shared" si="25"/>
        <v>0</v>
      </c>
      <c r="J56" s="134">
        <f t="shared" si="25"/>
        <v>0</v>
      </c>
      <c r="K56" s="134">
        <f>SUM(K53:K55)</f>
        <v>0</v>
      </c>
      <c r="L56" s="134">
        <f t="shared" si="25"/>
        <v>0</v>
      </c>
      <c r="M56" s="134">
        <f t="shared" si="25"/>
        <v>0</v>
      </c>
      <c r="N56" s="134">
        <f t="shared" si="25"/>
        <v>0</v>
      </c>
      <c r="O56" s="134">
        <f t="shared" si="25"/>
        <v>0</v>
      </c>
      <c r="P56" s="134">
        <f t="shared" si="25"/>
        <v>0</v>
      </c>
      <c r="Q56" s="50">
        <f t="shared" si="25"/>
        <v>0</v>
      </c>
      <c r="R56" s="50">
        <f t="shared" si="25"/>
        <v>0</v>
      </c>
      <c r="S56" s="50">
        <f t="shared" si="25"/>
        <v>0</v>
      </c>
      <c r="T56" s="50">
        <f t="shared" ref="T56:AB56" si="26">SUM(T53:T55)</f>
        <v>0</v>
      </c>
      <c r="U56" s="50">
        <f t="shared" si="26"/>
        <v>0</v>
      </c>
      <c r="V56" s="50">
        <f t="shared" si="26"/>
        <v>0</v>
      </c>
      <c r="W56" s="50">
        <f t="shared" si="26"/>
        <v>0</v>
      </c>
      <c r="X56" s="50">
        <f t="shared" si="26"/>
        <v>0</v>
      </c>
      <c r="Y56" s="50">
        <f t="shared" si="26"/>
        <v>0</v>
      </c>
      <c r="Z56" s="50">
        <f t="shared" si="26"/>
        <v>0</v>
      </c>
      <c r="AA56" s="50">
        <f t="shared" si="26"/>
        <v>0</v>
      </c>
      <c r="AB56" s="50">
        <f t="shared" si="26"/>
        <v>0</v>
      </c>
      <c r="AC56" s="63"/>
      <c r="AD56" s="50">
        <f t="shared" si="25"/>
        <v>0</v>
      </c>
      <c r="AE56" s="50">
        <f t="shared" si="25"/>
        <v>0</v>
      </c>
      <c r="AF56" s="50">
        <f t="shared" si="25"/>
        <v>0</v>
      </c>
      <c r="AG56" s="50">
        <f t="shared" si="25"/>
        <v>0</v>
      </c>
      <c r="AH56" s="50">
        <f t="shared" si="25"/>
        <v>0</v>
      </c>
      <c r="AI56" s="50">
        <f t="shared" si="25"/>
        <v>4</v>
      </c>
      <c r="AJ56" s="50">
        <f t="shared" si="25"/>
        <v>4</v>
      </c>
      <c r="AK56" s="50">
        <f t="shared" si="25"/>
        <v>0</v>
      </c>
      <c r="AL56" s="50">
        <f t="shared" si="25"/>
        <v>0</v>
      </c>
      <c r="AM56" s="50">
        <f t="shared" si="25"/>
        <v>0</v>
      </c>
    </row>
    <row r="57" spans="1:42" ht="38.25">
      <c r="A57" s="4">
        <v>42</v>
      </c>
      <c r="B57" s="42" t="s">
        <v>47</v>
      </c>
      <c r="C57" s="24"/>
      <c r="D57" s="24"/>
      <c r="E57" s="51"/>
      <c r="F57" s="51"/>
      <c r="G57" s="51"/>
      <c r="H57" s="51"/>
      <c r="I57" s="51"/>
      <c r="J57" s="146"/>
      <c r="K57" s="146"/>
      <c r="L57" s="146"/>
      <c r="M57" s="146"/>
      <c r="N57" s="146"/>
      <c r="O57" s="146"/>
      <c r="P57" s="146"/>
      <c r="Q57" s="47"/>
      <c r="R57" s="47"/>
      <c r="S57" s="47"/>
      <c r="T57" s="51"/>
      <c r="U57" s="47"/>
      <c r="V57" s="47"/>
      <c r="W57" s="47"/>
      <c r="X57" s="47"/>
      <c r="Y57" s="148"/>
      <c r="Z57" s="148"/>
      <c r="AA57" s="148"/>
      <c r="AB57" s="148"/>
      <c r="AC57" s="148"/>
      <c r="AD57" s="51"/>
      <c r="AE57" s="47"/>
      <c r="AF57" s="47"/>
      <c r="AG57" s="47"/>
      <c r="AH57" s="47"/>
      <c r="AI57" s="48"/>
      <c r="AJ57" s="48"/>
      <c r="AK57" s="48"/>
      <c r="AL57" s="48"/>
      <c r="AM57" s="48"/>
    </row>
    <row r="58" spans="1:42" s="9" customFormat="1" ht="96" customHeight="1">
      <c r="A58" s="19">
        <v>43</v>
      </c>
      <c r="B58" s="43" t="s">
        <v>5</v>
      </c>
      <c r="C58" s="27" t="s">
        <v>162</v>
      </c>
      <c r="D58" s="101" t="s">
        <v>120</v>
      </c>
      <c r="E58" s="51">
        <f>H58+G58+F58+I58</f>
        <v>0</v>
      </c>
      <c r="F58" s="51">
        <v>0</v>
      </c>
      <c r="G58" s="51">
        <v>0</v>
      </c>
      <c r="H58" s="51">
        <v>0</v>
      </c>
      <c r="I58" s="51">
        <v>0</v>
      </c>
      <c r="J58" s="146">
        <f>M58+K58+L58+N58</f>
        <v>169</v>
      </c>
      <c r="K58" s="146">
        <f>168.8+0.2</f>
        <v>169</v>
      </c>
      <c r="L58" s="146">
        <v>0</v>
      </c>
      <c r="M58" s="146">
        <v>0</v>
      </c>
      <c r="N58" s="146">
        <v>0</v>
      </c>
      <c r="O58" s="146">
        <f>R58+P58+Q58+S58</f>
        <v>0</v>
      </c>
      <c r="P58" s="146">
        <v>0</v>
      </c>
      <c r="Q58" s="51">
        <v>0</v>
      </c>
      <c r="R58" s="51">
        <v>0</v>
      </c>
      <c r="S58" s="51">
        <v>0</v>
      </c>
      <c r="T58" s="51">
        <f>W58+V58+X58+U58</f>
        <v>0</v>
      </c>
      <c r="U58" s="51">
        <v>0</v>
      </c>
      <c r="V58" s="51">
        <v>0</v>
      </c>
      <c r="W58" s="51">
        <v>0</v>
      </c>
      <c r="X58" s="51">
        <v>0</v>
      </c>
      <c r="Y58" s="149">
        <v>0</v>
      </c>
      <c r="Z58" s="149">
        <v>0</v>
      </c>
      <c r="AA58" s="149">
        <v>0</v>
      </c>
      <c r="AB58" s="149">
        <v>0</v>
      </c>
      <c r="AC58" s="149"/>
      <c r="AD58" s="51">
        <f>AG58+AF58+AH58+AE58</f>
        <v>0</v>
      </c>
      <c r="AE58" s="51">
        <v>0</v>
      </c>
      <c r="AF58" s="51">
        <v>0</v>
      </c>
      <c r="AG58" s="51">
        <v>0</v>
      </c>
      <c r="AH58" s="51">
        <v>0</v>
      </c>
      <c r="AI58" s="54">
        <f>AL58+AJ58+AK58+AM58</f>
        <v>169</v>
      </c>
      <c r="AJ58" s="47">
        <f>F58+K58+P58+AE58+U58+Z58</f>
        <v>169</v>
      </c>
      <c r="AK58" s="47">
        <f>G58+L58+Q58+AF58+V58+AA58</f>
        <v>0</v>
      </c>
      <c r="AL58" s="47">
        <f>H58+M58+R58+AG58+W58+AB58</f>
        <v>0</v>
      </c>
      <c r="AM58" s="47">
        <f>I58+N58+S58+AH58+X58+AC58</f>
        <v>0</v>
      </c>
    </row>
    <row r="59" spans="1:42" s="31" customFormat="1" ht="15" customHeight="1">
      <c r="A59" s="4">
        <v>44</v>
      </c>
      <c r="B59" s="40" t="s">
        <v>17</v>
      </c>
      <c r="C59" s="26"/>
      <c r="D59" s="26"/>
      <c r="E59" s="50">
        <f>SUM(E58:E58)</f>
        <v>0</v>
      </c>
      <c r="F59" s="50">
        <f t="shared" ref="F59:AM59" si="27">SUM(F58:F58)</f>
        <v>0</v>
      </c>
      <c r="G59" s="50">
        <f t="shared" si="27"/>
        <v>0</v>
      </c>
      <c r="H59" s="50">
        <f t="shared" si="27"/>
        <v>0</v>
      </c>
      <c r="I59" s="50">
        <f t="shared" si="27"/>
        <v>0</v>
      </c>
      <c r="J59" s="134">
        <f t="shared" si="27"/>
        <v>169</v>
      </c>
      <c r="K59" s="134">
        <f t="shared" si="27"/>
        <v>169</v>
      </c>
      <c r="L59" s="134">
        <f t="shared" si="27"/>
        <v>0</v>
      </c>
      <c r="M59" s="134">
        <f t="shared" si="27"/>
        <v>0</v>
      </c>
      <c r="N59" s="134">
        <f t="shared" si="27"/>
        <v>0</v>
      </c>
      <c r="O59" s="134">
        <f t="shared" si="27"/>
        <v>0</v>
      </c>
      <c r="P59" s="134">
        <f t="shared" si="27"/>
        <v>0</v>
      </c>
      <c r="Q59" s="50">
        <f t="shared" si="27"/>
        <v>0</v>
      </c>
      <c r="R59" s="50">
        <f t="shared" si="27"/>
        <v>0</v>
      </c>
      <c r="S59" s="50">
        <f t="shared" si="27"/>
        <v>0</v>
      </c>
      <c r="T59" s="50">
        <f t="shared" ref="T59:AB59" si="28">SUM(T58:T58)</f>
        <v>0</v>
      </c>
      <c r="U59" s="50">
        <f t="shared" si="28"/>
        <v>0</v>
      </c>
      <c r="V59" s="50">
        <f t="shared" si="28"/>
        <v>0</v>
      </c>
      <c r="W59" s="50">
        <f t="shared" si="28"/>
        <v>0</v>
      </c>
      <c r="X59" s="50">
        <f t="shared" si="28"/>
        <v>0</v>
      </c>
      <c r="Y59" s="63">
        <f t="shared" si="28"/>
        <v>0</v>
      </c>
      <c r="Z59" s="63">
        <f t="shared" si="28"/>
        <v>0</v>
      </c>
      <c r="AA59" s="63">
        <f t="shared" si="28"/>
        <v>0</v>
      </c>
      <c r="AB59" s="63">
        <f t="shared" si="28"/>
        <v>0</v>
      </c>
      <c r="AC59" s="63"/>
      <c r="AD59" s="50">
        <f t="shared" si="27"/>
        <v>0</v>
      </c>
      <c r="AE59" s="50">
        <f t="shared" si="27"/>
        <v>0</v>
      </c>
      <c r="AF59" s="50">
        <f t="shared" si="27"/>
        <v>0</v>
      </c>
      <c r="AG59" s="50">
        <f t="shared" si="27"/>
        <v>0</v>
      </c>
      <c r="AH59" s="50">
        <f t="shared" si="27"/>
        <v>0</v>
      </c>
      <c r="AI59" s="50">
        <f t="shared" si="27"/>
        <v>169</v>
      </c>
      <c r="AJ59" s="50">
        <f t="shared" si="27"/>
        <v>169</v>
      </c>
      <c r="AK59" s="50">
        <f t="shared" si="27"/>
        <v>0</v>
      </c>
      <c r="AL59" s="50">
        <f t="shared" si="27"/>
        <v>0</v>
      </c>
      <c r="AM59" s="50">
        <f t="shared" si="27"/>
        <v>0</v>
      </c>
    </row>
    <row r="60" spans="1:42" ht="40.5" customHeight="1">
      <c r="A60" s="4">
        <v>45</v>
      </c>
      <c r="B60" s="42" t="s">
        <v>58</v>
      </c>
      <c r="C60" s="24"/>
      <c r="D60" s="24"/>
      <c r="E60" s="51"/>
      <c r="F60" s="51"/>
      <c r="G60" s="51"/>
      <c r="H60" s="51"/>
      <c r="I60" s="51"/>
      <c r="J60" s="146"/>
      <c r="K60" s="146"/>
      <c r="L60" s="146"/>
      <c r="M60" s="146"/>
      <c r="N60" s="146"/>
      <c r="O60" s="146"/>
      <c r="P60" s="146"/>
      <c r="Q60" s="47"/>
      <c r="R60" s="47"/>
      <c r="S60" s="47"/>
      <c r="T60" s="51"/>
      <c r="U60" s="47"/>
      <c r="V60" s="47"/>
      <c r="W60" s="47"/>
      <c r="X60" s="47"/>
      <c r="Y60" s="148"/>
      <c r="Z60" s="148"/>
      <c r="AA60" s="148"/>
      <c r="AB60" s="148"/>
      <c r="AC60" s="148"/>
      <c r="AD60" s="51"/>
      <c r="AE60" s="47"/>
      <c r="AF60" s="47"/>
      <c r="AG60" s="47"/>
      <c r="AH60" s="47"/>
      <c r="AI60" s="48"/>
      <c r="AJ60" s="48"/>
      <c r="AK60" s="48"/>
      <c r="AL60" s="48"/>
      <c r="AM60" s="48"/>
    </row>
    <row r="61" spans="1:42" ht="91.5" customHeight="1">
      <c r="A61" s="4">
        <v>46</v>
      </c>
      <c r="B61" s="43" t="s">
        <v>5</v>
      </c>
      <c r="C61" s="27" t="s">
        <v>163</v>
      </c>
      <c r="D61" s="101" t="s">
        <v>120</v>
      </c>
      <c r="E61" s="51">
        <f>H61+F61+G61+I61</f>
        <v>0</v>
      </c>
      <c r="F61" s="51">
        <v>0</v>
      </c>
      <c r="G61" s="51">
        <v>0</v>
      </c>
      <c r="H61" s="51">
        <v>0</v>
      </c>
      <c r="I61" s="51">
        <f>L61</f>
        <v>0</v>
      </c>
      <c r="J61" s="146">
        <f>K61+L61+M61+N61</f>
        <v>16</v>
      </c>
      <c r="K61" s="146">
        <v>16</v>
      </c>
      <c r="L61" s="146">
        <v>0</v>
      </c>
      <c r="M61" s="146">
        <v>0</v>
      </c>
      <c r="N61" s="146">
        <v>0</v>
      </c>
      <c r="O61" s="146">
        <f>P61+Q61+R61+S61</f>
        <v>0</v>
      </c>
      <c r="P61" s="146">
        <v>0</v>
      </c>
      <c r="Q61" s="47">
        <v>0</v>
      </c>
      <c r="R61" s="47">
        <v>0</v>
      </c>
      <c r="S61" s="47">
        <v>0</v>
      </c>
      <c r="T61" s="51">
        <f>U61+V61+W61+X61</f>
        <v>0</v>
      </c>
      <c r="U61" s="47">
        <v>0</v>
      </c>
      <c r="V61" s="47">
        <v>0</v>
      </c>
      <c r="W61" s="47">
        <v>0</v>
      </c>
      <c r="X61" s="47">
        <v>0</v>
      </c>
      <c r="Y61" s="149">
        <f>Z61+AA61+AB61+AC61</f>
        <v>0</v>
      </c>
      <c r="Z61" s="148">
        <v>0</v>
      </c>
      <c r="AA61" s="148">
        <v>0</v>
      </c>
      <c r="AB61" s="148">
        <v>0</v>
      </c>
      <c r="AC61" s="148">
        <v>0</v>
      </c>
      <c r="AD61" s="51">
        <f>AE61+AF61+AG61+AH61</f>
        <v>0</v>
      </c>
      <c r="AE61" s="47">
        <v>0</v>
      </c>
      <c r="AF61" s="47">
        <v>0</v>
      </c>
      <c r="AG61" s="47">
        <v>0</v>
      </c>
      <c r="AH61" s="47">
        <v>0</v>
      </c>
      <c r="AI61" s="54">
        <f>AL61+AJ61+AK61+AM61</f>
        <v>16</v>
      </c>
      <c r="AJ61" s="47">
        <f>F61+K61+P61+AE61+U61+Z61</f>
        <v>16</v>
      </c>
      <c r="AK61" s="47">
        <f>G61+L61+Q61+AF61+V61+AA61</f>
        <v>0</v>
      </c>
      <c r="AL61" s="47">
        <f>H61+M61+R61+AG61+W61+AB61</f>
        <v>0</v>
      </c>
      <c r="AM61" s="47">
        <f>I61+N61+S61+AH61+X61+AC61</f>
        <v>0</v>
      </c>
      <c r="AN61" s="9"/>
    </row>
    <row r="62" spans="1:42" s="31" customFormat="1" ht="15" customHeight="1">
      <c r="A62" s="4">
        <v>47</v>
      </c>
      <c r="B62" s="40" t="s">
        <v>17</v>
      </c>
      <c r="C62" s="26"/>
      <c r="D62" s="26"/>
      <c r="E62" s="50">
        <f>SUM(E61:E61)</f>
        <v>0</v>
      </c>
      <c r="F62" s="50">
        <f t="shared" ref="F62:AM62" si="29">SUM(F61:F61)</f>
        <v>0</v>
      </c>
      <c r="G62" s="50">
        <f t="shared" si="29"/>
        <v>0</v>
      </c>
      <c r="H62" s="50">
        <f t="shared" si="29"/>
        <v>0</v>
      </c>
      <c r="I62" s="50">
        <f t="shared" si="29"/>
        <v>0</v>
      </c>
      <c r="J62" s="134">
        <f t="shared" si="29"/>
        <v>16</v>
      </c>
      <c r="K62" s="134">
        <f t="shared" si="29"/>
        <v>16</v>
      </c>
      <c r="L62" s="134">
        <f t="shared" si="29"/>
        <v>0</v>
      </c>
      <c r="M62" s="134">
        <f t="shared" si="29"/>
        <v>0</v>
      </c>
      <c r="N62" s="134">
        <f t="shared" si="29"/>
        <v>0</v>
      </c>
      <c r="O62" s="134">
        <f t="shared" si="29"/>
        <v>0</v>
      </c>
      <c r="P62" s="134">
        <f t="shared" si="29"/>
        <v>0</v>
      </c>
      <c r="Q62" s="50">
        <f t="shared" si="29"/>
        <v>0</v>
      </c>
      <c r="R62" s="50">
        <f t="shared" si="29"/>
        <v>0</v>
      </c>
      <c r="S62" s="50">
        <f t="shared" si="29"/>
        <v>0</v>
      </c>
      <c r="T62" s="50">
        <f t="shared" ref="T62:AC62" si="30">SUM(T61:T61)</f>
        <v>0</v>
      </c>
      <c r="U62" s="50">
        <f t="shared" si="30"/>
        <v>0</v>
      </c>
      <c r="V62" s="50">
        <f t="shared" si="30"/>
        <v>0</v>
      </c>
      <c r="W62" s="50">
        <f t="shared" si="30"/>
        <v>0</v>
      </c>
      <c r="X62" s="50">
        <f t="shared" si="30"/>
        <v>0</v>
      </c>
      <c r="Y62" s="63">
        <f t="shared" si="30"/>
        <v>0</v>
      </c>
      <c r="Z62" s="63">
        <f t="shared" si="30"/>
        <v>0</v>
      </c>
      <c r="AA62" s="63">
        <f t="shared" si="30"/>
        <v>0</v>
      </c>
      <c r="AB62" s="63">
        <f t="shared" si="30"/>
        <v>0</v>
      </c>
      <c r="AC62" s="63">
        <f t="shared" si="30"/>
        <v>0</v>
      </c>
      <c r="AD62" s="50">
        <f t="shared" si="29"/>
        <v>0</v>
      </c>
      <c r="AE62" s="50">
        <f t="shared" si="29"/>
        <v>0</v>
      </c>
      <c r="AF62" s="50">
        <f t="shared" si="29"/>
        <v>0</v>
      </c>
      <c r="AG62" s="50">
        <f t="shared" si="29"/>
        <v>0</v>
      </c>
      <c r="AH62" s="50">
        <f t="shared" si="29"/>
        <v>0</v>
      </c>
      <c r="AI62" s="50">
        <f t="shared" si="29"/>
        <v>16</v>
      </c>
      <c r="AJ62" s="50">
        <f t="shared" si="29"/>
        <v>16</v>
      </c>
      <c r="AK62" s="50">
        <f t="shared" si="29"/>
        <v>0</v>
      </c>
      <c r="AL62" s="50">
        <f t="shared" si="29"/>
        <v>0</v>
      </c>
      <c r="AM62" s="50">
        <f t="shared" si="29"/>
        <v>0</v>
      </c>
    </row>
    <row r="63" spans="1:42" ht="50.25" customHeight="1">
      <c r="A63" s="4">
        <v>48</v>
      </c>
      <c r="B63" s="42" t="s">
        <v>59</v>
      </c>
      <c r="C63" s="24"/>
      <c r="D63" s="24"/>
      <c r="E63" s="51"/>
      <c r="F63" s="51"/>
      <c r="G63" s="51"/>
      <c r="H63" s="51"/>
      <c r="I63" s="51"/>
      <c r="J63" s="146"/>
      <c r="K63" s="146"/>
      <c r="L63" s="146"/>
      <c r="M63" s="146"/>
      <c r="N63" s="146"/>
      <c r="O63" s="146"/>
      <c r="P63" s="146"/>
      <c r="Q63" s="47"/>
      <c r="R63" s="47"/>
      <c r="S63" s="47"/>
      <c r="T63" s="51"/>
      <c r="U63" s="47"/>
      <c r="V63" s="47"/>
      <c r="W63" s="47"/>
      <c r="X63" s="47"/>
      <c r="Y63" s="148"/>
      <c r="Z63" s="148"/>
      <c r="AA63" s="148"/>
      <c r="AB63" s="148"/>
      <c r="AC63" s="148"/>
      <c r="AD63" s="51"/>
      <c r="AE63" s="47"/>
      <c r="AF63" s="47"/>
      <c r="AG63" s="47"/>
      <c r="AH63" s="47"/>
      <c r="AI63" s="48"/>
      <c r="AJ63" s="48"/>
      <c r="AK63" s="48"/>
      <c r="AL63" s="48"/>
      <c r="AM63" s="48"/>
    </row>
    <row r="64" spans="1:42" s="9" customFormat="1" ht="93" customHeight="1">
      <c r="A64" s="19">
        <v>49</v>
      </c>
      <c r="B64" s="43" t="s">
        <v>5</v>
      </c>
      <c r="C64" s="27" t="s">
        <v>164</v>
      </c>
      <c r="D64" s="27" t="s">
        <v>181</v>
      </c>
      <c r="E64" s="51">
        <f>H64+G64+F64+I64</f>
        <v>358</v>
      </c>
      <c r="F64" s="51">
        <v>358</v>
      </c>
      <c r="G64" s="51">
        <v>0</v>
      </c>
      <c r="H64" s="51">
        <v>0</v>
      </c>
      <c r="I64" s="51">
        <v>0</v>
      </c>
      <c r="J64" s="146">
        <f>M64+K64+L64+N64</f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f>R64+P64+Q64+S64</f>
        <v>417</v>
      </c>
      <c r="P64" s="146">
        <v>417</v>
      </c>
      <c r="Q64" s="51">
        <v>0</v>
      </c>
      <c r="R64" s="51">
        <v>0</v>
      </c>
      <c r="S64" s="51">
        <v>0</v>
      </c>
      <c r="T64" s="149">
        <f>W64+V64+X64+U64</f>
        <v>407</v>
      </c>
      <c r="U64" s="149">
        <v>407</v>
      </c>
      <c r="V64" s="51">
        <v>0</v>
      </c>
      <c r="W64" s="51">
        <v>0</v>
      </c>
      <c r="X64" s="51">
        <v>0</v>
      </c>
      <c r="Y64" s="149">
        <f>AB64+AA64+AC64+Z64</f>
        <v>413</v>
      </c>
      <c r="Z64" s="149">
        <v>413</v>
      </c>
      <c r="AA64" s="51">
        <v>0</v>
      </c>
      <c r="AB64" s="51">
        <v>0</v>
      </c>
      <c r="AC64" s="51">
        <v>0</v>
      </c>
      <c r="AD64" s="51">
        <f>AG64+AF64+AH64+AE64</f>
        <v>0</v>
      </c>
      <c r="AE64" s="51">
        <v>0</v>
      </c>
      <c r="AF64" s="51">
        <v>0</v>
      </c>
      <c r="AG64" s="51">
        <v>0</v>
      </c>
      <c r="AH64" s="51">
        <v>0</v>
      </c>
      <c r="AI64" s="64">
        <f>AL64+AJ64+AK64+AM64</f>
        <v>1595</v>
      </c>
      <c r="AJ64" s="148">
        <f t="shared" ref="AJ64:AM65" si="31">F64+K64+P64+AE64+U64+Z64</f>
        <v>1595</v>
      </c>
      <c r="AK64" s="47">
        <f t="shared" si="31"/>
        <v>0</v>
      </c>
      <c r="AL64" s="47">
        <f t="shared" si="31"/>
        <v>0</v>
      </c>
      <c r="AM64" s="47">
        <f t="shared" si="31"/>
        <v>0</v>
      </c>
    </row>
    <row r="65" spans="1:39" s="9" customFormat="1" ht="47.25" customHeight="1">
      <c r="A65" s="4">
        <v>50</v>
      </c>
      <c r="B65" s="42" t="s">
        <v>6</v>
      </c>
      <c r="C65" s="24" t="s">
        <v>96</v>
      </c>
      <c r="D65" s="138" t="s">
        <v>182</v>
      </c>
      <c r="E65" s="51">
        <f>H65+G65+F65+I65</f>
        <v>0</v>
      </c>
      <c r="F65" s="51">
        <v>0</v>
      </c>
      <c r="G65" s="51">
        <v>0</v>
      </c>
      <c r="H65" s="51">
        <v>0</v>
      </c>
      <c r="I65" s="51">
        <v>0</v>
      </c>
      <c r="J65" s="146">
        <f>M65+L65+K65+N65</f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f>R65+Q65+P65+S65</f>
        <v>427</v>
      </c>
      <c r="P65" s="146">
        <f>427</f>
        <v>427</v>
      </c>
      <c r="Q65" s="51">
        <v>0</v>
      </c>
      <c r="R65" s="51">
        <v>0</v>
      </c>
      <c r="S65" s="51">
        <v>0</v>
      </c>
      <c r="T65" s="149">
        <f>W65+V65+U65+X65</f>
        <v>416</v>
      </c>
      <c r="U65" s="149">
        <v>416</v>
      </c>
      <c r="V65" s="51">
        <v>0</v>
      </c>
      <c r="W65" s="51">
        <v>0</v>
      </c>
      <c r="X65" s="51">
        <v>0</v>
      </c>
      <c r="Y65" s="149">
        <f>AB65+AA65+Z65+AC65</f>
        <v>0</v>
      </c>
      <c r="Z65" s="149">
        <v>0</v>
      </c>
      <c r="AA65" s="51">
        <v>0</v>
      </c>
      <c r="AB65" s="51">
        <v>0</v>
      </c>
      <c r="AC65" s="51">
        <v>0</v>
      </c>
      <c r="AD65" s="51">
        <f>AG65+AF65+AE65+AH65</f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f>AL65+AJ65+AK65+AM65</f>
        <v>843</v>
      </c>
      <c r="AJ65" s="148">
        <f t="shared" si="31"/>
        <v>843</v>
      </c>
      <c r="AK65" s="47">
        <f t="shared" si="31"/>
        <v>0</v>
      </c>
      <c r="AL65" s="47">
        <f t="shared" si="31"/>
        <v>0</v>
      </c>
      <c r="AM65" s="47">
        <f t="shared" si="31"/>
        <v>0</v>
      </c>
    </row>
    <row r="66" spans="1:39" s="31" customFormat="1" ht="15" customHeight="1">
      <c r="A66" s="139">
        <v>51</v>
      </c>
      <c r="B66" s="40" t="s">
        <v>17</v>
      </c>
      <c r="C66" s="26"/>
      <c r="D66" s="26"/>
      <c r="E66" s="50">
        <f>SUM(E64:E65)</f>
        <v>358</v>
      </c>
      <c r="F66" s="50">
        <f t="shared" ref="F66:AM66" si="32">SUM(F64:F65)</f>
        <v>358</v>
      </c>
      <c r="G66" s="50">
        <f t="shared" si="32"/>
        <v>0</v>
      </c>
      <c r="H66" s="50">
        <f t="shared" si="32"/>
        <v>0</v>
      </c>
      <c r="I66" s="50">
        <f t="shared" si="32"/>
        <v>0</v>
      </c>
      <c r="J66" s="134">
        <f t="shared" si="32"/>
        <v>0</v>
      </c>
      <c r="K66" s="134">
        <f t="shared" si="32"/>
        <v>0</v>
      </c>
      <c r="L66" s="134">
        <f t="shared" si="32"/>
        <v>0</v>
      </c>
      <c r="M66" s="134">
        <f t="shared" si="32"/>
        <v>0</v>
      </c>
      <c r="N66" s="134">
        <f t="shared" si="32"/>
        <v>0</v>
      </c>
      <c r="O66" s="134">
        <f t="shared" si="32"/>
        <v>844</v>
      </c>
      <c r="P66" s="134">
        <f t="shared" si="32"/>
        <v>844</v>
      </c>
      <c r="Q66" s="50">
        <f t="shared" si="32"/>
        <v>0</v>
      </c>
      <c r="R66" s="50">
        <f t="shared" si="32"/>
        <v>0</v>
      </c>
      <c r="S66" s="50">
        <f t="shared" si="32"/>
        <v>0</v>
      </c>
      <c r="T66" s="63">
        <f t="shared" si="32"/>
        <v>823</v>
      </c>
      <c r="U66" s="63">
        <f t="shared" si="32"/>
        <v>823</v>
      </c>
      <c r="V66" s="50">
        <f t="shared" si="32"/>
        <v>0</v>
      </c>
      <c r="W66" s="50">
        <f t="shared" si="32"/>
        <v>0</v>
      </c>
      <c r="X66" s="50">
        <f t="shared" si="32"/>
        <v>0</v>
      </c>
      <c r="Y66" s="63">
        <f>SUM(Y64:Y65)</f>
        <v>413</v>
      </c>
      <c r="Z66" s="63">
        <f>SUM(Z64:Z65)</f>
        <v>413</v>
      </c>
      <c r="AA66" s="50">
        <f>SUM(AA64:AA65)</f>
        <v>0</v>
      </c>
      <c r="AB66" s="50">
        <f>SUM(AB64:AB65)</f>
        <v>0</v>
      </c>
      <c r="AC66" s="50">
        <f>SUM(AC64:AC65)</f>
        <v>0</v>
      </c>
      <c r="AD66" s="50">
        <f t="shared" si="32"/>
        <v>0</v>
      </c>
      <c r="AE66" s="50">
        <f t="shared" si="32"/>
        <v>0</v>
      </c>
      <c r="AF66" s="50">
        <f t="shared" si="32"/>
        <v>0</v>
      </c>
      <c r="AG66" s="50">
        <f t="shared" si="32"/>
        <v>0</v>
      </c>
      <c r="AH66" s="50">
        <f t="shared" si="32"/>
        <v>0</v>
      </c>
      <c r="AI66" s="63">
        <f t="shared" si="32"/>
        <v>2438</v>
      </c>
      <c r="AJ66" s="63">
        <f t="shared" si="32"/>
        <v>2438</v>
      </c>
      <c r="AK66" s="50">
        <f t="shared" si="32"/>
        <v>0</v>
      </c>
      <c r="AL66" s="50">
        <f t="shared" si="32"/>
        <v>0</v>
      </c>
      <c r="AM66" s="50">
        <f t="shared" si="32"/>
        <v>0</v>
      </c>
    </row>
    <row r="67" spans="1:39" ht="39" customHeight="1">
      <c r="A67" s="140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146"/>
      <c r="K67" s="146"/>
      <c r="L67" s="146"/>
      <c r="M67" s="146"/>
      <c r="N67" s="146"/>
      <c r="O67" s="146"/>
      <c r="P67" s="146"/>
      <c r="Q67" s="47"/>
      <c r="R67" s="47"/>
      <c r="S67" s="47"/>
      <c r="T67" s="51"/>
      <c r="U67" s="47"/>
      <c r="V67" s="47"/>
      <c r="W67" s="47"/>
      <c r="X67" s="47"/>
      <c r="Y67" s="148"/>
      <c r="Z67" s="148"/>
      <c r="AA67" s="148"/>
      <c r="AB67" s="148"/>
      <c r="AC67" s="148"/>
      <c r="AD67" s="51"/>
      <c r="AE67" s="47"/>
      <c r="AF67" s="47"/>
      <c r="AG67" s="47"/>
      <c r="AH67" s="47"/>
      <c r="AI67" s="48"/>
      <c r="AJ67" s="48"/>
      <c r="AK67" s="48"/>
      <c r="AL67" s="48"/>
      <c r="AM67" s="48"/>
    </row>
    <row r="68" spans="1:39" s="9" customFormat="1" ht="93" customHeight="1">
      <c r="A68" s="139">
        <v>53</v>
      </c>
      <c r="B68" s="43" t="s">
        <v>80</v>
      </c>
      <c r="C68" s="27" t="s">
        <v>159</v>
      </c>
      <c r="D68" s="24" t="s">
        <v>120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146">
        <f>M68+K68+L68+N68</f>
        <v>1953</v>
      </c>
      <c r="K68" s="146">
        <v>0</v>
      </c>
      <c r="L68" s="146">
        <f>662.8-171.8</f>
        <v>490.99999999999994</v>
      </c>
      <c r="M68" s="146">
        <f>1969.7-507.7</f>
        <v>1462</v>
      </c>
      <c r="N68" s="146">
        <v>0</v>
      </c>
      <c r="O68" s="146">
        <f>R68+P68+Q68+S68</f>
        <v>0</v>
      </c>
      <c r="P68" s="146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149">
        <f>AB68+AA68+AC68+Z68</f>
        <v>0</v>
      </c>
      <c r="Z68" s="149">
        <v>0</v>
      </c>
      <c r="AA68" s="149">
        <v>0</v>
      </c>
      <c r="AB68" s="149">
        <v>0</v>
      </c>
      <c r="AC68" s="149">
        <v>0</v>
      </c>
      <c r="AD68" s="51">
        <f>AG68+AF68+AH68+AE68</f>
        <v>0</v>
      </c>
      <c r="AE68" s="51">
        <v>0</v>
      </c>
      <c r="AF68" s="51">
        <v>0</v>
      </c>
      <c r="AG68" s="51">
        <v>0</v>
      </c>
      <c r="AH68" s="51">
        <v>0</v>
      </c>
      <c r="AI68" s="54">
        <f>AL68+AJ68+AK68+AM68</f>
        <v>1953</v>
      </c>
      <c r="AJ68" s="47">
        <f>F68+K68+P68+AE68+U68+Z68</f>
        <v>0</v>
      </c>
      <c r="AK68" s="47">
        <f>G68+L68+Q68+AF68+V68+AA68</f>
        <v>490.99999999999994</v>
      </c>
      <c r="AL68" s="47">
        <f>H68+M68+R68+AG68+W68+AB68</f>
        <v>1462</v>
      </c>
      <c r="AM68" s="47">
        <f>I68+N68+S68+AH68+X68+AC68</f>
        <v>0</v>
      </c>
    </row>
    <row r="69" spans="1:39" s="31" customFormat="1" ht="15" customHeight="1">
      <c r="A69" s="140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134">
        <f t="shared" ref="J69:AM69" si="33">SUM(J68:J68)</f>
        <v>1953</v>
      </c>
      <c r="K69" s="134">
        <f t="shared" si="33"/>
        <v>0</v>
      </c>
      <c r="L69" s="134">
        <f t="shared" si="33"/>
        <v>490.99999999999994</v>
      </c>
      <c r="M69" s="134">
        <f t="shared" si="33"/>
        <v>1462</v>
      </c>
      <c r="N69" s="134">
        <f t="shared" si="33"/>
        <v>0</v>
      </c>
      <c r="O69" s="134">
        <f t="shared" si="33"/>
        <v>0</v>
      </c>
      <c r="P69" s="134">
        <f t="shared" si="33"/>
        <v>0</v>
      </c>
      <c r="Q69" s="52">
        <f t="shared" si="33"/>
        <v>0</v>
      </c>
      <c r="R69" s="52">
        <f t="shared" si="33"/>
        <v>0</v>
      </c>
      <c r="S69" s="52">
        <f t="shared" si="33"/>
        <v>0</v>
      </c>
      <c r="T69" s="50">
        <f t="shared" ref="T69:AC69" si="34">SUM(T68:T68)</f>
        <v>0</v>
      </c>
      <c r="U69" s="52">
        <f t="shared" si="34"/>
        <v>0</v>
      </c>
      <c r="V69" s="52">
        <f t="shared" si="34"/>
        <v>0</v>
      </c>
      <c r="W69" s="52">
        <f t="shared" si="34"/>
        <v>0</v>
      </c>
      <c r="X69" s="52">
        <f t="shared" si="34"/>
        <v>0</v>
      </c>
      <c r="Y69" s="63">
        <f t="shared" si="34"/>
        <v>0</v>
      </c>
      <c r="Z69" s="69">
        <f t="shared" si="34"/>
        <v>0</v>
      </c>
      <c r="AA69" s="69">
        <f t="shared" si="34"/>
        <v>0</v>
      </c>
      <c r="AB69" s="69">
        <f t="shared" si="34"/>
        <v>0</v>
      </c>
      <c r="AC69" s="69">
        <f t="shared" si="34"/>
        <v>0</v>
      </c>
      <c r="AD69" s="50">
        <f t="shared" si="33"/>
        <v>0</v>
      </c>
      <c r="AE69" s="52">
        <f t="shared" si="33"/>
        <v>0</v>
      </c>
      <c r="AF69" s="52">
        <f t="shared" si="33"/>
        <v>0</v>
      </c>
      <c r="AG69" s="52">
        <f t="shared" si="33"/>
        <v>0</v>
      </c>
      <c r="AH69" s="52">
        <f t="shared" si="33"/>
        <v>0</v>
      </c>
      <c r="AI69" s="52">
        <f t="shared" si="33"/>
        <v>1953</v>
      </c>
      <c r="AJ69" s="52">
        <f t="shared" si="33"/>
        <v>0</v>
      </c>
      <c r="AK69" s="52">
        <f t="shared" si="33"/>
        <v>490.99999999999994</v>
      </c>
      <c r="AL69" s="52">
        <f t="shared" si="33"/>
        <v>1462</v>
      </c>
      <c r="AM69" s="52">
        <f t="shared" si="33"/>
        <v>0</v>
      </c>
    </row>
    <row r="70" spans="1:39" s="9" customFormat="1" ht="116.25" customHeight="1">
      <c r="A70" s="13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146"/>
      <c r="K70" s="146"/>
      <c r="L70" s="146"/>
      <c r="M70" s="146"/>
      <c r="N70" s="146"/>
      <c r="O70" s="146"/>
      <c r="P70" s="146"/>
      <c r="Q70" s="51"/>
      <c r="R70" s="51"/>
      <c r="S70" s="51"/>
      <c r="T70" s="51"/>
      <c r="U70" s="51"/>
      <c r="V70" s="51"/>
      <c r="W70" s="51"/>
      <c r="X70" s="51"/>
      <c r="Y70" s="149"/>
      <c r="Z70" s="149"/>
      <c r="AA70" s="149"/>
      <c r="AB70" s="149"/>
      <c r="AC70" s="149"/>
      <c r="AD70" s="51"/>
      <c r="AE70" s="51"/>
      <c r="AF70" s="51"/>
      <c r="AG70" s="51"/>
      <c r="AH70" s="51"/>
      <c r="AI70" s="54"/>
      <c r="AJ70" s="56"/>
      <c r="AK70" s="56"/>
      <c r="AL70" s="56"/>
      <c r="AM70" s="56"/>
    </row>
    <row r="71" spans="1:39" s="9" customFormat="1" ht="59.25" customHeight="1">
      <c r="A71" s="140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146">
        <f>M71+K71+L71+N71</f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f>R71+P71+Q71+S71</f>
        <v>0</v>
      </c>
      <c r="P71" s="146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149">
        <f>AB71+AA71+AC71+Z71</f>
        <v>0</v>
      </c>
      <c r="Z71" s="149">
        <v>0</v>
      </c>
      <c r="AA71" s="149">
        <v>0</v>
      </c>
      <c r="AB71" s="149">
        <v>0</v>
      </c>
      <c r="AC71" s="149">
        <v>0</v>
      </c>
      <c r="AD71" s="51">
        <f>AG71+AF71+AH71+AE71</f>
        <v>0</v>
      </c>
      <c r="AE71" s="51">
        <v>0</v>
      </c>
      <c r="AF71" s="51">
        <v>0</v>
      </c>
      <c r="AG71" s="51">
        <v>0</v>
      </c>
      <c r="AH71" s="51">
        <v>0</v>
      </c>
      <c r="AI71" s="54">
        <f>AL71+AJ71+AK71+AM71</f>
        <v>0</v>
      </c>
      <c r="AJ71" s="47">
        <f>F71+K71+P71+AE71+U71+Z71</f>
        <v>0</v>
      </c>
      <c r="AK71" s="47">
        <f>G71+L71+Q71+AF71+V71+AA71</f>
        <v>0</v>
      </c>
      <c r="AL71" s="47">
        <f>H71+M71+R71+AG71+W71+AB71</f>
        <v>0</v>
      </c>
      <c r="AM71" s="47">
        <f>I71+N71+S71+AH71+X71+AC71</f>
        <v>0</v>
      </c>
    </row>
    <row r="72" spans="1:39" s="35" customFormat="1" ht="15.75" customHeight="1">
      <c r="A72" s="139">
        <v>57</v>
      </c>
      <c r="B72" s="44" t="s">
        <v>12</v>
      </c>
      <c r="C72" s="28"/>
      <c r="D72" s="28"/>
      <c r="E72" s="50">
        <f>E71</f>
        <v>0</v>
      </c>
      <c r="F72" s="50">
        <f t="shared" ref="F72:AM72" si="35">F71</f>
        <v>0</v>
      </c>
      <c r="G72" s="50">
        <f t="shared" si="35"/>
        <v>0</v>
      </c>
      <c r="H72" s="50">
        <f t="shared" si="35"/>
        <v>0</v>
      </c>
      <c r="I72" s="50">
        <f t="shared" si="35"/>
        <v>0</v>
      </c>
      <c r="J72" s="134">
        <f t="shared" si="35"/>
        <v>0</v>
      </c>
      <c r="K72" s="134">
        <f t="shared" si="35"/>
        <v>0</v>
      </c>
      <c r="L72" s="134">
        <f t="shared" si="35"/>
        <v>0</v>
      </c>
      <c r="M72" s="134">
        <f t="shared" si="35"/>
        <v>0</v>
      </c>
      <c r="N72" s="134">
        <f t="shared" si="35"/>
        <v>0</v>
      </c>
      <c r="O72" s="134">
        <f t="shared" si="35"/>
        <v>0</v>
      </c>
      <c r="P72" s="134">
        <f t="shared" si="35"/>
        <v>0</v>
      </c>
      <c r="Q72" s="50">
        <f t="shared" si="35"/>
        <v>0</v>
      </c>
      <c r="R72" s="50">
        <f t="shared" si="35"/>
        <v>0</v>
      </c>
      <c r="S72" s="50">
        <f t="shared" si="35"/>
        <v>0</v>
      </c>
      <c r="T72" s="50">
        <f t="shared" ref="T72:AC72" si="36">T71</f>
        <v>0</v>
      </c>
      <c r="U72" s="50">
        <f t="shared" si="36"/>
        <v>0</v>
      </c>
      <c r="V72" s="50">
        <f t="shared" si="36"/>
        <v>0</v>
      </c>
      <c r="W72" s="50">
        <f t="shared" si="36"/>
        <v>0</v>
      </c>
      <c r="X72" s="50">
        <f t="shared" si="36"/>
        <v>0</v>
      </c>
      <c r="Y72" s="63">
        <f t="shared" si="36"/>
        <v>0</v>
      </c>
      <c r="Z72" s="63">
        <f t="shared" si="36"/>
        <v>0</v>
      </c>
      <c r="AA72" s="63">
        <f t="shared" si="36"/>
        <v>0</v>
      </c>
      <c r="AB72" s="63">
        <f t="shared" si="36"/>
        <v>0</v>
      </c>
      <c r="AC72" s="63">
        <f t="shared" si="36"/>
        <v>0</v>
      </c>
      <c r="AD72" s="50">
        <f t="shared" si="35"/>
        <v>0</v>
      </c>
      <c r="AE72" s="50">
        <f t="shared" si="35"/>
        <v>0</v>
      </c>
      <c r="AF72" s="50">
        <f t="shared" si="35"/>
        <v>0</v>
      </c>
      <c r="AG72" s="50">
        <f t="shared" si="35"/>
        <v>0</v>
      </c>
      <c r="AH72" s="50">
        <f t="shared" si="35"/>
        <v>0</v>
      </c>
      <c r="AI72" s="50">
        <f t="shared" si="35"/>
        <v>0</v>
      </c>
      <c r="AJ72" s="50">
        <f t="shared" si="35"/>
        <v>0</v>
      </c>
      <c r="AK72" s="50">
        <f t="shared" si="35"/>
        <v>0</v>
      </c>
      <c r="AL72" s="50">
        <f t="shared" si="35"/>
        <v>0</v>
      </c>
      <c r="AM72" s="50">
        <f t="shared" si="35"/>
        <v>0</v>
      </c>
    </row>
    <row r="73" spans="1:39" s="35" customFormat="1" ht="21.75" customHeight="1">
      <c r="A73" s="140">
        <v>58</v>
      </c>
      <c r="B73" s="44" t="s">
        <v>15</v>
      </c>
      <c r="C73" s="28"/>
      <c r="D73" s="28"/>
      <c r="E73" s="50">
        <f>E56+E46+E51+E41+E35+E30+E59+E62+E66+E69+E72</f>
        <v>1731.1</v>
      </c>
      <c r="F73" s="50">
        <f>F56+F46+F51+F41+F35+F30+F59+F62+F66+F69+F72</f>
        <v>1167</v>
      </c>
      <c r="G73" s="50">
        <f t="shared" ref="G73:AM73" si="37">G56+G46+G51+G41+G35+G30+G59+G62+G66+G69+G72</f>
        <v>0</v>
      </c>
      <c r="H73" s="50">
        <f t="shared" si="37"/>
        <v>564.1</v>
      </c>
      <c r="I73" s="50">
        <f t="shared" si="37"/>
        <v>0</v>
      </c>
      <c r="J73" s="134">
        <f t="shared" si="37"/>
        <v>4995.8</v>
      </c>
      <c r="K73" s="134">
        <f t="shared" si="37"/>
        <v>1882</v>
      </c>
      <c r="L73" s="134">
        <f t="shared" si="37"/>
        <v>934</v>
      </c>
      <c r="M73" s="134">
        <f t="shared" si="37"/>
        <v>2179.8000000000002</v>
      </c>
      <c r="N73" s="134">
        <f t="shared" si="37"/>
        <v>0</v>
      </c>
      <c r="O73" s="134">
        <f t="shared" si="37"/>
        <v>844</v>
      </c>
      <c r="P73" s="134">
        <f t="shared" si="37"/>
        <v>844</v>
      </c>
      <c r="Q73" s="50">
        <f t="shared" si="37"/>
        <v>0</v>
      </c>
      <c r="R73" s="50">
        <f t="shared" si="37"/>
        <v>0</v>
      </c>
      <c r="S73" s="50">
        <f t="shared" si="37"/>
        <v>0</v>
      </c>
      <c r="T73" s="50">
        <f t="shared" ref="T73:AC73" si="38">T56+T46+T51+T41+T35+T30+T59+T62+T66+T69+T72</f>
        <v>823</v>
      </c>
      <c r="U73" s="50">
        <f t="shared" si="38"/>
        <v>823</v>
      </c>
      <c r="V73" s="50">
        <f t="shared" si="38"/>
        <v>0</v>
      </c>
      <c r="W73" s="50">
        <f t="shared" si="38"/>
        <v>0</v>
      </c>
      <c r="X73" s="50">
        <f t="shared" si="38"/>
        <v>0</v>
      </c>
      <c r="Y73" s="63">
        <f t="shared" si="38"/>
        <v>836</v>
      </c>
      <c r="Z73" s="63">
        <f t="shared" si="38"/>
        <v>836</v>
      </c>
      <c r="AA73" s="63">
        <f t="shared" si="38"/>
        <v>0</v>
      </c>
      <c r="AB73" s="63">
        <f t="shared" si="38"/>
        <v>0</v>
      </c>
      <c r="AC73" s="63">
        <f t="shared" si="38"/>
        <v>0</v>
      </c>
      <c r="AD73" s="50">
        <f t="shared" si="37"/>
        <v>0</v>
      </c>
      <c r="AE73" s="50">
        <f t="shared" si="37"/>
        <v>0</v>
      </c>
      <c r="AF73" s="50">
        <f t="shared" si="37"/>
        <v>0</v>
      </c>
      <c r="AG73" s="50">
        <f t="shared" si="37"/>
        <v>0</v>
      </c>
      <c r="AH73" s="50">
        <f t="shared" si="37"/>
        <v>0</v>
      </c>
      <c r="AI73" s="63">
        <f t="shared" si="37"/>
        <v>9229.9</v>
      </c>
      <c r="AJ73" s="63">
        <f t="shared" si="37"/>
        <v>5552</v>
      </c>
      <c r="AK73" s="50">
        <f t="shared" si="37"/>
        <v>934</v>
      </c>
      <c r="AL73" s="50">
        <f t="shared" si="37"/>
        <v>2743.8999999999996</v>
      </c>
      <c r="AM73" s="50">
        <f t="shared" si="37"/>
        <v>0</v>
      </c>
    </row>
    <row r="74" spans="1:39" s="38" customFormat="1" ht="21" customHeight="1">
      <c r="A74" s="139">
        <v>59</v>
      </c>
      <c r="B74" s="39" t="s">
        <v>165</v>
      </c>
      <c r="C74" s="23"/>
      <c r="D74" s="37"/>
      <c r="E74" s="50">
        <f t="shared" ref="E74:AM74" si="39">E73+E21</f>
        <v>2331.1</v>
      </c>
      <c r="F74" s="50">
        <f t="shared" si="39"/>
        <v>1767</v>
      </c>
      <c r="G74" s="50">
        <f t="shared" si="39"/>
        <v>0</v>
      </c>
      <c r="H74" s="50">
        <f t="shared" si="39"/>
        <v>564.1</v>
      </c>
      <c r="I74" s="50">
        <f t="shared" si="39"/>
        <v>0</v>
      </c>
      <c r="J74" s="134">
        <f t="shared" si="39"/>
        <v>11795.8</v>
      </c>
      <c r="K74" s="134">
        <f t="shared" si="39"/>
        <v>8682</v>
      </c>
      <c r="L74" s="134">
        <f t="shared" si="39"/>
        <v>934</v>
      </c>
      <c r="M74" s="134">
        <f t="shared" si="39"/>
        <v>2179.8000000000002</v>
      </c>
      <c r="N74" s="134">
        <f t="shared" si="39"/>
        <v>0</v>
      </c>
      <c r="O74" s="94">
        <f t="shared" si="39"/>
        <v>5140</v>
      </c>
      <c r="P74" s="94">
        <f t="shared" si="39"/>
        <v>5140</v>
      </c>
      <c r="Q74" s="50">
        <f t="shared" si="39"/>
        <v>0</v>
      </c>
      <c r="R74" s="50">
        <f t="shared" si="39"/>
        <v>0</v>
      </c>
      <c r="S74" s="50">
        <f t="shared" si="39"/>
        <v>0</v>
      </c>
      <c r="T74" s="50">
        <f t="shared" ref="T74:AC74" si="40">T73+T21</f>
        <v>2619</v>
      </c>
      <c r="U74" s="50">
        <f t="shared" si="40"/>
        <v>2619</v>
      </c>
      <c r="V74" s="50">
        <f t="shared" si="40"/>
        <v>0</v>
      </c>
      <c r="W74" s="50">
        <f t="shared" si="40"/>
        <v>0</v>
      </c>
      <c r="X74" s="50">
        <f t="shared" si="40"/>
        <v>0</v>
      </c>
      <c r="Y74" s="63">
        <f t="shared" si="40"/>
        <v>2632</v>
      </c>
      <c r="Z74" s="63">
        <f t="shared" si="40"/>
        <v>2632</v>
      </c>
      <c r="AA74" s="63">
        <f t="shared" si="40"/>
        <v>0</v>
      </c>
      <c r="AB74" s="63">
        <f t="shared" si="40"/>
        <v>0</v>
      </c>
      <c r="AC74" s="63">
        <f t="shared" si="40"/>
        <v>0</v>
      </c>
      <c r="AD74" s="50">
        <f t="shared" si="39"/>
        <v>3589</v>
      </c>
      <c r="AE74" s="50">
        <f t="shared" si="39"/>
        <v>3589</v>
      </c>
      <c r="AF74" s="50">
        <f t="shared" si="39"/>
        <v>0</v>
      </c>
      <c r="AG74" s="50">
        <f t="shared" si="39"/>
        <v>0</v>
      </c>
      <c r="AH74" s="50">
        <f t="shared" si="39"/>
        <v>0</v>
      </c>
      <c r="AI74" s="63">
        <f t="shared" si="39"/>
        <v>28106.9</v>
      </c>
      <c r="AJ74" s="63">
        <f t="shared" si="39"/>
        <v>24429</v>
      </c>
      <c r="AK74" s="50">
        <f t="shared" si="39"/>
        <v>934</v>
      </c>
      <c r="AL74" s="50">
        <f t="shared" si="39"/>
        <v>2743.8999999999996</v>
      </c>
      <c r="AM74" s="50">
        <f t="shared" si="39"/>
        <v>0</v>
      </c>
    </row>
    <row r="75" spans="1:39" ht="15.75" customHeight="1">
      <c r="A75" s="140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9"/>
    </row>
    <row r="76" spans="1:39" ht="153" customHeight="1">
      <c r="A76" s="139">
        <v>61</v>
      </c>
      <c r="B76" s="43" t="s">
        <v>46</v>
      </c>
      <c r="C76" s="27" t="s">
        <v>184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46">
        <f>K76+L76+M76+N76</f>
        <v>5209</v>
      </c>
      <c r="K76" s="146">
        <f>4926-52+335</f>
        <v>5209</v>
      </c>
      <c r="L76" s="146">
        <v>0</v>
      </c>
      <c r="M76" s="146">
        <v>0</v>
      </c>
      <c r="N76" s="146">
        <v>0</v>
      </c>
      <c r="O76" s="146">
        <f>P76+Q76+R76+S76</f>
        <v>4926</v>
      </c>
      <c r="P76" s="146">
        <v>4926</v>
      </c>
      <c r="Q76" s="51">
        <v>0</v>
      </c>
      <c r="R76" s="51">
        <v>0</v>
      </c>
      <c r="S76" s="51">
        <v>0</v>
      </c>
      <c r="T76" s="149">
        <f>U76+V76+W76+X76</f>
        <v>4803</v>
      </c>
      <c r="U76" s="149">
        <v>4803</v>
      </c>
      <c r="V76" s="51">
        <v>0</v>
      </c>
      <c r="W76" s="51">
        <v>0</v>
      </c>
      <c r="X76" s="51">
        <v>0</v>
      </c>
      <c r="Y76" s="149">
        <f>Z76+AA76+AB76+AC76</f>
        <v>4877</v>
      </c>
      <c r="Z76" s="149">
        <v>4877</v>
      </c>
      <c r="AA76" s="149">
        <v>0</v>
      </c>
      <c r="AB76" s="149">
        <v>0</v>
      </c>
      <c r="AC76" s="149">
        <v>0</v>
      </c>
      <c r="AD76" s="149">
        <f>AE76+AF76+AG76+AH76</f>
        <v>9852</v>
      </c>
      <c r="AE76" s="149">
        <v>9852</v>
      </c>
      <c r="AF76" s="51">
        <v>0</v>
      </c>
      <c r="AG76" s="51">
        <v>0</v>
      </c>
      <c r="AH76" s="51">
        <v>0</v>
      </c>
      <c r="AI76" s="61">
        <f>AL76+AJ76+AK76+AM76</f>
        <v>34413</v>
      </c>
      <c r="AJ76" s="148">
        <f>F76+K76+P76+AE76+U76+Z76</f>
        <v>34413</v>
      </c>
      <c r="AK76" s="47">
        <f>G76+L76+Q76+AF76+V76+AA76</f>
        <v>0</v>
      </c>
      <c r="AL76" s="47">
        <f>H76+M76+R76+AG76+W76+AB76</f>
        <v>0</v>
      </c>
      <c r="AM76" s="47">
        <f>I76+N76+S76+AH76+X76+AC76</f>
        <v>0</v>
      </c>
    </row>
    <row r="77" spans="1:39" s="31" customFormat="1" ht="20.25" customHeight="1">
      <c r="A77" s="140">
        <v>62</v>
      </c>
      <c r="B77" s="39" t="s">
        <v>166</v>
      </c>
      <c r="C77" s="23"/>
      <c r="D77" s="33"/>
      <c r="E77" s="49">
        <f>SUM(E76:E76)</f>
        <v>4746</v>
      </c>
      <c r="F77" s="49">
        <f t="shared" ref="F77:AM77" si="41">SUM(F76:F76)</f>
        <v>4746</v>
      </c>
      <c r="G77" s="49">
        <f t="shared" si="41"/>
        <v>0</v>
      </c>
      <c r="H77" s="49">
        <f t="shared" si="41"/>
        <v>0</v>
      </c>
      <c r="I77" s="49">
        <f t="shared" si="41"/>
        <v>0</v>
      </c>
      <c r="J77" s="133">
        <f t="shared" si="41"/>
        <v>5209</v>
      </c>
      <c r="K77" s="133">
        <f t="shared" si="41"/>
        <v>5209</v>
      </c>
      <c r="L77" s="133">
        <f t="shared" si="41"/>
        <v>0</v>
      </c>
      <c r="M77" s="133">
        <f t="shared" si="41"/>
        <v>0</v>
      </c>
      <c r="N77" s="133">
        <f t="shared" si="41"/>
        <v>0</v>
      </c>
      <c r="O77" s="133">
        <f t="shared" si="41"/>
        <v>4926</v>
      </c>
      <c r="P77" s="133">
        <f t="shared" si="41"/>
        <v>4926</v>
      </c>
      <c r="Q77" s="49">
        <f t="shared" si="41"/>
        <v>0</v>
      </c>
      <c r="R77" s="49">
        <f t="shared" si="41"/>
        <v>0</v>
      </c>
      <c r="S77" s="49">
        <f t="shared" si="41"/>
        <v>0</v>
      </c>
      <c r="T77" s="60">
        <f t="shared" ref="T77:AC77" si="42">SUM(T76:T76)</f>
        <v>4803</v>
      </c>
      <c r="U77" s="60">
        <f t="shared" si="42"/>
        <v>4803</v>
      </c>
      <c r="V77" s="49">
        <f t="shared" si="42"/>
        <v>0</v>
      </c>
      <c r="W77" s="49">
        <f t="shared" si="42"/>
        <v>0</v>
      </c>
      <c r="X77" s="49">
        <f t="shared" si="42"/>
        <v>0</v>
      </c>
      <c r="Y77" s="60">
        <f t="shared" si="42"/>
        <v>4877</v>
      </c>
      <c r="Z77" s="60">
        <f t="shared" si="42"/>
        <v>4877</v>
      </c>
      <c r="AA77" s="60">
        <f t="shared" si="42"/>
        <v>0</v>
      </c>
      <c r="AB77" s="60">
        <f t="shared" si="42"/>
        <v>0</v>
      </c>
      <c r="AC77" s="60">
        <f t="shared" si="42"/>
        <v>0</v>
      </c>
      <c r="AD77" s="60">
        <f t="shared" si="41"/>
        <v>9852</v>
      </c>
      <c r="AE77" s="60">
        <f t="shared" si="41"/>
        <v>9852</v>
      </c>
      <c r="AF77" s="49">
        <f t="shared" si="41"/>
        <v>0</v>
      </c>
      <c r="AG77" s="49">
        <f t="shared" si="41"/>
        <v>0</v>
      </c>
      <c r="AH77" s="49">
        <f t="shared" si="41"/>
        <v>0</v>
      </c>
      <c r="AI77" s="60">
        <f t="shared" si="41"/>
        <v>34413</v>
      </c>
      <c r="AJ77" s="60">
        <f t="shared" si="41"/>
        <v>34413</v>
      </c>
      <c r="AK77" s="49">
        <f t="shared" si="41"/>
        <v>0</v>
      </c>
      <c r="AL77" s="49">
        <f t="shared" si="41"/>
        <v>0</v>
      </c>
      <c r="AM77" s="49">
        <f t="shared" si="41"/>
        <v>0</v>
      </c>
    </row>
    <row r="78" spans="1:39" s="31" customFormat="1" ht="21" customHeight="1">
      <c r="A78" s="139">
        <v>63</v>
      </c>
      <c r="B78" s="290" t="s">
        <v>103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2"/>
    </row>
    <row r="79" spans="1:39" s="31" customFormat="1" ht="73.5" customHeight="1">
      <c r="A79" s="140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146">
        <f>M79+K79+L79+N79</f>
        <v>848</v>
      </c>
      <c r="K79" s="146">
        <f>850-2</f>
        <v>848</v>
      </c>
      <c r="L79" s="146">
        <v>0</v>
      </c>
      <c r="M79" s="146">
        <v>0</v>
      </c>
      <c r="N79" s="146">
        <v>0</v>
      </c>
      <c r="O79" s="146">
        <f>R79+P79+Q79+S79</f>
        <v>852</v>
      </c>
      <c r="P79" s="146">
        <v>852</v>
      </c>
      <c r="Q79" s="51">
        <v>0</v>
      </c>
      <c r="R79" s="51">
        <v>0</v>
      </c>
      <c r="S79" s="51">
        <v>0</v>
      </c>
      <c r="T79" s="149">
        <f>W79+V79+X79+U79</f>
        <v>850</v>
      </c>
      <c r="U79" s="149">
        <f>852-2</f>
        <v>850</v>
      </c>
      <c r="V79" s="51">
        <v>0</v>
      </c>
      <c r="W79" s="51">
        <v>0</v>
      </c>
      <c r="X79" s="51">
        <v>0</v>
      </c>
      <c r="Y79" s="149">
        <f>AB79+AA79+AC79+Z79</f>
        <v>0</v>
      </c>
      <c r="Z79" s="149">
        <v>0</v>
      </c>
      <c r="AA79" s="149">
        <v>0</v>
      </c>
      <c r="AB79" s="149">
        <v>0</v>
      </c>
      <c r="AC79" s="149">
        <v>0</v>
      </c>
      <c r="AD79" s="51">
        <f>AG79+AF79+AH79+AE79</f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f>AL79+AJ79+AK79+AM79</f>
        <v>2550</v>
      </c>
      <c r="AJ79" s="148">
        <f>F79+K79+P79+AE79+U79+Z79</f>
        <v>2550</v>
      </c>
      <c r="AK79" s="47">
        <f>G79+L79+Q79+AF79+V79+AA79</f>
        <v>0</v>
      </c>
      <c r="AL79" s="47">
        <f>H79+M79+R79+AG79+W79+AB79</f>
        <v>0</v>
      </c>
      <c r="AM79" s="47">
        <f>I79+N79+S79+AH79+X79+AC79</f>
        <v>0</v>
      </c>
    </row>
    <row r="80" spans="1:39" s="31" customFormat="1" ht="19.5" customHeight="1">
      <c r="A80" s="139">
        <v>65</v>
      </c>
      <c r="B80" s="39" t="s">
        <v>167</v>
      </c>
      <c r="C80" s="23"/>
      <c r="D80" s="33"/>
      <c r="E80" s="49">
        <f>E79</f>
        <v>0</v>
      </c>
      <c r="F80" s="49">
        <f t="shared" ref="F80:AM80" si="43">F79</f>
        <v>0</v>
      </c>
      <c r="G80" s="49">
        <f t="shared" si="43"/>
        <v>0</v>
      </c>
      <c r="H80" s="49">
        <f t="shared" si="43"/>
        <v>0</v>
      </c>
      <c r="I80" s="49">
        <f t="shared" si="43"/>
        <v>0</v>
      </c>
      <c r="J80" s="133">
        <f t="shared" si="43"/>
        <v>848</v>
      </c>
      <c r="K80" s="133">
        <f t="shared" si="43"/>
        <v>848</v>
      </c>
      <c r="L80" s="133">
        <f t="shared" si="43"/>
        <v>0</v>
      </c>
      <c r="M80" s="133">
        <f t="shared" si="43"/>
        <v>0</v>
      </c>
      <c r="N80" s="133">
        <f t="shared" si="43"/>
        <v>0</v>
      </c>
      <c r="O80" s="133">
        <f t="shared" si="43"/>
        <v>852</v>
      </c>
      <c r="P80" s="133">
        <f t="shared" si="43"/>
        <v>852</v>
      </c>
      <c r="Q80" s="49">
        <f t="shared" si="43"/>
        <v>0</v>
      </c>
      <c r="R80" s="49">
        <f t="shared" si="43"/>
        <v>0</v>
      </c>
      <c r="S80" s="49">
        <f t="shared" si="43"/>
        <v>0</v>
      </c>
      <c r="T80" s="60">
        <f t="shared" si="43"/>
        <v>850</v>
      </c>
      <c r="U80" s="60">
        <f t="shared" si="43"/>
        <v>850</v>
      </c>
      <c r="V80" s="49">
        <f t="shared" si="43"/>
        <v>0</v>
      </c>
      <c r="W80" s="49">
        <f t="shared" si="43"/>
        <v>0</v>
      </c>
      <c r="X80" s="49">
        <f t="shared" si="43"/>
        <v>0</v>
      </c>
      <c r="Y80" s="60">
        <f>Y79</f>
        <v>0</v>
      </c>
      <c r="Z80" s="60">
        <f>Z79</f>
        <v>0</v>
      </c>
      <c r="AA80" s="60">
        <f>AA79</f>
        <v>0</v>
      </c>
      <c r="AB80" s="60">
        <f>AB79</f>
        <v>0</v>
      </c>
      <c r="AC80" s="60">
        <f>AC79</f>
        <v>0</v>
      </c>
      <c r="AD80" s="49">
        <f t="shared" si="43"/>
        <v>0</v>
      </c>
      <c r="AE80" s="49">
        <f t="shared" si="43"/>
        <v>0</v>
      </c>
      <c r="AF80" s="49">
        <f t="shared" si="43"/>
        <v>0</v>
      </c>
      <c r="AG80" s="49">
        <f t="shared" si="43"/>
        <v>0</v>
      </c>
      <c r="AH80" s="49">
        <f t="shared" si="43"/>
        <v>0</v>
      </c>
      <c r="AI80" s="60">
        <f t="shared" si="43"/>
        <v>2550</v>
      </c>
      <c r="AJ80" s="60">
        <f t="shared" si="43"/>
        <v>2550</v>
      </c>
      <c r="AK80" s="49">
        <f t="shared" si="43"/>
        <v>0</v>
      </c>
      <c r="AL80" s="49">
        <f t="shared" si="43"/>
        <v>0</v>
      </c>
      <c r="AM80" s="49">
        <f t="shared" si="43"/>
        <v>0</v>
      </c>
    </row>
    <row r="81" spans="1:39" s="13" customFormat="1" ht="24.75" customHeight="1">
      <c r="A81" s="140">
        <v>66</v>
      </c>
      <c r="B81" s="39" t="s">
        <v>168</v>
      </c>
      <c r="C81" s="29"/>
      <c r="D81" s="30"/>
      <c r="E81" s="49">
        <f>E74+E77+E80</f>
        <v>7077.1</v>
      </c>
      <c r="F81" s="49">
        <f t="shared" ref="F81:AM81" si="44">F74+F77+F80</f>
        <v>6513</v>
      </c>
      <c r="G81" s="49">
        <f t="shared" si="44"/>
        <v>0</v>
      </c>
      <c r="H81" s="49">
        <f t="shared" si="44"/>
        <v>564.1</v>
      </c>
      <c r="I81" s="49">
        <f t="shared" si="44"/>
        <v>0</v>
      </c>
      <c r="J81" s="133">
        <f t="shared" si="44"/>
        <v>17852.8</v>
      </c>
      <c r="K81" s="133">
        <f t="shared" si="44"/>
        <v>14739</v>
      </c>
      <c r="L81" s="133">
        <f t="shared" si="44"/>
        <v>934</v>
      </c>
      <c r="M81" s="133">
        <f t="shared" si="44"/>
        <v>2179.8000000000002</v>
      </c>
      <c r="N81" s="133">
        <f t="shared" si="44"/>
        <v>0</v>
      </c>
      <c r="O81" s="144">
        <f t="shared" si="44"/>
        <v>10918</v>
      </c>
      <c r="P81" s="144">
        <f t="shared" si="44"/>
        <v>10918</v>
      </c>
      <c r="Q81" s="49">
        <f t="shared" si="44"/>
        <v>0</v>
      </c>
      <c r="R81" s="49">
        <f t="shared" si="44"/>
        <v>0</v>
      </c>
      <c r="S81" s="49">
        <f t="shared" si="44"/>
        <v>0</v>
      </c>
      <c r="T81" s="60">
        <f t="shared" si="44"/>
        <v>8272</v>
      </c>
      <c r="U81" s="60">
        <f t="shared" si="44"/>
        <v>8272</v>
      </c>
      <c r="V81" s="49">
        <f t="shared" si="44"/>
        <v>0</v>
      </c>
      <c r="W81" s="49">
        <f t="shared" si="44"/>
        <v>0</v>
      </c>
      <c r="X81" s="49">
        <f t="shared" si="44"/>
        <v>0</v>
      </c>
      <c r="Y81" s="60">
        <f>Y74+Y77+Y80</f>
        <v>7509</v>
      </c>
      <c r="Z81" s="60">
        <f>Z74+Z77+Z80</f>
        <v>7509</v>
      </c>
      <c r="AA81" s="60">
        <f>AA74+AA77+AA80</f>
        <v>0</v>
      </c>
      <c r="AB81" s="60">
        <f>AB74+AB77+AB80</f>
        <v>0</v>
      </c>
      <c r="AC81" s="60">
        <f>AC74+AC77+AC80</f>
        <v>0</v>
      </c>
      <c r="AD81" s="49">
        <f t="shared" si="44"/>
        <v>13441</v>
      </c>
      <c r="AE81" s="49">
        <f t="shared" si="44"/>
        <v>13441</v>
      </c>
      <c r="AF81" s="49">
        <f t="shared" si="44"/>
        <v>0</v>
      </c>
      <c r="AG81" s="49">
        <f t="shared" si="44"/>
        <v>0</v>
      </c>
      <c r="AH81" s="49">
        <f t="shared" si="44"/>
        <v>0</v>
      </c>
      <c r="AI81" s="60">
        <f t="shared" si="44"/>
        <v>65069.9</v>
      </c>
      <c r="AJ81" s="60">
        <f t="shared" si="44"/>
        <v>61392</v>
      </c>
      <c r="AK81" s="49">
        <f t="shared" si="44"/>
        <v>934</v>
      </c>
      <c r="AL81" s="49">
        <f t="shared" si="44"/>
        <v>2743.8999999999996</v>
      </c>
      <c r="AM81" s="49">
        <f t="shared" si="44"/>
        <v>0</v>
      </c>
    </row>
    <row r="82" spans="1:39">
      <c r="B82" s="11"/>
      <c r="C82" s="11"/>
      <c r="D82" s="11"/>
      <c r="E82" s="15"/>
      <c r="F82" s="15"/>
      <c r="G82" s="15"/>
      <c r="H82" s="15"/>
      <c r="I82" s="15"/>
      <c r="J82" s="145"/>
      <c r="K82" s="136"/>
      <c r="L82" s="145"/>
      <c r="M82" s="136"/>
      <c r="N82" s="136"/>
      <c r="O82" s="136"/>
      <c r="P82" s="136"/>
      <c r="Q82" s="11"/>
      <c r="R82" s="11"/>
      <c r="S82" s="11"/>
      <c r="T82" s="15"/>
      <c r="U82" s="11"/>
      <c r="V82" s="11"/>
      <c r="W82" s="11"/>
      <c r="X82" s="11"/>
      <c r="Y82" s="155"/>
      <c r="Z82" s="155"/>
      <c r="AA82" s="155"/>
      <c r="AB82" s="155"/>
      <c r="AC82" s="155"/>
      <c r="AD82" s="15"/>
      <c r="AE82" s="11"/>
      <c r="AF82" s="11"/>
      <c r="AG82" s="11"/>
      <c r="AH82" s="11"/>
    </row>
    <row r="84" spans="1:39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</row>
    <row r="95" spans="1:39">
      <c r="C95" s="7" t="s">
        <v>136</v>
      </c>
    </row>
  </sheetData>
  <mergeCells count="134">
    <mergeCell ref="AM19:AM20"/>
    <mergeCell ref="B75:AM75"/>
    <mergeCell ref="B78:AM78"/>
    <mergeCell ref="A84:AM84"/>
    <mergeCell ref="AF19:AF20"/>
    <mergeCell ref="AG19:AG20"/>
    <mergeCell ref="AH19:AH20"/>
    <mergeCell ref="AI19:AI20"/>
    <mergeCell ref="AJ19:AJ20"/>
    <mergeCell ref="AK19:AK20"/>
    <mergeCell ref="U19:U20"/>
    <mergeCell ref="V19:V20"/>
    <mergeCell ref="W19:W20"/>
    <mergeCell ref="X19:X20"/>
    <mergeCell ref="AD19:AD20"/>
    <mergeCell ref="AE19:AE20"/>
    <mergeCell ref="AC19:AC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AJ17:AJ18"/>
    <mergeCell ref="AK17:AK18"/>
    <mergeCell ref="AL17:AL18"/>
    <mergeCell ref="R17:R18"/>
    <mergeCell ref="Y17:Y18"/>
    <mergeCell ref="Z17:Z18"/>
    <mergeCell ref="AA17:AA18"/>
    <mergeCell ref="AB17:AB18"/>
    <mergeCell ref="AC17:AC18"/>
    <mergeCell ref="Y19:Y20"/>
    <mergeCell ref="Z19:Z20"/>
    <mergeCell ref="AA19:AA20"/>
    <mergeCell ref="AB19:AB20"/>
    <mergeCell ref="AL19:AL20"/>
    <mergeCell ref="AM17:AM18"/>
    <mergeCell ref="A19:A20"/>
    <mergeCell ref="D19:D20"/>
    <mergeCell ref="E19:E20"/>
    <mergeCell ref="F19:F20"/>
    <mergeCell ref="G19:G20"/>
    <mergeCell ref="H19:H20"/>
    <mergeCell ref="AD17:AD18"/>
    <mergeCell ref="AE17:AE18"/>
    <mergeCell ref="AF17:AF18"/>
    <mergeCell ref="AG17:AG18"/>
    <mergeCell ref="AH17:AH18"/>
    <mergeCell ref="AI17:AI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14:AM14"/>
    <mergeCell ref="B15:AM15"/>
    <mergeCell ref="AE11:AE12"/>
    <mergeCell ref="AF11:AF12"/>
    <mergeCell ref="AG11:AG12"/>
    <mergeCell ref="AH11:AH12"/>
    <mergeCell ref="AI11:AI12"/>
    <mergeCell ref="AJ11:AJ12"/>
    <mergeCell ref="T11:T12"/>
    <mergeCell ref="U11:U12"/>
    <mergeCell ref="V11:V12"/>
    <mergeCell ref="W11:W12"/>
    <mergeCell ref="X11:X12"/>
    <mergeCell ref="AD11:AD12"/>
    <mergeCell ref="N11:N12"/>
    <mergeCell ref="O11:O12"/>
    <mergeCell ref="P11:P12"/>
    <mergeCell ref="Q11:Q12"/>
    <mergeCell ref="R11:R12"/>
    <mergeCell ref="S11:S12"/>
    <mergeCell ref="A9:A12"/>
    <mergeCell ref="B9:B12"/>
    <mergeCell ref="C9:C12"/>
    <mergeCell ref="D9:D12"/>
    <mergeCell ref="E9:AM9"/>
    <mergeCell ref="E10:I10"/>
    <mergeCell ref="J10:N10"/>
    <mergeCell ref="O10:S10"/>
    <mergeCell ref="T10:X10"/>
    <mergeCell ref="AD10:AH10"/>
    <mergeCell ref="AI10:AM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K11:AK12"/>
    <mergeCell ref="AL11:AL12"/>
    <mergeCell ref="AM11:AM12"/>
    <mergeCell ref="AF2:AM2"/>
    <mergeCell ref="AF3:AM3"/>
    <mergeCell ref="AF4:AM4"/>
    <mergeCell ref="AF6:AM6"/>
    <mergeCell ref="AD7:AM7"/>
    <mergeCell ref="B8:AI8"/>
    <mergeCell ref="Y10:AC10"/>
    <mergeCell ref="Y11:Y12"/>
    <mergeCell ref="Z11:Z12"/>
    <mergeCell ref="AA11:AA12"/>
    <mergeCell ref="AB11:AB12"/>
    <mergeCell ref="AC11:AC12"/>
  </mergeCells>
  <pageMargins left="0.15748031496062992" right="0.15748031496062992" top="0.19685039370078741" bottom="0.16" header="0.31496062992125984" footer="0.31496062992125984"/>
  <pageSetup paperSize="9" scale="4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49"/>
  <sheetViews>
    <sheetView topLeftCell="A13" workbookViewId="0">
      <selection activeCell="A13" sqref="A1:XFD1048576"/>
    </sheetView>
  </sheetViews>
  <sheetFormatPr defaultRowHeight="24.75" customHeight="1"/>
  <cols>
    <col min="1" max="1" width="3.85546875" style="164" customWidth="1"/>
    <col min="2" max="2" width="57.5703125" style="165" customWidth="1"/>
    <col min="3" max="3" width="42.85546875" style="165" customWidth="1"/>
    <col min="4" max="4" width="12.140625" style="165" customWidth="1"/>
    <col min="5" max="5" width="8.5703125" style="167" customWidth="1"/>
    <col min="6" max="6" width="8.85546875" style="167" customWidth="1"/>
    <col min="7" max="7" width="5.140625" style="167" customWidth="1"/>
    <col min="8" max="8" width="5.28515625" style="167" customWidth="1"/>
    <col min="9" max="9" width="9.42578125" style="167" customWidth="1"/>
    <col min="10" max="10" width="8.140625" style="167" customWidth="1"/>
    <col min="11" max="11" width="8" style="167" customWidth="1"/>
    <col min="12" max="12" width="7.140625" style="167" customWidth="1"/>
    <col min="13" max="13" width="6.5703125" style="167" customWidth="1"/>
    <col min="14" max="14" width="9.42578125" style="167" customWidth="1"/>
    <col min="15" max="16" width="9.28515625" style="167" customWidth="1"/>
    <col min="17" max="17" width="4.85546875" style="167" customWidth="1"/>
    <col min="18" max="18" width="7.140625" style="167" customWidth="1"/>
    <col min="19" max="19" width="7.85546875" style="167" customWidth="1"/>
    <col min="20" max="21" width="9.28515625" style="167" customWidth="1"/>
    <col min="22" max="22" width="8.85546875" style="167" customWidth="1"/>
    <col min="23" max="23" width="7.5703125" style="167" customWidth="1"/>
    <col min="24" max="24" width="11.7109375" style="167" customWidth="1"/>
    <col min="25" max="25" width="9.140625" style="165" customWidth="1"/>
    <col min="26" max="26" width="9.85546875" style="165" customWidth="1"/>
    <col min="27" max="27" width="8.42578125" style="165" customWidth="1"/>
    <col min="28" max="29" width="8.140625" style="165" customWidth="1"/>
    <col min="30" max="30" width="9.42578125" style="165" customWidth="1"/>
    <col min="31" max="16384" width="9.140625" style="165"/>
  </cols>
  <sheetData>
    <row r="1" spans="1:29" ht="15">
      <c r="A1" s="173"/>
      <c r="B1" s="174"/>
      <c r="C1" s="174"/>
      <c r="D1" s="174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4"/>
      <c r="Z1" s="174"/>
      <c r="AA1" s="174"/>
      <c r="AB1" s="174"/>
      <c r="AC1" s="174"/>
    </row>
    <row r="2" spans="1:29" ht="15">
      <c r="A2" s="173"/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27" t="s">
        <v>20</v>
      </c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ht="15">
      <c r="A3" s="173"/>
      <c r="B3" s="174"/>
      <c r="C3" s="174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327" t="s">
        <v>188</v>
      </c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</row>
    <row r="4" spans="1:29" ht="15">
      <c r="A4" s="173"/>
      <c r="B4" s="174"/>
      <c r="C4" s="174"/>
      <c r="D4" s="174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327" t="s">
        <v>189</v>
      </c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</row>
    <row r="5" spans="1:29" ht="15">
      <c r="A5" s="173"/>
      <c r="B5" s="174"/>
      <c r="C5" s="174"/>
      <c r="D5" s="174"/>
      <c r="E5" s="175"/>
      <c r="F5" s="175"/>
      <c r="G5" s="176"/>
      <c r="H5" s="176"/>
      <c r="I5" s="176"/>
      <c r="J5" s="176"/>
      <c r="K5" s="176"/>
      <c r="L5" s="176"/>
      <c r="M5" s="176"/>
      <c r="N5" s="176"/>
      <c r="O5" s="175"/>
      <c r="P5" s="175"/>
      <c r="Q5" s="176"/>
      <c r="R5" s="176"/>
      <c r="S5" s="176"/>
      <c r="T5" s="175"/>
      <c r="U5" s="175"/>
      <c r="V5" s="176"/>
      <c r="W5" s="176"/>
      <c r="X5" s="176"/>
      <c r="Y5" s="177"/>
      <c r="Z5" s="177"/>
      <c r="AA5" s="177"/>
      <c r="AB5" s="177"/>
      <c r="AC5" s="177"/>
    </row>
    <row r="6" spans="1:29" ht="15">
      <c r="A6" s="173"/>
      <c r="B6" s="174"/>
      <c r="C6" s="174"/>
      <c r="D6" s="174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327" t="s">
        <v>20</v>
      </c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</row>
    <row r="7" spans="1:29" ht="61.5" customHeight="1">
      <c r="A7" s="173"/>
      <c r="B7" s="174"/>
      <c r="C7" s="174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327" t="s">
        <v>194</v>
      </c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</row>
    <row r="8" spans="1:29" ht="27" customHeight="1">
      <c r="A8" s="173"/>
      <c r="B8" s="314" t="s">
        <v>195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174"/>
      <c r="AA8" s="174"/>
      <c r="AB8" s="174"/>
      <c r="AC8" s="174"/>
    </row>
    <row r="9" spans="1:29" ht="14.25">
      <c r="A9" s="315" t="s">
        <v>13</v>
      </c>
      <c r="B9" s="318" t="s">
        <v>185</v>
      </c>
      <c r="C9" s="318" t="s">
        <v>186</v>
      </c>
      <c r="D9" s="318" t="s">
        <v>187</v>
      </c>
      <c r="E9" s="319" t="s">
        <v>245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1"/>
    </row>
    <row r="10" spans="1:29" ht="14.25" customHeight="1">
      <c r="A10" s="316"/>
      <c r="B10" s="316"/>
      <c r="C10" s="316"/>
      <c r="D10" s="316"/>
      <c r="E10" s="322" t="s">
        <v>190</v>
      </c>
      <c r="F10" s="323"/>
      <c r="G10" s="323"/>
      <c r="H10" s="323"/>
      <c r="I10" s="188"/>
      <c r="J10" s="322" t="s">
        <v>191</v>
      </c>
      <c r="K10" s="324"/>
      <c r="L10" s="324"/>
      <c r="M10" s="324"/>
      <c r="N10" s="325"/>
      <c r="O10" s="322" t="s">
        <v>193</v>
      </c>
      <c r="P10" s="324"/>
      <c r="Q10" s="324"/>
      <c r="R10" s="324"/>
      <c r="S10" s="325"/>
      <c r="T10" s="322" t="s">
        <v>192</v>
      </c>
      <c r="U10" s="324"/>
      <c r="V10" s="324"/>
      <c r="W10" s="324"/>
      <c r="X10" s="325"/>
      <c r="Y10" s="319" t="s">
        <v>12</v>
      </c>
      <c r="Z10" s="323"/>
      <c r="AA10" s="323"/>
      <c r="AB10" s="323"/>
      <c r="AC10" s="326"/>
    </row>
    <row r="11" spans="1:29" ht="12.75" customHeight="1">
      <c r="A11" s="316"/>
      <c r="B11" s="316"/>
      <c r="C11" s="316"/>
      <c r="D11" s="316"/>
      <c r="E11" s="330" t="s">
        <v>169</v>
      </c>
      <c r="F11" s="330" t="s">
        <v>170</v>
      </c>
      <c r="G11" s="330" t="s">
        <v>171</v>
      </c>
      <c r="H11" s="330" t="s">
        <v>172</v>
      </c>
      <c r="I11" s="330" t="s">
        <v>173</v>
      </c>
      <c r="J11" s="330" t="s">
        <v>169</v>
      </c>
      <c r="K11" s="330" t="s">
        <v>170</v>
      </c>
      <c r="L11" s="330" t="s">
        <v>171</v>
      </c>
      <c r="M11" s="330" t="s">
        <v>172</v>
      </c>
      <c r="N11" s="330" t="s">
        <v>173</v>
      </c>
      <c r="O11" s="330" t="s">
        <v>169</v>
      </c>
      <c r="P11" s="330" t="s">
        <v>170</v>
      </c>
      <c r="Q11" s="330" t="s">
        <v>171</v>
      </c>
      <c r="R11" s="330" t="s">
        <v>172</v>
      </c>
      <c r="S11" s="330" t="s">
        <v>173</v>
      </c>
      <c r="T11" s="330" t="s">
        <v>169</v>
      </c>
      <c r="U11" s="330" t="s">
        <v>170</v>
      </c>
      <c r="V11" s="330" t="s">
        <v>171</v>
      </c>
      <c r="W11" s="330" t="s">
        <v>172</v>
      </c>
      <c r="X11" s="330" t="s">
        <v>173</v>
      </c>
      <c r="Y11" s="328" t="s">
        <v>169</v>
      </c>
      <c r="Z11" s="328" t="s">
        <v>170</v>
      </c>
      <c r="AA11" s="328" t="s">
        <v>171</v>
      </c>
      <c r="AB11" s="328" t="s">
        <v>172</v>
      </c>
      <c r="AC11" s="328" t="s">
        <v>173</v>
      </c>
    </row>
    <row r="12" spans="1:29" ht="51.75" customHeight="1">
      <c r="A12" s="317"/>
      <c r="B12" s="317"/>
      <c r="C12" s="317"/>
      <c r="D12" s="317"/>
      <c r="E12" s="317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17"/>
      <c r="Z12" s="317"/>
      <c r="AA12" s="317"/>
      <c r="AB12" s="317"/>
      <c r="AC12" s="317"/>
    </row>
    <row r="13" spans="1:29" ht="15">
      <c r="A13" s="178">
        <v>1</v>
      </c>
      <c r="B13" s="178">
        <v>2</v>
      </c>
      <c r="C13" s="178">
        <v>3</v>
      </c>
      <c r="D13" s="178">
        <v>4</v>
      </c>
      <c r="E13" s="179">
        <v>5</v>
      </c>
      <c r="F13" s="179">
        <v>6</v>
      </c>
      <c r="G13" s="179">
        <v>7</v>
      </c>
      <c r="H13" s="179">
        <v>8</v>
      </c>
      <c r="I13" s="179">
        <v>9</v>
      </c>
      <c r="J13" s="179">
        <v>10</v>
      </c>
      <c r="K13" s="179">
        <v>11</v>
      </c>
      <c r="L13" s="179">
        <v>12</v>
      </c>
      <c r="M13" s="179">
        <v>13</v>
      </c>
      <c r="N13" s="179">
        <v>14</v>
      </c>
      <c r="O13" s="179">
        <v>15</v>
      </c>
      <c r="P13" s="179">
        <v>16</v>
      </c>
      <c r="Q13" s="179">
        <v>17</v>
      </c>
      <c r="R13" s="179">
        <v>18</v>
      </c>
      <c r="S13" s="179">
        <v>19</v>
      </c>
      <c r="T13" s="179">
        <v>20</v>
      </c>
      <c r="U13" s="179">
        <v>21</v>
      </c>
      <c r="V13" s="179">
        <v>22</v>
      </c>
      <c r="W13" s="179">
        <v>23</v>
      </c>
      <c r="X13" s="179">
        <v>24</v>
      </c>
      <c r="Y13" s="179">
        <v>25</v>
      </c>
      <c r="Z13" s="179">
        <v>26</v>
      </c>
      <c r="AA13" s="179">
        <v>27</v>
      </c>
      <c r="AB13" s="179">
        <v>28</v>
      </c>
      <c r="AC13" s="179">
        <v>29</v>
      </c>
    </row>
    <row r="14" spans="1:29" ht="15">
      <c r="A14" s="178"/>
      <c r="B14" s="329" t="s">
        <v>196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6"/>
    </row>
    <row r="15" spans="1:29" ht="15">
      <c r="A15" s="178"/>
      <c r="B15" s="329" t="s">
        <v>197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6"/>
    </row>
    <row r="16" spans="1:29" ht="54.75" customHeight="1">
      <c r="A16" s="190" t="s">
        <v>198</v>
      </c>
      <c r="B16" s="180" t="s">
        <v>199</v>
      </c>
      <c r="C16" s="194" t="s">
        <v>229</v>
      </c>
      <c r="D16" s="180" t="s">
        <v>200</v>
      </c>
      <c r="E16" s="179" t="s">
        <v>201</v>
      </c>
      <c r="F16" s="179" t="s">
        <v>201</v>
      </c>
      <c r="G16" s="179" t="s">
        <v>201</v>
      </c>
      <c r="H16" s="179" t="s">
        <v>201</v>
      </c>
      <c r="I16" s="179" t="s">
        <v>201</v>
      </c>
      <c r="J16" s="179" t="s">
        <v>201</v>
      </c>
      <c r="K16" s="179" t="s">
        <v>201</v>
      </c>
      <c r="L16" s="179" t="s">
        <v>201</v>
      </c>
      <c r="M16" s="179" t="s">
        <v>201</v>
      </c>
      <c r="N16" s="179" t="s">
        <v>201</v>
      </c>
      <c r="O16" s="179" t="s">
        <v>201</v>
      </c>
      <c r="P16" s="179" t="s">
        <v>201</v>
      </c>
      <c r="Q16" s="179" t="s">
        <v>201</v>
      </c>
      <c r="R16" s="179" t="s">
        <v>201</v>
      </c>
      <c r="S16" s="179" t="s">
        <v>201</v>
      </c>
      <c r="T16" s="179" t="s">
        <v>201</v>
      </c>
      <c r="U16" s="179" t="s">
        <v>201</v>
      </c>
      <c r="V16" s="179" t="s">
        <v>201</v>
      </c>
      <c r="W16" s="179" t="s">
        <v>201</v>
      </c>
      <c r="X16" s="179" t="s">
        <v>201</v>
      </c>
      <c r="Y16" s="179" t="s">
        <v>201</v>
      </c>
      <c r="Z16" s="179" t="s">
        <v>201</v>
      </c>
      <c r="AA16" s="179" t="s">
        <v>201</v>
      </c>
      <c r="AB16" s="179" t="s">
        <v>201</v>
      </c>
      <c r="AC16" s="179" t="s">
        <v>201</v>
      </c>
    </row>
    <row r="17" spans="1:78" ht="132" customHeight="1">
      <c r="A17" s="185" t="s">
        <v>202</v>
      </c>
      <c r="B17" s="186" t="s">
        <v>239</v>
      </c>
      <c r="C17" s="195" t="s">
        <v>246</v>
      </c>
      <c r="D17" s="180" t="s">
        <v>200</v>
      </c>
      <c r="E17" s="179" t="s">
        <v>201</v>
      </c>
      <c r="F17" s="179" t="s">
        <v>201</v>
      </c>
      <c r="G17" s="179" t="s">
        <v>201</v>
      </c>
      <c r="H17" s="179" t="s">
        <v>201</v>
      </c>
      <c r="I17" s="179" t="s">
        <v>201</v>
      </c>
      <c r="J17" s="179" t="s">
        <v>201</v>
      </c>
      <c r="K17" s="179" t="s">
        <v>201</v>
      </c>
      <c r="L17" s="179" t="s">
        <v>201</v>
      </c>
      <c r="M17" s="179" t="s">
        <v>201</v>
      </c>
      <c r="N17" s="179" t="s">
        <v>201</v>
      </c>
      <c r="O17" s="179" t="s">
        <v>201</v>
      </c>
      <c r="P17" s="179" t="s">
        <v>201</v>
      </c>
      <c r="Q17" s="179" t="s">
        <v>201</v>
      </c>
      <c r="R17" s="179" t="s">
        <v>201</v>
      </c>
      <c r="S17" s="179" t="s">
        <v>201</v>
      </c>
      <c r="T17" s="179" t="s">
        <v>201</v>
      </c>
      <c r="U17" s="179" t="s">
        <v>201</v>
      </c>
      <c r="V17" s="179" t="s">
        <v>201</v>
      </c>
      <c r="W17" s="179" t="s">
        <v>201</v>
      </c>
      <c r="X17" s="179" t="s">
        <v>201</v>
      </c>
      <c r="Y17" s="179" t="s">
        <v>201</v>
      </c>
      <c r="Z17" s="179" t="s">
        <v>201</v>
      </c>
      <c r="AA17" s="179" t="s">
        <v>201</v>
      </c>
      <c r="AB17" s="179" t="s">
        <v>201</v>
      </c>
      <c r="AC17" s="179" t="s">
        <v>201</v>
      </c>
    </row>
    <row r="18" spans="1:78" ht="100.5" customHeight="1">
      <c r="A18" s="185" t="s">
        <v>203</v>
      </c>
      <c r="B18" s="187" t="s">
        <v>240</v>
      </c>
      <c r="C18" s="196" t="s">
        <v>248</v>
      </c>
      <c r="D18" s="180" t="s">
        <v>200</v>
      </c>
      <c r="E18" s="179" t="s">
        <v>201</v>
      </c>
      <c r="F18" s="179" t="s">
        <v>201</v>
      </c>
      <c r="G18" s="179" t="s">
        <v>201</v>
      </c>
      <c r="H18" s="179" t="s">
        <v>201</v>
      </c>
      <c r="I18" s="179" t="s">
        <v>201</v>
      </c>
      <c r="J18" s="179" t="s">
        <v>201</v>
      </c>
      <c r="K18" s="179" t="s">
        <v>201</v>
      </c>
      <c r="L18" s="179" t="s">
        <v>201</v>
      </c>
      <c r="M18" s="179" t="s">
        <v>201</v>
      </c>
      <c r="N18" s="179" t="s">
        <v>201</v>
      </c>
      <c r="O18" s="179" t="s">
        <v>201</v>
      </c>
      <c r="P18" s="179" t="s">
        <v>201</v>
      </c>
      <c r="Q18" s="179" t="s">
        <v>201</v>
      </c>
      <c r="R18" s="179" t="s">
        <v>201</v>
      </c>
      <c r="S18" s="179" t="s">
        <v>201</v>
      </c>
      <c r="T18" s="179" t="s">
        <v>201</v>
      </c>
      <c r="U18" s="179" t="s">
        <v>201</v>
      </c>
      <c r="V18" s="179" t="s">
        <v>201</v>
      </c>
      <c r="W18" s="179" t="s">
        <v>201</v>
      </c>
      <c r="X18" s="179" t="s">
        <v>201</v>
      </c>
      <c r="Y18" s="179" t="s">
        <v>201</v>
      </c>
      <c r="Z18" s="179" t="s">
        <v>201</v>
      </c>
      <c r="AA18" s="179" t="s">
        <v>201</v>
      </c>
      <c r="AB18" s="179" t="s">
        <v>201</v>
      </c>
      <c r="AC18" s="179" t="s">
        <v>201</v>
      </c>
    </row>
    <row r="19" spans="1:78" ht="15">
      <c r="A19" s="178"/>
      <c r="B19" s="329" t="s">
        <v>204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6"/>
    </row>
    <row r="20" spans="1:78" ht="58.5" customHeight="1">
      <c r="A20" s="185" t="s">
        <v>205</v>
      </c>
      <c r="B20" s="191" t="s">
        <v>206</v>
      </c>
      <c r="C20" s="191" t="s">
        <v>207</v>
      </c>
      <c r="D20" s="180" t="s">
        <v>200</v>
      </c>
      <c r="E20" s="179" t="s">
        <v>201</v>
      </c>
      <c r="F20" s="179" t="s">
        <v>201</v>
      </c>
      <c r="G20" s="179" t="s">
        <v>201</v>
      </c>
      <c r="H20" s="179" t="s">
        <v>201</v>
      </c>
      <c r="I20" s="179" t="s">
        <v>201</v>
      </c>
      <c r="J20" s="179" t="s">
        <v>201</v>
      </c>
      <c r="K20" s="179" t="s">
        <v>201</v>
      </c>
      <c r="L20" s="179" t="s">
        <v>201</v>
      </c>
      <c r="M20" s="179" t="s">
        <v>201</v>
      </c>
      <c r="N20" s="179" t="s">
        <v>201</v>
      </c>
      <c r="O20" s="179" t="s">
        <v>201</v>
      </c>
      <c r="P20" s="179" t="s">
        <v>201</v>
      </c>
      <c r="Q20" s="179" t="s">
        <v>201</v>
      </c>
      <c r="R20" s="179" t="s">
        <v>201</v>
      </c>
      <c r="S20" s="179" t="s">
        <v>201</v>
      </c>
      <c r="T20" s="179" t="s">
        <v>201</v>
      </c>
      <c r="U20" s="179" t="s">
        <v>201</v>
      </c>
      <c r="V20" s="179" t="s">
        <v>201</v>
      </c>
      <c r="W20" s="179" t="s">
        <v>201</v>
      </c>
      <c r="X20" s="179" t="s">
        <v>201</v>
      </c>
      <c r="Y20" s="179" t="s">
        <v>201</v>
      </c>
      <c r="Z20" s="179" t="s">
        <v>201</v>
      </c>
      <c r="AA20" s="179" t="s">
        <v>201</v>
      </c>
      <c r="AB20" s="179" t="s">
        <v>201</v>
      </c>
      <c r="AC20" s="179" t="s">
        <v>201</v>
      </c>
    </row>
    <row r="21" spans="1:78" ht="137.25" customHeight="1">
      <c r="A21" s="185" t="s">
        <v>208</v>
      </c>
      <c r="B21" s="198" t="s">
        <v>236</v>
      </c>
      <c r="C21" s="191" t="s">
        <v>207</v>
      </c>
      <c r="D21" s="180" t="s">
        <v>200</v>
      </c>
      <c r="E21" s="179" t="s">
        <v>201</v>
      </c>
      <c r="F21" s="179" t="s">
        <v>201</v>
      </c>
      <c r="G21" s="179" t="s">
        <v>201</v>
      </c>
      <c r="H21" s="179" t="s">
        <v>201</v>
      </c>
      <c r="I21" s="179" t="s">
        <v>201</v>
      </c>
      <c r="J21" s="179" t="s">
        <v>201</v>
      </c>
      <c r="K21" s="179" t="s">
        <v>201</v>
      </c>
      <c r="L21" s="179" t="s">
        <v>201</v>
      </c>
      <c r="M21" s="179" t="s">
        <v>201</v>
      </c>
      <c r="N21" s="179" t="s">
        <v>201</v>
      </c>
      <c r="O21" s="179" t="s">
        <v>201</v>
      </c>
      <c r="P21" s="179" t="s">
        <v>201</v>
      </c>
      <c r="Q21" s="179" t="s">
        <v>201</v>
      </c>
      <c r="R21" s="179" t="s">
        <v>201</v>
      </c>
      <c r="S21" s="179" t="s">
        <v>201</v>
      </c>
      <c r="T21" s="179" t="s">
        <v>201</v>
      </c>
      <c r="U21" s="179" t="s">
        <v>201</v>
      </c>
      <c r="V21" s="179" t="s">
        <v>201</v>
      </c>
      <c r="W21" s="179" t="s">
        <v>201</v>
      </c>
      <c r="X21" s="179" t="s">
        <v>201</v>
      </c>
      <c r="Y21" s="179" t="s">
        <v>201</v>
      </c>
      <c r="Z21" s="179" t="s">
        <v>201</v>
      </c>
      <c r="AA21" s="179" t="s">
        <v>201</v>
      </c>
      <c r="AB21" s="179" t="s">
        <v>201</v>
      </c>
      <c r="AC21" s="179" t="s">
        <v>201</v>
      </c>
    </row>
    <row r="22" spans="1:78" ht="189" customHeight="1">
      <c r="A22" s="185" t="s">
        <v>209</v>
      </c>
      <c r="B22" s="191" t="s">
        <v>238</v>
      </c>
      <c r="C22" s="191" t="s">
        <v>207</v>
      </c>
      <c r="D22" s="180" t="s">
        <v>200</v>
      </c>
      <c r="E22" s="179" t="s">
        <v>201</v>
      </c>
      <c r="F22" s="179" t="s">
        <v>201</v>
      </c>
      <c r="G22" s="179" t="s">
        <v>201</v>
      </c>
      <c r="H22" s="179" t="s">
        <v>201</v>
      </c>
      <c r="I22" s="179" t="s">
        <v>201</v>
      </c>
      <c r="J22" s="179" t="s">
        <v>201</v>
      </c>
      <c r="K22" s="179" t="s">
        <v>201</v>
      </c>
      <c r="L22" s="179" t="s">
        <v>201</v>
      </c>
      <c r="M22" s="179" t="s">
        <v>201</v>
      </c>
      <c r="N22" s="179" t="s">
        <v>201</v>
      </c>
      <c r="O22" s="179" t="s">
        <v>201</v>
      </c>
      <c r="P22" s="179" t="s">
        <v>201</v>
      </c>
      <c r="Q22" s="179" t="s">
        <v>201</v>
      </c>
      <c r="R22" s="179" t="s">
        <v>201</v>
      </c>
      <c r="S22" s="179" t="s">
        <v>201</v>
      </c>
      <c r="T22" s="179" t="s">
        <v>201</v>
      </c>
      <c r="U22" s="179" t="s">
        <v>201</v>
      </c>
      <c r="V22" s="179" t="s">
        <v>201</v>
      </c>
      <c r="W22" s="179" t="s">
        <v>201</v>
      </c>
      <c r="X22" s="179" t="s">
        <v>201</v>
      </c>
      <c r="Y22" s="179" t="s">
        <v>201</v>
      </c>
      <c r="Z22" s="179" t="s">
        <v>201</v>
      </c>
      <c r="AA22" s="179" t="s">
        <v>201</v>
      </c>
      <c r="AB22" s="179" t="s">
        <v>201</v>
      </c>
      <c r="AC22" s="179" t="s">
        <v>201</v>
      </c>
    </row>
    <row r="23" spans="1:78" s="169" customFormat="1" ht="52.5" customHeight="1">
      <c r="A23" s="203" t="s">
        <v>235</v>
      </c>
      <c r="B23" s="181" t="s">
        <v>211</v>
      </c>
      <c r="C23" s="192" t="s">
        <v>212</v>
      </c>
      <c r="D23" s="180" t="s">
        <v>200</v>
      </c>
      <c r="E23" s="179" t="s">
        <v>201</v>
      </c>
      <c r="F23" s="179" t="s">
        <v>201</v>
      </c>
      <c r="G23" s="179" t="s">
        <v>201</v>
      </c>
      <c r="H23" s="179" t="s">
        <v>201</v>
      </c>
      <c r="I23" s="179" t="s">
        <v>201</v>
      </c>
      <c r="J23" s="179" t="s">
        <v>201</v>
      </c>
      <c r="K23" s="179" t="s">
        <v>201</v>
      </c>
      <c r="L23" s="179" t="s">
        <v>201</v>
      </c>
      <c r="M23" s="179" t="s">
        <v>201</v>
      </c>
      <c r="N23" s="179" t="s">
        <v>201</v>
      </c>
      <c r="O23" s="179" t="s">
        <v>201</v>
      </c>
      <c r="P23" s="179" t="s">
        <v>201</v>
      </c>
      <c r="Q23" s="179" t="s">
        <v>201</v>
      </c>
      <c r="R23" s="179" t="s">
        <v>201</v>
      </c>
      <c r="S23" s="179" t="s">
        <v>201</v>
      </c>
      <c r="T23" s="179" t="s">
        <v>201</v>
      </c>
      <c r="U23" s="179" t="s">
        <v>201</v>
      </c>
      <c r="V23" s="179" t="s">
        <v>201</v>
      </c>
      <c r="W23" s="179" t="s">
        <v>201</v>
      </c>
      <c r="X23" s="179" t="s">
        <v>201</v>
      </c>
      <c r="Y23" s="179" t="s">
        <v>201</v>
      </c>
      <c r="Z23" s="179" t="s">
        <v>201</v>
      </c>
      <c r="AA23" s="179" t="s">
        <v>201</v>
      </c>
      <c r="AB23" s="179" t="s">
        <v>201</v>
      </c>
      <c r="AC23" s="179" t="s">
        <v>201</v>
      </c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</row>
    <row r="24" spans="1:78" ht="54" customHeight="1">
      <c r="A24" s="199" t="s">
        <v>210</v>
      </c>
      <c r="B24" s="202" t="s">
        <v>234</v>
      </c>
      <c r="C24" s="200" t="s">
        <v>212</v>
      </c>
      <c r="D24" s="201" t="s">
        <v>200</v>
      </c>
      <c r="E24" s="179" t="s">
        <v>201</v>
      </c>
      <c r="F24" s="179" t="s">
        <v>201</v>
      </c>
      <c r="G24" s="179" t="s">
        <v>201</v>
      </c>
      <c r="H24" s="179" t="s">
        <v>201</v>
      </c>
      <c r="I24" s="179" t="s">
        <v>201</v>
      </c>
      <c r="J24" s="179" t="s">
        <v>201</v>
      </c>
      <c r="K24" s="179" t="s">
        <v>201</v>
      </c>
      <c r="L24" s="179" t="s">
        <v>201</v>
      </c>
      <c r="M24" s="179" t="s">
        <v>201</v>
      </c>
      <c r="N24" s="179" t="s">
        <v>201</v>
      </c>
      <c r="O24" s="179" t="s">
        <v>201</v>
      </c>
      <c r="P24" s="179" t="s">
        <v>201</v>
      </c>
      <c r="Q24" s="179" t="s">
        <v>201</v>
      </c>
      <c r="R24" s="179" t="s">
        <v>201</v>
      </c>
      <c r="S24" s="179" t="s">
        <v>201</v>
      </c>
      <c r="T24" s="179" t="s">
        <v>201</v>
      </c>
      <c r="U24" s="179" t="s">
        <v>201</v>
      </c>
      <c r="V24" s="179" t="s">
        <v>201</v>
      </c>
      <c r="W24" s="179" t="s">
        <v>201</v>
      </c>
      <c r="X24" s="179" t="s">
        <v>201</v>
      </c>
      <c r="Y24" s="179" t="s">
        <v>201</v>
      </c>
      <c r="Z24" s="179" t="s">
        <v>201</v>
      </c>
      <c r="AA24" s="179" t="s">
        <v>201</v>
      </c>
      <c r="AB24" s="179" t="s">
        <v>201</v>
      </c>
      <c r="AC24" s="179" t="s">
        <v>201</v>
      </c>
    </row>
    <row r="25" spans="1:78" ht="68.25" customHeight="1">
      <c r="A25" s="203" t="s">
        <v>213</v>
      </c>
      <c r="B25" s="181" t="s">
        <v>215</v>
      </c>
      <c r="C25" s="191" t="s">
        <v>212</v>
      </c>
      <c r="D25" s="180" t="s">
        <v>200</v>
      </c>
      <c r="E25" s="179" t="s">
        <v>201</v>
      </c>
      <c r="F25" s="179" t="s">
        <v>201</v>
      </c>
      <c r="G25" s="179" t="s">
        <v>201</v>
      </c>
      <c r="H25" s="179" t="s">
        <v>201</v>
      </c>
      <c r="I25" s="179" t="s">
        <v>201</v>
      </c>
      <c r="J25" s="179" t="s">
        <v>201</v>
      </c>
      <c r="K25" s="179" t="s">
        <v>201</v>
      </c>
      <c r="L25" s="179" t="s">
        <v>201</v>
      </c>
      <c r="M25" s="179" t="s">
        <v>201</v>
      </c>
      <c r="N25" s="179" t="s">
        <v>201</v>
      </c>
      <c r="O25" s="179" t="s">
        <v>201</v>
      </c>
      <c r="P25" s="179" t="s">
        <v>201</v>
      </c>
      <c r="Q25" s="179" t="s">
        <v>201</v>
      </c>
      <c r="R25" s="179" t="s">
        <v>201</v>
      </c>
      <c r="S25" s="179" t="s">
        <v>201</v>
      </c>
      <c r="T25" s="179" t="s">
        <v>201</v>
      </c>
      <c r="U25" s="179" t="s">
        <v>201</v>
      </c>
      <c r="V25" s="179" t="s">
        <v>201</v>
      </c>
      <c r="W25" s="179" t="s">
        <v>201</v>
      </c>
      <c r="X25" s="179" t="s">
        <v>201</v>
      </c>
      <c r="Y25" s="179" t="s">
        <v>201</v>
      </c>
      <c r="Z25" s="179" t="s">
        <v>201</v>
      </c>
      <c r="AA25" s="179" t="s">
        <v>201</v>
      </c>
      <c r="AB25" s="179" t="s">
        <v>201</v>
      </c>
      <c r="AC25" s="179" t="s">
        <v>201</v>
      </c>
    </row>
    <row r="26" spans="1:78" s="168" customFormat="1" ht="46.5" customHeight="1">
      <c r="A26" s="203" t="s">
        <v>214</v>
      </c>
      <c r="B26" s="181" t="s">
        <v>216</v>
      </c>
      <c r="C26" s="193" t="s">
        <v>217</v>
      </c>
      <c r="D26" s="180" t="s">
        <v>200</v>
      </c>
      <c r="E26" s="179" t="s">
        <v>201</v>
      </c>
      <c r="F26" s="179" t="s">
        <v>201</v>
      </c>
      <c r="G26" s="179" t="s">
        <v>201</v>
      </c>
      <c r="H26" s="179" t="s">
        <v>201</v>
      </c>
      <c r="I26" s="179" t="s">
        <v>201</v>
      </c>
      <c r="J26" s="179" t="s">
        <v>201</v>
      </c>
      <c r="K26" s="179" t="s">
        <v>201</v>
      </c>
      <c r="L26" s="179" t="s">
        <v>201</v>
      </c>
      <c r="M26" s="179" t="s">
        <v>201</v>
      </c>
      <c r="N26" s="179" t="s">
        <v>201</v>
      </c>
      <c r="O26" s="179" t="s">
        <v>201</v>
      </c>
      <c r="P26" s="179" t="s">
        <v>201</v>
      </c>
      <c r="Q26" s="179" t="s">
        <v>201</v>
      </c>
      <c r="R26" s="179" t="s">
        <v>201</v>
      </c>
      <c r="S26" s="179" t="s">
        <v>201</v>
      </c>
      <c r="T26" s="179" t="s">
        <v>201</v>
      </c>
      <c r="U26" s="179" t="s">
        <v>201</v>
      </c>
      <c r="V26" s="179" t="s">
        <v>201</v>
      </c>
      <c r="W26" s="179" t="s">
        <v>201</v>
      </c>
      <c r="X26" s="179" t="s">
        <v>201</v>
      </c>
      <c r="Y26" s="179" t="s">
        <v>201</v>
      </c>
      <c r="Z26" s="179" t="s">
        <v>201</v>
      </c>
      <c r="AA26" s="179" t="s">
        <v>201</v>
      </c>
      <c r="AB26" s="179" t="s">
        <v>201</v>
      </c>
      <c r="AC26" s="179" t="s">
        <v>201</v>
      </c>
    </row>
    <row r="27" spans="1:78" s="168" customFormat="1" ht="27.75" customHeight="1">
      <c r="A27" s="172"/>
      <c r="B27" s="332" t="s">
        <v>241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4"/>
    </row>
    <row r="28" spans="1:78" ht="75">
      <c r="A28" s="204" t="s">
        <v>218</v>
      </c>
      <c r="B28" s="181" t="s">
        <v>237</v>
      </c>
      <c r="C28" s="191" t="s">
        <v>221</v>
      </c>
      <c r="D28" s="180" t="s">
        <v>200</v>
      </c>
      <c r="E28" s="179" t="s">
        <v>201</v>
      </c>
      <c r="F28" s="179" t="s">
        <v>201</v>
      </c>
      <c r="G28" s="179" t="s">
        <v>201</v>
      </c>
      <c r="H28" s="179" t="s">
        <v>201</v>
      </c>
      <c r="I28" s="179" t="s">
        <v>201</v>
      </c>
      <c r="J28" s="179" t="s">
        <v>201</v>
      </c>
      <c r="K28" s="179" t="s">
        <v>201</v>
      </c>
      <c r="L28" s="179" t="s">
        <v>201</v>
      </c>
      <c r="M28" s="179" t="s">
        <v>201</v>
      </c>
      <c r="N28" s="179" t="s">
        <v>201</v>
      </c>
      <c r="O28" s="179" t="s">
        <v>201</v>
      </c>
      <c r="P28" s="179" t="s">
        <v>201</v>
      </c>
      <c r="Q28" s="179" t="s">
        <v>201</v>
      </c>
      <c r="R28" s="179" t="s">
        <v>201</v>
      </c>
      <c r="S28" s="179" t="s">
        <v>201</v>
      </c>
      <c r="T28" s="179" t="s">
        <v>201</v>
      </c>
      <c r="U28" s="179" t="s">
        <v>201</v>
      </c>
      <c r="V28" s="179" t="s">
        <v>201</v>
      </c>
      <c r="W28" s="179" t="s">
        <v>201</v>
      </c>
      <c r="X28" s="179" t="s">
        <v>201</v>
      </c>
      <c r="Y28" s="179" t="s">
        <v>201</v>
      </c>
      <c r="Z28" s="179" t="s">
        <v>201</v>
      </c>
      <c r="AA28" s="179" t="s">
        <v>201</v>
      </c>
      <c r="AB28" s="179" t="s">
        <v>201</v>
      </c>
      <c r="AC28" s="179" t="s">
        <v>201</v>
      </c>
    </row>
    <row r="29" spans="1:78" ht="75">
      <c r="A29" s="204" t="s">
        <v>219</v>
      </c>
      <c r="B29" s="197" t="s">
        <v>231</v>
      </c>
      <c r="C29" s="191" t="s">
        <v>232</v>
      </c>
      <c r="D29" s="180" t="s">
        <v>200</v>
      </c>
      <c r="E29" s="179" t="s">
        <v>201</v>
      </c>
      <c r="F29" s="179" t="s">
        <v>201</v>
      </c>
      <c r="G29" s="179" t="s">
        <v>201</v>
      </c>
      <c r="H29" s="179" t="s">
        <v>201</v>
      </c>
      <c r="I29" s="179" t="s">
        <v>201</v>
      </c>
      <c r="J29" s="179" t="s">
        <v>201</v>
      </c>
      <c r="K29" s="179" t="s">
        <v>201</v>
      </c>
      <c r="L29" s="179" t="s">
        <v>201</v>
      </c>
      <c r="M29" s="179" t="s">
        <v>201</v>
      </c>
      <c r="N29" s="179" t="s">
        <v>201</v>
      </c>
      <c r="O29" s="179" t="s">
        <v>201</v>
      </c>
      <c r="P29" s="179" t="s">
        <v>201</v>
      </c>
      <c r="Q29" s="179" t="s">
        <v>201</v>
      </c>
      <c r="R29" s="179" t="s">
        <v>201</v>
      </c>
      <c r="S29" s="179" t="s">
        <v>201</v>
      </c>
      <c r="T29" s="179" t="s">
        <v>201</v>
      </c>
      <c r="U29" s="179" t="s">
        <v>201</v>
      </c>
      <c r="V29" s="179" t="s">
        <v>201</v>
      </c>
      <c r="W29" s="179" t="s">
        <v>201</v>
      </c>
      <c r="X29" s="179" t="s">
        <v>201</v>
      </c>
      <c r="Y29" s="179" t="s">
        <v>201</v>
      </c>
      <c r="Z29" s="179" t="s">
        <v>201</v>
      </c>
      <c r="AA29" s="179" t="s">
        <v>201</v>
      </c>
      <c r="AB29" s="179" t="s">
        <v>201</v>
      </c>
      <c r="AC29" s="179" t="s">
        <v>201</v>
      </c>
    </row>
    <row r="30" spans="1:78" ht="48.75" customHeight="1">
      <c r="A30" s="204" t="s">
        <v>242</v>
      </c>
      <c r="B30" s="197" t="s">
        <v>224</v>
      </c>
      <c r="C30" s="198" t="s">
        <v>233</v>
      </c>
      <c r="D30" s="180" t="s">
        <v>200</v>
      </c>
      <c r="E30" s="179" t="s">
        <v>201</v>
      </c>
      <c r="F30" s="179" t="s">
        <v>201</v>
      </c>
      <c r="G30" s="179" t="s">
        <v>201</v>
      </c>
      <c r="H30" s="179" t="s">
        <v>201</v>
      </c>
      <c r="I30" s="179" t="s">
        <v>201</v>
      </c>
      <c r="J30" s="179" t="s">
        <v>201</v>
      </c>
      <c r="K30" s="179" t="s">
        <v>201</v>
      </c>
      <c r="L30" s="179" t="s">
        <v>201</v>
      </c>
      <c r="M30" s="179" t="s">
        <v>201</v>
      </c>
      <c r="N30" s="179" t="s">
        <v>201</v>
      </c>
      <c r="O30" s="179" t="s">
        <v>201</v>
      </c>
      <c r="P30" s="179" t="s">
        <v>201</v>
      </c>
      <c r="Q30" s="179" t="s">
        <v>201</v>
      </c>
      <c r="R30" s="179" t="s">
        <v>201</v>
      </c>
      <c r="S30" s="179" t="s">
        <v>201</v>
      </c>
      <c r="T30" s="179" t="s">
        <v>201</v>
      </c>
      <c r="U30" s="179" t="s">
        <v>201</v>
      </c>
      <c r="V30" s="179" t="s">
        <v>201</v>
      </c>
      <c r="W30" s="179" t="s">
        <v>201</v>
      </c>
      <c r="X30" s="179" t="s">
        <v>201</v>
      </c>
      <c r="Y30" s="179" t="s">
        <v>201</v>
      </c>
      <c r="Z30" s="179" t="s">
        <v>201</v>
      </c>
      <c r="AA30" s="179" t="s">
        <v>201</v>
      </c>
      <c r="AB30" s="179" t="s">
        <v>201</v>
      </c>
      <c r="AC30" s="179" t="s">
        <v>201</v>
      </c>
    </row>
    <row r="31" spans="1:78" s="166" customFormat="1" ht="69" customHeight="1">
      <c r="A31" s="204" t="s">
        <v>243</v>
      </c>
      <c r="B31" s="197" t="s">
        <v>225</v>
      </c>
      <c r="C31" s="198" t="s">
        <v>233</v>
      </c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3"/>
      <c r="Z31" s="183"/>
      <c r="AA31" s="183"/>
      <c r="AB31" s="183"/>
      <c r="AC31" s="183"/>
    </row>
    <row r="32" spans="1:78" ht="25.5" customHeight="1">
      <c r="A32" s="172"/>
      <c r="B32" s="332" t="s">
        <v>244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4"/>
      <c r="AH32" s="170"/>
    </row>
    <row r="33" spans="1:34" ht="80.25" customHeight="1">
      <c r="A33" s="204" t="s">
        <v>220</v>
      </c>
      <c r="B33" s="181" t="s">
        <v>226</v>
      </c>
      <c r="C33" s="181" t="s">
        <v>230</v>
      </c>
      <c r="D33" s="180" t="s">
        <v>200</v>
      </c>
      <c r="E33" s="179" t="s">
        <v>201</v>
      </c>
      <c r="F33" s="179" t="s">
        <v>201</v>
      </c>
      <c r="G33" s="179" t="s">
        <v>201</v>
      </c>
      <c r="H33" s="179" t="s">
        <v>201</v>
      </c>
      <c r="I33" s="179" t="s">
        <v>201</v>
      </c>
      <c r="J33" s="179" t="s">
        <v>201</v>
      </c>
      <c r="K33" s="179" t="s">
        <v>201</v>
      </c>
      <c r="L33" s="179" t="s">
        <v>201</v>
      </c>
      <c r="M33" s="179" t="s">
        <v>201</v>
      </c>
      <c r="N33" s="179" t="s">
        <v>201</v>
      </c>
      <c r="O33" s="179" t="s">
        <v>201</v>
      </c>
      <c r="P33" s="179" t="s">
        <v>201</v>
      </c>
      <c r="Q33" s="179" t="s">
        <v>201</v>
      </c>
      <c r="R33" s="179" t="s">
        <v>201</v>
      </c>
      <c r="S33" s="179" t="s">
        <v>201</v>
      </c>
      <c r="T33" s="179" t="s">
        <v>201</v>
      </c>
      <c r="U33" s="179" t="s">
        <v>201</v>
      </c>
      <c r="V33" s="179" t="s">
        <v>201</v>
      </c>
      <c r="W33" s="179" t="s">
        <v>201</v>
      </c>
      <c r="X33" s="179" t="s">
        <v>201</v>
      </c>
      <c r="Y33" s="179" t="s">
        <v>201</v>
      </c>
      <c r="Z33" s="179" t="s">
        <v>201</v>
      </c>
      <c r="AA33" s="179" t="s">
        <v>201</v>
      </c>
      <c r="AB33" s="179" t="s">
        <v>201</v>
      </c>
      <c r="AC33" s="179" t="s">
        <v>201</v>
      </c>
    </row>
    <row r="34" spans="1:34" s="168" customFormat="1" ht="30">
      <c r="A34" s="204" t="s">
        <v>222</v>
      </c>
      <c r="B34" s="181" t="s">
        <v>227</v>
      </c>
      <c r="C34" s="191" t="s">
        <v>221</v>
      </c>
      <c r="D34" s="180" t="s">
        <v>200</v>
      </c>
      <c r="E34" s="179" t="s">
        <v>201</v>
      </c>
      <c r="F34" s="179" t="s">
        <v>201</v>
      </c>
      <c r="G34" s="179" t="s">
        <v>201</v>
      </c>
      <c r="H34" s="179" t="s">
        <v>201</v>
      </c>
      <c r="I34" s="179" t="s">
        <v>201</v>
      </c>
      <c r="J34" s="179" t="s">
        <v>201</v>
      </c>
      <c r="K34" s="179" t="s">
        <v>201</v>
      </c>
      <c r="L34" s="179" t="s">
        <v>201</v>
      </c>
      <c r="M34" s="179" t="s">
        <v>201</v>
      </c>
      <c r="N34" s="179" t="s">
        <v>201</v>
      </c>
      <c r="O34" s="179" t="s">
        <v>201</v>
      </c>
      <c r="P34" s="179" t="s">
        <v>201</v>
      </c>
      <c r="Q34" s="179" t="s">
        <v>201</v>
      </c>
      <c r="R34" s="179" t="s">
        <v>201</v>
      </c>
      <c r="S34" s="179" t="s">
        <v>201</v>
      </c>
      <c r="T34" s="179" t="s">
        <v>201</v>
      </c>
      <c r="U34" s="179" t="s">
        <v>201</v>
      </c>
      <c r="V34" s="179" t="s">
        <v>201</v>
      </c>
      <c r="W34" s="179" t="s">
        <v>201</v>
      </c>
      <c r="X34" s="179" t="s">
        <v>201</v>
      </c>
      <c r="Y34" s="179" t="s">
        <v>201</v>
      </c>
      <c r="Z34" s="179" t="s">
        <v>201</v>
      </c>
      <c r="AA34" s="179" t="s">
        <v>201</v>
      </c>
      <c r="AB34" s="179" t="s">
        <v>201</v>
      </c>
      <c r="AC34" s="179" t="s">
        <v>201</v>
      </c>
      <c r="AH34" s="171"/>
    </row>
    <row r="35" spans="1:34" s="168" customFormat="1" ht="133.5" customHeight="1">
      <c r="A35" s="204" t="s">
        <v>223</v>
      </c>
      <c r="B35" s="181" t="s">
        <v>228</v>
      </c>
      <c r="C35" s="191" t="s">
        <v>247</v>
      </c>
      <c r="D35" s="180" t="s">
        <v>200</v>
      </c>
      <c r="E35" s="179" t="s">
        <v>201</v>
      </c>
      <c r="F35" s="179" t="s">
        <v>201</v>
      </c>
      <c r="G35" s="179" t="s">
        <v>201</v>
      </c>
      <c r="H35" s="179" t="s">
        <v>201</v>
      </c>
      <c r="I35" s="179" t="s">
        <v>201</v>
      </c>
      <c r="J35" s="179" t="s">
        <v>201</v>
      </c>
      <c r="K35" s="179" t="s">
        <v>201</v>
      </c>
      <c r="L35" s="179" t="s">
        <v>201</v>
      </c>
      <c r="M35" s="179" t="s">
        <v>201</v>
      </c>
      <c r="N35" s="179" t="s">
        <v>201</v>
      </c>
      <c r="O35" s="179" t="s">
        <v>201</v>
      </c>
      <c r="P35" s="179" t="s">
        <v>201</v>
      </c>
      <c r="Q35" s="179" t="s">
        <v>201</v>
      </c>
      <c r="R35" s="179" t="s">
        <v>201</v>
      </c>
      <c r="S35" s="179" t="s">
        <v>201</v>
      </c>
      <c r="T35" s="179" t="s">
        <v>201</v>
      </c>
      <c r="U35" s="179" t="s">
        <v>201</v>
      </c>
      <c r="V35" s="179" t="s">
        <v>201</v>
      </c>
      <c r="W35" s="179" t="s">
        <v>201</v>
      </c>
      <c r="X35" s="179" t="s">
        <v>201</v>
      </c>
      <c r="Y35" s="179" t="s">
        <v>201</v>
      </c>
      <c r="Z35" s="179" t="s">
        <v>201</v>
      </c>
      <c r="AA35" s="179" t="s">
        <v>201</v>
      </c>
      <c r="AB35" s="179" t="s">
        <v>201</v>
      </c>
      <c r="AC35" s="179" t="s">
        <v>201</v>
      </c>
    </row>
    <row r="38" spans="1:34" ht="12.7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</row>
    <row r="39" spans="1:34" ht="24.75" customHeight="1">
      <c r="B39" s="184"/>
      <c r="C39" s="189"/>
    </row>
    <row r="40" spans="1:34" ht="24.75" customHeight="1">
      <c r="C40" s="189"/>
    </row>
    <row r="41" spans="1:34" ht="24.75" customHeight="1">
      <c r="C41" s="189"/>
    </row>
    <row r="42" spans="1:34" ht="24.75" customHeight="1">
      <c r="C42" s="189"/>
    </row>
    <row r="43" spans="1:34" ht="24.75" customHeight="1">
      <c r="C43" s="189"/>
    </row>
    <row r="44" spans="1:34" ht="24.75" customHeight="1">
      <c r="C44" s="189"/>
    </row>
    <row r="45" spans="1:34" ht="24.75" customHeight="1">
      <c r="C45" s="189"/>
    </row>
    <row r="49" spans="3:3" ht="12.75">
      <c r="C49" s="165" t="s">
        <v>136</v>
      </c>
    </row>
  </sheetData>
  <mergeCells count="47">
    <mergeCell ref="B27:AC27"/>
    <mergeCell ref="B32:AC32"/>
    <mergeCell ref="L11:L12"/>
    <mergeCell ref="K11:K12"/>
    <mergeCell ref="J11:J12"/>
    <mergeCell ref="B19:AC19"/>
    <mergeCell ref="E11:E12"/>
    <mergeCell ref="I11:I12"/>
    <mergeCell ref="M11:M12"/>
    <mergeCell ref="N11:N12"/>
    <mergeCell ref="P11:P12"/>
    <mergeCell ref="Q11:Q12"/>
    <mergeCell ref="R11:R12"/>
    <mergeCell ref="S11:S12"/>
    <mergeCell ref="T11:T12"/>
    <mergeCell ref="A38:AC38"/>
    <mergeCell ref="AA11:AA12"/>
    <mergeCell ref="AB11:AB12"/>
    <mergeCell ref="AC11:AC12"/>
    <mergeCell ref="B14:AC14"/>
    <mergeCell ref="B15:AC15"/>
    <mergeCell ref="Y11:Y12"/>
    <mergeCell ref="Z11:Z12"/>
    <mergeCell ref="F11:F12"/>
    <mergeCell ref="G11:G12"/>
    <mergeCell ref="H11:H12"/>
    <mergeCell ref="W11:W12"/>
    <mergeCell ref="X11:X12"/>
    <mergeCell ref="O11:O12"/>
    <mergeCell ref="U11:U12"/>
    <mergeCell ref="V11:V12"/>
    <mergeCell ref="Q2:AC2"/>
    <mergeCell ref="Q3:AC3"/>
    <mergeCell ref="Q4:AC4"/>
    <mergeCell ref="Q6:AC6"/>
    <mergeCell ref="O7:AC7"/>
    <mergeCell ref="B8:Y8"/>
    <mergeCell ref="A9:A12"/>
    <mergeCell ref="B9:B12"/>
    <mergeCell ref="C9:C12"/>
    <mergeCell ref="D9:D12"/>
    <mergeCell ref="E9:AC9"/>
    <mergeCell ref="E10:H10"/>
    <mergeCell ref="J10:N10"/>
    <mergeCell ref="O10:S10"/>
    <mergeCell ref="T10:X10"/>
    <mergeCell ref="Y10:AC10"/>
  </mergeCells>
  <pageMargins left="0.15748031496062992" right="0.15748031496062992" top="0.15748031496062992" bottom="0.15748031496062992" header="0.17" footer="0.31496062992125984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="60" workbookViewId="0">
      <pane xSplit="6" ySplit="14" topLeftCell="G27" activePane="bottomRight" state="frozen"/>
      <selection pane="topRight" activeCell="G1" sqref="G1"/>
      <selection pane="bottomLeft" activeCell="A15" sqref="A15"/>
      <selection pane="bottomRight" activeCell="D29" sqref="D29"/>
    </sheetView>
  </sheetViews>
  <sheetFormatPr defaultRowHeight="24.75" customHeight="1"/>
  <cols>
    <col min="1" max="1" width="6.7109375" style="228" customWidth="1"/>
    <col min="2" max="2" width="72" style="212" customWidth="1"/>
    <col min="3" max="3" width="53.42578125" style="212" customWidth="1"/>
    <col min="4" max="4" width="12.140625" style="212" customWidth="1"/>
    <col min="5" max="5" width="8.5703125" style="212" customWidth="1"/>
    <col min="6" max="6" width="8.85546875" style="212" customWidth="1"/>
    <col min="7" max="7" width="5.140625" style="212" customWidth="1"/>
    <col min="8" max="8" width="5.28515625" style="212" customWidth="1"/>
    <col min="9" max="9" width="9.42578125" style="212" customWidth="1"/>
    <col min="10" max="10" width="8.140625" style="212" customWidth="1"/>
    <col min="11" max="11" width="8" style="212" customWidth="1"/>
    <col min="12" max="12" width="7.140625" style="212" customWidth="1"/>
    <col min="13" max="13" width="6.5703125" style="212" customWidth="1"/>
    <col min="14" max="14" width="9.42578125" style="212" customWidth="1"/>
    <col min="15" max="16" width="9.28515625" style="212" customWidth="1"/>
    <col min="17" max="17" width="4.85546875" style="212" customWidth="1"/>
    <col min="18" max="18" width="7.140625" style="212" customWidth="1"/>
    <col min="19" max="19" width="7.85546875" style="212" customWidth="1"/>
    <col min="20" max="21" width="9.28515625" style="212" customWidth="1"/>
    <col min="22" max="22" width="8.85546875" style="212" customWidth="1"/>
    <col min="23" max="23" width="7.5703125" style="212" customWidth="1"/>
    <col min="24" max="24" width="11.7109375" style="212" customWidth="1"/>
    <col min="25" max="25" width="9.140625" style="212" customWidth="1"/>
    <col min="26" max="26" width="9.42578125" style="212" customWidth="1"/>
    <col min="27" max="16384" width="9.140625" style="212"/>
  </cols>
  <sheetData>
    <row r="1" spans="1:25" ht="15">
      <c r="A1" s="21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ht="15">
      <c r="A2" s="21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36" t="s">
        <v>20</v>
      </c>
      <c r="R2" s="336"/>
      <c r="S2" s="336"/>
      <c r="T2" s="336"/>
      <c r="U2" s="336"/>
      <c r="V2" s="336"/>
      <c r="W2" s="336"/>
      <c r="X2" s="336"/>
      <c r="Y2" s="336"/>
    </row>
    <row r="3" spans="1:25" ht="15">
      <c r="A3" s="21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36" t="s">
        <v>188</v>
      </c>
      <c r="R3" s="336"/>
      <c r="S3" s="336"/>
      <c r="T3" s="336"/>
      <c r="U3" s="336"/>
      <c r="V3" s="336"/>
      <c r="W3" s="336"/>
      <c r="X3" s="336"/>
      <c r="Y3" s="336"/>
    </row>
    <row r="4" spans="1:25" ht="15">
      <c r="A4" s="21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336" t="s">
        <v>189</v>
      </c>
      <c r="R4" s="336"/>
      <c r="S4" s="336"/>
      <c r="T4" s="336"/>
      <c r="U4" s="336"/>
      <c r="V4" s="336"/>
      <c r="W4" s="336"/>
      <c r="X4" s="336"/>
      <c r="Y4" s="336"/>
    </row>
    <row r="5" spans="1:25" ht="15">
      <c r="A5" s="215"/>
      <c r="B5" s="205"/>
      <c r="C5" s="205"/>
      <c r="D5" s="205"/>
      <c r="E5" s="205"/>
      <c r="F5" s="205"/>
      <c r="G5" s="206"/>
      <c r="H5" s="206"/>
      <c r="I5" s="206"/>
      <c r="J5" s="206"/>
      <c r="K5" s="206"/>
      <c r="L5" s="206"/>
      <c r="M5" s="206"/>
      <c r="N5" s="206"/>
      <c r="O5" s="205"/>
      <c r="P5" s="205"/>
      <c r="Q5" s="206"/>
      <c r="R5" s="206"/>
      <c r="S5" s="206"/>
      <c r="T5" s="205"/>
      <c r="U5" s="205"/>
      <c r="V5" s="206"/>
      <c r="W5" s="206"/>
      <c r="X5" s="206"/>
      <c r="Y5" s="206"/>
    </row>
    <row r="6" spans="1:25" ht="15">
      <c r="A6" s="21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336" t="s">
        <v>20</v>
      </c>
      <c r="R6" s="336"/>
      <c r="S6" s="336"/>
      <c r="T6" s="336"/>
      <c r="U6" s="336"/>
      <c r="V6" s="336"/>
      <c r="W6" s="336"/>
      <c r="X6" s="336"/>
      <c r="Y6" s="336"/>
    </row>
    <row r="7" spans="1:25" ht="61.5" customHeight="1">
      <c r="A7" s="21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336" t="s">
        <v>194</v>
      </c>
      <c r="P7" s="336"/>
      <c r="Q7" s="336"/>
      <c r="R7" s="336"/>
      <c r="S7" s="336"/>
      <c r="T7" s="336"/>
      <c r="U7" s="336"/>
      <c r="V7" s="336"/>
      <c r="W7" s="336"/>
      <c r="X7" s="336"/>
      <c r="Y7" s="336"/>
    </row>
    <row r="8" spans="1:25" ht="27" customHeight="1">
      <c r="A8" s="215"/>
      <c r="B8" s="335" t="s">
        <v>195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</row>
    <row r="9" spans="1:25" ht="14.25">
      <c r="A9" s="337" t="s">
        <v>13</v>
      </c>
      <c r="B9" s="340" t="s">
        <v>185</v>
      </c>
      <c r="C9" s="340" t="s">
        <v>186</v>
      </c>
      <c r="D9" s="340" t="s">
        <v>187</v>
      </c>
      <c r="E9" s="341" t="s">
        <v>245</v>
      </c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</row>
    <row r="10" spans="1:25" ht="14.25" customHeight="1">
      <c r="A10" s="338"/>
      <c r="B10" s="338"/>
      <c r="C10" s="338"/>
      <c r="D10" s="338"/>
      <c r="E10" s="341" t="s">
        <v>190</v>
      </c>
      <c r="F10" s="343"/>
      <c r="G10" s="343"/>
      <c r="H10" s="343"/>
      <c r="I10" s="216"/>
      <c r="J10" s="341" t="s">
        <v>191</v>
      </c>
      <c r="K10" s="342"/>
      <c r="L10" s="342"/>
      <c r="M10" s="342"/>
      <c r="N10" s="344"/>
      <c r="O10" s="341" t="s">
        <v>193</v>
      </c>
      <c r="P10" s="342"/>
      <c r="Q10" s="342"/>
      <c r="R10" s="342"/>
      <c r="S10" s="344"/>
      <c r="T10" s="341" t="s">
        <v>192</v>
      </c>
      <c r="U10" s="342"/>
      <c r="V10" s="342"/>
      <c r="W10" s="342"/>
      <c r="X10" s="344"/>
      <c r="Y10" s="217" t="s">
        <v>12</v>
      </c>
    </row>
    <row r="11" spans="1:25" ht="12.75" customHeight="1">
      <c r="A11" s="338"/>
      <c r="B11" s="338"/>
      <c r="C11" s="338"/>
      <c r="D11" s="338"/>
      <c r="E11" s="345" t="s">
        <v>169</v>
      </c>
      <c r="F11" s="345" t="s">
        <v>170</v>
      </c>
      <c r="G11" s="345" t="s">
        <v>171</v>
      </c>
      <c r="H11" s="345" t="s">
        <v>172</v>
      </c>
      <c r="I11" s="345" t="s">
        <v>173</v>
      </c>
      <c r="J11" s="345" t="s">
        <v>169</v>
      </c>
      <c r="K11" s="345" t="s">
        <v>170</v>
      </c>
      <c r="L11" s="345" t="s">
        <v>171</v>
      </c>
      <c r="M11" s="345" t="s">
        <v>172</v>
      </c>
      <c r="N11" s="345" t="s">
        <v>173</v>
      </c>
      <c r="O11" s="345" t="s">
        <v>169</v>
      </c>
      <c r="P11" s="345" t="s">
        <v>170</v>
      </c>
      <c r="Q11" s="345" t="s">
        <v>171</v>
      </c>
      <c r="R11" s="345" t="s">
        <v>172</v>
      </c>
      <c r="S11" s="345" t="s">
        <v>173</v>
      </c>
      <c r="T11" s="345" t="s">
        <v>169</v>
      </c>
      <c r="U11" s="345" t="s">
        <v>170</v>
      </c>
      <c r="V11" s="345" t="s">
        <v>171</v>
      </c>
      <c r="W11" s="345" t="s">
        <v>172</v>
      </c>
      <c r="X11" s="345" t="s">
        <v>173</v>
      </c>
      <c r="Y11" s="345"/>
    </row>
    <row r="12" spans="1:25" ht="51.75" customHeight="1">
      <c r="A12" s="339"/>
      <c r="B12" s="339"/>
      <c r="C12" s="339"/>
      <c r="D12" s="339"/>
      <c r="E12" s="339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39"/>
    </row>
    <row r="13" spans="1:25" ht="15">
      <c r="A13" s="207">
        <v>1</v>
      </c>
      <c r="B13" s="207">
        <v>2</v>
      </c>
      <c r="C13" s="207">
        <v>3</v>
      </c>
      <c r="D13" s="207">
        <v>4</v>
      </c>
      <c r="E13" s="207">
        <v>5</v>
      </c>
      <c r="F13" s="207">
        <v>6</v>
      </c>
      <c r="G13" s="207">
        <v>7</v>
      </c>
      <c r="H13" s="207">
        <v>8</v>
      </c>
      <c r="I13" s="207">
        <v>9</v>
      </c>
      <c r="J13" s="207">
        <v>10</v>
      </c>
      <c r="K13" s="207">
        <v>11</v>
      </c>
      <c r="L13" s="207">
        <v>12</v>
      </c>
      <c r="M13" s="207">
        <v>13</v>
      </c>
      <c r="N13" s="207">
        <v>14</v>
      </c>
      <c r="O13" s="207">
        <v>15</v>
      </c>
      <c r="P13" s="207">
        <v>16</v>
      </c>
      <c r="Q13" s="207">
        <v>17</v>
      </c>
      <c r="R13" s="207">
        <v>18</v>
      </c>
      <c r="S13" s="207">
        <v>19</v>
      </c>
      <c r="T13" s="207">
        <v>20</v>
      </c>
      <c r="U13" s="207">
        <v>21</v>
      </c>
      <c r="V13" s="207">
        <v>22</v>
      </c>
      <c r="W13" s="207">
        <v>23</v>
      </c>
      <c r="X13" s="207">
        <v>24</v>
      </c>
      <c r="Y13" s="207">
        <v>25</v>
      </c>
    </row>
    <row r="14" spans="1:25" ht="15">
      <c r="A14" s="207"/>
      <c r="B14" s="353" t="s">
        <v>196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</row>
    <row r="15" spans="1:25" ht="15">
      <c r="A15" s="207"/>
      <c r="B15" s="353" t="s">
        <v>197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</row>
    <row r="16" spans="1:25" ht="54.75" customHeight="1">
      <c r="A16" s="218" t="s">
        <v>198</v>
      </c>
      <c r="B16" s="211" t="s">
        <v>199</v>
      </c>
      <c r="C16" s="211" t="s">
        <v>229</v>
      </c>
      <c r="D16" s="211" t="s">
        <v>200</v>
      </c>
      <c r="E16" s="207" t="s">
        <v>201</v>
      </c>
      <c r="F16" s="207" t="s">
        <v>201</v>
      </c>
      <c r="G16" s="207" t="s">
        <v>201</v>
      </c>
      <c r="H16" s="207" t="s">
        <v>201</v>
      </c>
      <c r="I16" s="207" t="s">
        <v>201</v>
      </c>
      <c r="J16" s="207" t="s">
        <v>201</v>
      </c>
      <c r="K16" s="207" t="s">
        <v>201</v>
      </c>
      <c r="L16" s="207" t="s">
        <v>201</v>
      </c>
      <c r="M16" s="207" t="s">
        <v>201</v>
      </c>
      <c r="N16" s="207" t="s">
        <v>201</v>
      </c>
      <c r="O16" s="207" t="s">
        <v>201</v>
      </c>
      <c r="P16" s="207" t="s">
        <v>201</v>
      </c>
      <c r="Q16" s="207" t="s">
        <v>201</v>
      </c>
      <c r="R16" s="207" t="s">
        <v>201</v>
      </c>
      <c r="S16" s="207" t="s">
        <v>201</v>
      </c>
      <c r="T16" s="207" t="s">
        <v>201</v>
      </c>
      <c r="U16" s="207" t="s">
        <v>201</v>
      </c>
      <c r="V16" s="207" t="s">
        <v>201</v>
      </c>
      <c r="W16" s="207" t="s">
        <v>201</v>
      </c>
      <c r="X16" s="207" t="s">
        <v>201</v>
      </c>
      <c r="Y16" s="207" t="s">
        <v>201</v>
      </c>
    </row>
    <row r="17" spans="1:30" ht="132" customHeight="1">
      <c r="A17" s="208" t="s">
        <v>202</v>
      </c>
      <c r="B17" s="219" t="s">
        <v>239</v>
      </c>
      <c r="C17" s="219" t="s">
        <v>249</v>
      </c>
      <c r="D17" s="211" t="s">
        <v>200</v>
      </c>
      <c r="E17" s="207" t="s">
        <v>201</v>
      </c>
      <c r="F17" s="207" t="s">
        <v>201</v>
      </c>
      <c r="G17" s="207" t="s">
        <v>201</v>
      </c>
      <c r="H17" s="207" t="s">
        <v>201</v>
      </c>
      <c r="I17" s="207" t="s">
        <v>201</v>
      </c>
      <c r="J17" s="207" t="s">
        <v>201</v>
      </c>
      <c r="K17" s="207" t="s">
        <v>201</v>
      </c>
      <c r="L17" s="207" t="s">
        <v>201</v>
      </c>
      <c r="M17" s="207" t="s">
        <v>201</v>
      </c>
      <c r="N17" s="207" t="s">
        <v>201</v>
      </c>
      <c r="O17" s="207" t="s">
        <v>201</v>
      </c>
      <c r="P17" s="207" t="s">
        <v>201</v>
      </c>
      <c r="Q17" s="207" t="s">
        <v>201</v>
      </c>
      <c r="R17" s="207" t="s">
        <v>201</v>
      </c>
      <c r="S17" s="207" t="s">
        <v>201</v>
      </c>
      <c r="T17" s="207" t="s">
        <v>201</v>
      </c>
      <c r="U17" s="207" t="s">
        <v>201</v>
      </c>
      <c r="V17" s="207" t="s">
        <v>201</v>
      </c>
      <c r="W17" s="207" t="s">
        <v>201</v>
      </c>
      <c r="X17" s="207" t="s">
        <v>201</v>
      </c>
      <c r="Y17" s="207" t="s">
        <v>201</v>
      </c>
    </row>
    <row r="18" spans="1:30" ht="100.5" customHeight="1">
      <c r="A18" s="208" t="s">
        <v>203</v>
      </c>
      <c r="B18" s="220" t="s">
        <v>240</v>
      </c>
      <c r="C18" s="220" t="s">
        <v>250</v>
      </c>
      <c r="D18" s="211" t="s">
        <v>200</v>
      </c>
      <c r="E18" s="207" t="s">
        <v>201</v>
      </c>
      <c r="F18" s="207" t="s">
        <v>201</v>
      </c>
      <c r="G18" s="207" t="s">
        <v>201</v>
      </c>
      <c r="H18" s="207" t="s">
        <v>201</v>
      </c>
      <c r="I18" s="207" t="s">
        <v>201</v>
      </c>
      <c r="J18" s="207" t="s">
        <v>201</v>
      </c>
      <c r="K18" s="207" t="s">
        <v>201</v>
      </c>
      <c r="L18" s="207" t="s">
        <v>201</v>
      </c>
      <c r="M18" s="207" t="s">
        <v>201</v>
      </c>
      <c r="N18" s="207" t="s">
        <v>201</v>
      </c>
      <c r="O18" s="207" t="s">
        <v>201</v>
      </c>
      <c r="P18" s="207" t="s">
        <v>201</v>
      </c>
      <c r="Q18" s="207" t="s">
        <v>201</v>
      </c>
      <c r="R18" s="207" t="s">
        <v>201</v>
      </c>
      <c r="S18" s="207" t="s">
        <v>201</v>
      </c>
      <c r="T18" s="207" t="s">
        <v>201</v>
      </c>
      <c r="U18" s="207" t="s">
        <v>201</v>
      </c>
      <c r="V18" s="207" t="s">
        <v>201</v>
      </c>
      <c r="W18" s="207" t="s">
        <v>201</v>
      </c>
      <c r="X18" s="207" t="s">
        <v>201</v>
      </c>
      <c r="Y18" s="207" t="s">
        <v>201</v>
      </c>
    </row>
    <row r="19" spans="1:30" ht="15">
      <c r="A19" s="207"/>
      <c r="B19" s="353" t="s">
        <v>204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</row>
    <row r="20" spans="1:30" ht="58.5" customHeight="1">
      <c r="A20" s="208" t="s">
        <v>205</v>
      </c>
      <c r="B20" s="221" t="s">
        <v>206</v>
      </c>
      <c r="C20" s="221" t="s">
        <v>207</v>
      </c>
      <c r="D20" s="211" t="s">
        <v>200</v>
      </c>
      <c r="E20" s="207" t="s">
        <v>201</v>
      </c>
      <c r="F20" s="207" t="s">
        <v>201</v>
      </c>
      <c r="G20" s="207" t="s">
        <v>201</v>
      </c>
      <c r="H20" s="207" t="s">
        <v>201</v>
      </c>
      <c r="I20" s="207" t="s">
        <v>201</v>
      </c>
      <c r="J20" s="207" t="s">
        <v>201</v>
      </c>
      <c r="K20" s="207" t="s">
        <v>201</v>
      </c>
      <c r="L20" s="207" t="s">
        <v>201</v>
      </c>
      <c r="M20" s="207" t="s">
        <v>201</v>
      </c>
      <c r="N20" s="207" t="s">
        <v>201</v>
      </c>
      <c r="O20" s="207" t="s">
        <v>201</v>
      </c>
      <c r="P20" s="207" t="s">
        <v>201</v>
      </c>
      <c r="Q20" s="207" t="s">
        <v>201</v>
      </c>
      <c r="R20" s="207" t="s">
        <v>201</v>
      </c>
      <c r="S20" s="207" t="s">
        <v>201</v>
      </c>
      <c r="T20" s="207" t="s">
        <v>201</v>
      </c>
      <c r="U20" s="207" t="s">
        <v>201</v>
      </c>
      <c r="V20" s="207" t="s">
        <v>201</v>
      </c>
      <c r="W20" s="207" t="s">
        <v>201</v>
      </c>
      <c r="X20" s="207" t="s">
        <v>201</v>
      </c>
      <c r="Y20" s="207" t="s">
        <v>201</v>
      </c>
    </row>
    <row r="21" spans="1:30" ht="137.25" customHeight="1">
      <c r="A21" s="208" t="s">
        <v>208</v>
      </c>
      <c r="B21" s="221" t="s">
        <v>236</v>
      </c>
      <c r="C21" s="221" t="s">
        <v>207</v>
      </c>
      <c r="D21" s="211" t="s">
        <v>200</v>
      </c>
      <c r="E21" s="207" t="s">
        <v>201</v>
      </c>
      <c r="F21" s="207" t="s">
        <v>201</v>
      </c>
      <c r="G21" s="207" t="s">
        <v>201</v>
      </c>
      <c r="H21" s="207" t="s">
        <v>201</v>
      </c>
      <c r="I21" s="207" t="s">
        <v>201</v>
      </c>
      <c r="J21" s="207" t="s">
        <v>201</v>
      </c>
      <c r="K21" s="207" t="s">
        <v>201</v>
      </c>
      <c r="L21" s="207" t="s">
        <v>201</v>
      </c>
      <c r="M21" s="207" t="s">
        <v>201</v>
      </c>
      <c r="N21" s="207" t="s">
        <v>201</v>
      </c>
      <c r="O21" s="207" t="s">
        <v>201</v>
      </c>
      <c r="P21" s="207" t="s">
        <v>201</v>
      </c>
      <c r="Q21" s="207" t="s">
        <v>201</v>
      </c>
      <c r="R21" s="207" t="s">
        <v>201</v>
      </c>
      <c r="S21" s="207" t="s">
        <v>201</v>
      </c>
      <c r="T21" s="207" t="s">
        <v>201</v>
      </c>
      <c r="U21" s="207" t="s">
        <v>201</v>
      </c>
      <c r="V21" s="207" t="s">
        <v>201</v>
      </c>
      <c r="W21" s="207" t="s">
        <v>201</v>
      </c>
      <c r="X21" s="207" t="s">
        <v>201</v>
      </c>
      <c r="Y21" s="207" t="s">
        <v>201</v>
      </c>
    </row>
    <row r="22" spans="1:30" ht="189" customHeight="1">
      <c r="A22" s="208" t="s">
        <v>209</v>
      </c>
      <c r="B22" s="221" t="s">
        <v>238</v>
      </c>
      <c r="C22" s="221" t="s">
        <v>207</v>
      </c>
      <c r="D22" s="211" t="s">
        <v>200</v>
      </c>
      <c r="E22" s="207" t="s">
        <v>201</v>
      </c>
      <c r="F22" s="207" t="s">
        <v>201</v>
      </c>
      <c r="G22" s="207" t="s">
        <v>201</v>
      </c>
      <c r="H22" s="207" t="s">
        <v>201</v>
      </c>
      <c r="I22" s="207" t="s">
        <v>201</v>
      </c>
      <c r="J22" s="207" t="s">
        <v>201</v>
      </c>
      <c r="K22" s="207" t="s">
        <v>201</v>
      </c>
      <c r="L22" s="207" t="s">
        <v>201</v>
      </c>
      <c r="M22" s="207" t="s">
        <v>201</v>
      </c>
      <c r="N22" s="207" t="s">
        <v>201</v>
      </c>
      <c r="O22" s="207" t="s">
        <v>201</v>
      </c>
      <c r="P22" s="207" t="s">
        <v>201</v>
      </c>
      <c r="Q22" s="207" t="s">
        <v>201</v>
      </c>
      <c r="R22" s="207" t="s">
        <v>201</v>
      </c>
      <c r="S22" s="207" t="s">
        <v>201</v>
      </c>
      <c r="T22" s="207" t="s">
        <v>201</v>
      </c>
      <c r="U22" s="207" t="s">
        <v>201</v>
      </c>
      <c r="V22" s="207" t="s">
        <v>201</v>
      </c>
      <c r="W22" s="207" t="s">
        <v>201</v>
      </c>
      <c r="X22" s="207" t="s">
        <v>201</v>
      </c>
      <c r="Y22" s="207" t="s">
        <v>201</v>
      </c>
    </row>
    <row r="23" spans="1:30" ht="52.5" customHeight="1">
      <c r="A23" s="208" t="s">
        <v>235</v>
      </c>
      <c r="B23" s="209" t="s">
        <v>211</v>
      </c>
      <c r="C23" s="210" t="s">
        <v>212</v>
      </c>
      <c r="D23" s="211" t="s">
        <v>200</v>
      </c>
      <c r="E23" s="207" t="s">
        <v>201</v>
      </c>
      <c r="F23" s="207" t="s">
        <v>201</v>
      </c>
      <c r="G23" s="207" t="s">
        <v>201</v>
      </c>
      <c r="H23" s="207" t="s">
        <v>201</v>
      </c>
      <c r="I23" s="207" t="s">
        <v>201</v>
      </c>
      <c r="J23" s="207" t="s">
        <v>201</v>
      </c>
      <c r="K23" s="207" t="s">
        <v>201</v>
      </c>
      <c r="L23" s="207" t="s">
        <v>201</v>
      </c>
      <c r="M23" s="207" t="s">
        <v>201</v>
      </c>
      <c r="N23" s="207" t="s">
        <v>201</v>
      </c>
      <c r="O23" s="207" t="s">
        <v>201</v>
      </c>
      <c r="P23" s="207" t="s">
        <v>201</v>
      </c>
      <c r="Q23" s="207" t="s">
        <v>201</v>
      </c>
      <c r="R23" s="207" t="s">
        <v>201</v>
      </c>
      <c r="S23" s="207" t="s">
        <v>201</v>
      </c>
      <c r="T23" s="207" t="s">
        <v>201</v>
      </c>
      <c r="U23" s="207" t="s">
        <v>201</v>
      </c>
      <c r="V23" s="207" t="s">
        <v>201</v>
      </c>
      <c r="W23" s="207" t="s">
        <v>201</v>
      </c>
      <c r="X23" s="207" t="s">
        <v>201</v>
      </c>
      <c r="Y23" s="207" t="s">
        <v>201</v>
      </c>
    </row>
    <row r="24" spans="1:30" ht="54" customHeight="1">
      <c r="A24" s="208" t="s">
        <v>210</v>
      </c>
      <c r="B24" s="209" t="s">
        <v>234</v>
      </c>
      <c r="C24" s="210" t="s">
        <v>212</v>
      </c>
      <c r="D24" s="211" t="s">
        <v>200</v>
      </c>
      <c r="E24" s="207" t="s">
        <v>201</v>
      </c>
      <c r="F24" s="207" t="s">
        <v>201</v>
      </c>
      <c r="G24" s="207" t="s">
        <v>201</v>
      </c>
      <c r="H24" s="207" t="s">
        <v>201</v>
      </c>
      <c r="I24" s="207" t="s">
        <v>201</v>
      </c>
      <c r="J24" s="207" t="s">
        <v>201</v>
      </c>
      <c r="K24" s="207" t="s">
        <v>201</v>
      </c>
      <c r="L24" s="207" t="s">
        <v>201</v>
      </c>
      <c r="M24" s="207" t="s">
        <v>201</v>
      </c>
      <c r="N24" s="207" t="s">
        <v>201</v>
      </c>
      <c r="O24" s="207" t="s">
        <v>201</v>
      </c>
      <c r="P24" s="207" t="s">
        <v>201</v>
      </c>
      <c r="Q24" s="207" t="s">
        <v>201</v>
      </c>
      <c r="R24" s="207" t="s">
        <v>201</v>
      </c>
      <c r="S24" s="207" t="s">
        <v>201</v>
      </c>
      <c r="T24" s="207" t="s">
        <v>201</v>
      </c>
      <c r="U24" s="207" t="s">
        <v>201</v>
      </c>
      <c r="V24" s="207" t="s">
        <v>201</v>
      </c>
      <c r="W24" s="207" t="s">
        <v>201</v>
      </c>
      <c r="X24" s="207" t="s">
        <v>201</v>
      </c>
      <c r="Y24" s="207" t="s">
        <v>201</v>
      </c>
    </row>
    <row r="25" spans="1:30" ht="68.25" customHeight="1">
      <c r="A25" s="208" t="s">
        <v>213</v>
      </c>
      <c r="B25" s="209" t="s">
        <v>215</v>
      </c>
      <c r="C25" s="221" t="s">
        <v>212</v>
      </c>
      <c r="D25" s="211" t="s">
        <v>200</v>
      </c>
      <c r="E25" s="207" t="s">
        <v>201</v>
      </c>
      <c r="F25" s="207" t="s">
        <v>201</v>
      </c>
      <c r="G25" s="207" t="s">
        <v>201</v>
      </c>
      <c r="H25" s="207" t="s">
        <v>201</v>
      </c>
      <c r="I25" s="207" t="s">
        <v>201</v>
      </c>
      <c r="J25" s="207" t="s">
        <v>201</v>
      </c>
      <c r="K25" s="207" t="s">
        <v>201</v>
      </c>
      <c r="L25" s="207" t="s">
        <v>201</v>
      </c>
      <c r="M25" s="207" t="s">
        <v>201</v>
      </c>
      <c r="N25" s="207" t="s">
        <v>201</v>
      </c>
      <c r="O25" s="207" t="s">
        <v>201</v>
      </c>
      <c r="P25" s="207" t="s">
        <v>201</v>
      </c>
      <c r="Q25" s="207" t="s">
        <v>201</v>
      </c>
      <c r="R25" s="207" t="s">
        <v>201</v>
      </c>
      <c r="S25" s="207" t="s">
        <v>201</v>
      </c>
      <c r="T25" s="207" t="s">
        <v>201</v>
      </c>
      <c r="U25" s="207" t="s">
        <v>201</v>
      </c>
      <c r="V25" s="207" t="s">
        <v>201</v>
      </c>
      <c r="W25" s="207" t="s">
        <v>201</v>
      </c>
      <c r="X25" s="207" t="s">
        <v>201</v>
      </c>
      <c r="Y25" s="207" t="s">
        <v>201</v>
      </c>
    </row>
    <row r="26" spans="1:30" s="223" customFormat="1" ht="46.5" customHeight="1">
      <c r="A26" s="208" t="s">
        <v>214</v>
      </c>
      <c r="B26" s="209" t="s">
        <v>216</v>
      </c>
      <c r="C26" s="222" t="s">
        <v>217</v>
      </c>
      <c r="D26" s="211" t="s">
        <v>200</v>
      </c>
      <c r="E26" s="207" t="s">
        <v>201</v>
      </c>
      <c r="F26" s="207" t="s">
        <v>201</v>
      </c>
      <c r="G26" s="207" t="s">
        <v>201</v>
      </c>
      <c r="H26" s="207" t="s">
        <v>201</v>
      </c>
      <c r="I26" s="207" t="s">
        <v>201</v>
      </c>
      <c r="J26" s="207" t="s">
        <v>201</v>
      </c>
      <c r="K26" s="207" t="s">
        <v>201</v>
      </c>
      <c r="L26" s="207" t="s">
        <v>201</v>
      </c>
      <c r="M26" s="207" t="s">
        <v>201</v>
      </c>
      <c r="N26" s="207" t="s">
        <v>201</v>
      </c>
      <c r="O26" s="207" t="s">
        <v>201</v>
      </c>
      <c r="P26" s="207" t="s">
        <v>201</v>
      </c>
      <c r="Q26" s="207" t="s">
        <v>201</v>
      </c>
      <c r="R26" s="207" t="s">
        <v>201</v>
      </c>
      <c r="S26" s="207" t="s">
        <v>201</v>
      </c>
      <c r="T26" s="207" t="s">
        <v>201</v>
      </c>
      <c r="U26" s="207" t="s">
        <v>201</v>
      </c>
      <c r="V26" s="207" t="s">
        <v>201</v>
      </c>
      <c r="W26" s="207" t="s">
        <v>201</v>
      </c>
      <c r="X26" s="207" t="s">
        <v>201</v>
      </c>
      <c r="Y26" s="207" t="s">
        <v>201</v>
      </c>
    </row>
    <row r="27" spans="1:30" s="223" customFormat="1" ht="27.75" customHeight="1">
      <c r="A27" s="224"/>
      <c r="B27" s="347" t="s">
        <v>241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</row>
    <row r="28" spans="1:30" ht="60">
      <c r="A28" s="208" t="s">
        <v>218</v>
      </c>
      <c r="B28" s="209" t="s">
        <v>237</v>
      </c>
      <c r="C28" s="221" t="s">
        <v>221</v>
      </c>
      <c r="D28" s="211" t="s">
        <v>200</v>
      </c>
      <c r="E28" s="207" t="s">
        <v>201</v>
      </c>
      <c r="F28" s="207" t="s">
        <v>201</v>
      </c>
      <c r="G28" s="207" t="s">
        <v>201</v>
      </c>
      <c r="H28" s="207" t="s">
        <v>201</v>
      </c>
      <c r="I28" s="207" t="s">
        <v>201</v>
      </c>
      <c r="J28" s="207" t="s">
        <v>201</v>
      </c>
      <c r="K28" s="207" t="s">
        <v>201</v>
      </c>
      <c r="L28" s="207" t="s">
        <v>201</v>
      </c>
      <c r="M28" s="207" t="s">
        <v>201</v>
      </c>
      <c r="N28" s="207" t="s">
        <v>201</v>
      </c>
      <c r="O28" s="207" t="s">
        <v>201</v>
      </c>
      <c r="P28" s="207" t="s">
        <v>201</v>
      </c>
      <c r="Q28" s="207" t="s">
        <v>201</v>
      </c>
      <c r="R28" s="207" t="s">
        <v>201</v>
      </c>
      <c r="S28" s="207" t="s">
        <v>201</v>
      </c>
      <c r="T28" s="207" t="s">
        <v>201</v>
      </c>
      <c r="U28" s="207" t="s">
        <v>201</v>
      </c>
      <c r="V28" s="207" t="s">
        <v>201</v>
      </c>
      <c r="W28" s="207" t="s">
        <v>201</v>
      </c>
      <c r="X28" s="207" t="s">
        <v>201</v>
      </c>
      <c r="Y28" s="207" t="s">
        <v>201</v>
      </c>
    </row>
    <row r="29" spans="1:30" ht="60">
      <c r="A29" s="208" t="s">
        <v>219</v>
      </c>
      <c r="B29" s="209" t="s">
        <v>231</v>
      </c>
      <c r="C29" s="221" t="s">
        <v>232</v>
      </c>
      <c r="D29" s="354" t="s">
        <v>264</v>
      </c>
      <c r="E29" s="207" t="s">
        <v>201</v>
      </c>
      <c r="F29" s="207" t="s">
        <v>201</v>
      </c>
      <c r="G29" s="207" t="s">
        <v>201</v>
      </c>
      <c r="H29" s="207" t="s">
        <v>201</v>
      </c>
      <c r="I29" s="207" t="s">
        <v>201</v>
      </c>
      <c r="J29" s="207" t="s">
        <v>201</v>
      </c>
      <c r="K29" s="207" t="s">
        <v>201</v>
      </c>
      <c r="L29" s="207" t="s">
        <v>201</v>
      </c>
      <c r="M29" s="207" t="s">
        <v>201</v>
      </c>
      <c r="N29" s="207" t="s">
        <v>201</v>
      </c>
      <c r="O29" s="207" t="s">
        <v>201</v>
      </c>
      <c r="P29" s="207" t="s">
        <v>201</v>
      </c>
      <c r="Q29" s="207" t="s">
        <v>201</v>
      </c>
      <c r="R29" s="207" t="s">
        <v>201</v>
      </c>
      <c r="S29" s="207" t="s">
        <v>201</v>
      </c>
      <c r="T29" s="207" t="s">
        <v>201</v>
      </c>
      <c r="U29" s="207" t="s">
        <v>201</v>
      </c>
      <c r="V29" s="207" t="s">
        <v>201</v>
      </c>
      <c r="W29" s="207" t="s">
        <v>201</v>
      </c>
      <c r="X29" s="207" t="s">
        <v>201</v>
      </c>
      <c r="Y29" s="207" t="s">
        <v>201</v>
      </c>
    </row>
    <row r="30" spans="1:30" ht="48.75" customHeight="1">
      <c r="A30" s="208" t="s">
        <v>242</v>
      </c>
      <c r="B30" s="209" t="s">
        <v>224</v>
      </c>
      <c r="C30" s="221" t="s">
        <v>233</v>
      </c>
      <c r="D30" s="211" t="s">
        <v>200</v>
      </c>
      <c r="E30" s="207" t="s">
        <v>201</v>
      </c>
      <c r="F30" s="207" t="s">
        <v>201</v>
      </c>
      <c r="G30" s="207" t="s">
        <v>201</v>
      </c>
      <c r="H30" s="207" t="s">
        <v>201</v>
      </c>
      <c r="I30" s="207" t="s">
        <v>201</v>
      </c>
      <c r="J30" s="207" t="s">
        <v>201</v>
      </c>
      <c r="K30" s="207" t="s">
        <v>201</v>
      </c>
      <c r="L30" s="207" t="s">
        <v>201</v>
      </c>
      <c r="M30" s="207" t="s">
        <v>201</v>
      </c>
      <c r="N30" s="207" t="s">
        <v>201</v>
      </c>
      <c r="O30" s="207" t="s">
        <v>201</v>
      </c>
      <c r="P30" s="207" t="s">
        <v>201</v>
      </c>
      <c r="Q30" s="207" t="s">
        <v>201</v>
      </c>
      <c r="R30" s="207" t="s">
        <v>201</v>
      </c>
      <c r="S30" s="207" t="s">
        <v>201</v>
      </c>
      <c r="T30" s="207" t="s">
        <v>201</v>
      </c>
      <c r="U30" s="207" t="s">
        <v>201</v>
      </c>
      <c r="V30" s="207" t="s">
        <v>201</v>
      </c>
      <c r="W30" s="207" t="s">
        <v>201</v>
      </c>
      <c r="X30" s="207" t="s">
        <v>201</v>
      </c>
      <c r="Y30" s="207" t="s">
        <v>201</v>
      </c>
    </row>
    <row r="31" spans="1:30" ht="69" customHeight="1">
      <c r="A31" s="208" t="s">
        <v>243</v>
      </c>
      <c r="B31" s="209" t="s">
        <v>225</v>
      </c>
      <c r="C31" s="221" t="s">
        <v>233</v>
      </c>
      <c r="D31" s="211" t="s">
        <v>200</v>
      </c>
      <c r="E31" s="207" t="s">
        <v>201</v>
      </c>
      <c r="F31" s="207" t="s">
        <v>201</v>
      </c>
      <c r="G31" s="207" t="s">
        <v>201</v>
      </c>
      <c r="H31" s="207" t="s">
        <v>201</v>
      </c>
      <c r="I31" s="207" t="s">
        <v>201</v>
      </c>
      <c r="J31" s="207" t="s">
        <v>201</v>
      </c>
      <c r="K31" s="207" t="s">
        <v>201</v>
      </c>
      <c r="L31" s="207" t="s">
        <v>201</v>
      </c>
      <c r="M31" s="207" t="s">
        <v>201</v>
      </c>
      <c r="N31" s="207" t="s">
        <v>201</v>
      </c>
      <c r="O31" s="207" t="s">
        <v>201</v>
      </c>
      <c r="P31" s="207" t="s">
        <v>201</v>
      </c>
      <c r="Q31" s="207" t="s">
        <v>201</v>
      </c>
      <c r="R31" s="207" t="s">
        <v>201</v>
      </c>
      <c r="S31" s="207" t="s">
        <v>201</v>
      </c>
      <c r="T31" s="207" t="s">
        <v>201</v>
      </c>
      <c r="U31" s="207" t="s">
        <v>201</v>
      </c>
      <c r="V31" s="207" t="s">
        <v>201</v>
      </c>
      <c r="W31" s="207" t="s">
        <v>201</v>
      </c>
      <c r="X31" s="207" t="s">
        <v>201</v>
      </c>
      <c r="Y31" s="207" t="s">
        <v>201</v>
      </c>
    </row>
    <row r="32" spans="1:30" ht="25.5" customHeight="1">
      <c r="A32" s="224"/>
      <c r="B32" s="347" t="s">
        <v>244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AD32" s="225"/>
    </row>
    <row r="33" spans="1:30" ht="80.25" customHeight="1">
      <c r="A33" s="208" t="s">
        <v>220</v>
      </c>
      <c r="B33" s="209" t="s">
        <v>226</v>
      </c>
      <c r="C33" s="209" t="s">
        <v>230</v>
      </c>
      <c r="D33" s="211" t="s">
        <v>200</v>
      </c>
      <c r="E33" s="207" t="s">
        <v>201</v>
      </c>
      <c r="F33" s="207" t="s">
        <v>201</v>
      </c>
      <c r="G33" s="207" t="s">
        <v>201</v>
      </c>
      <c r="H33" s="207" t="s">
        <v>201</v>
      </c>
      <c r="I33" s="207" t="s">
        <v>201</v>
      </c>
      <c r="J33" s="207" t="s">
        <v>201</v>
      </c>
      <c r="K33" s="207" t="s">
        <v>201</v>
      </c>
      <c r="L33" s="207" t="s">
        <v>201</v>
      </c>
      <c r="M33" s="207" t="s">
        <v>201</v>
      </c>
      <c r="N33" s="207" t="s">
        <v>201</v>
      </c>
      <c r="O33" s="207" t="s">
        <v>201</v>
      </c>
      <c r="P33" s="207" t="s">
        <v>201</v>
      </c>
      <c r="Q33" s="207" t="s">
        <v>201</v>
      </c>
      <c r="R33" s="207" t="s">
        <v>201</v>
      </c>
      <c r="S33" s="207" t="s">
        <v>201</v>
      </c>
      <c r="T33" s="207" t="s">
        <v>201</v>
      </c>
      <c r="U33" s="207" t="s">
        <v>201</v>
      </c>
      <c r="V33" s="207" t="s">
        <v>201</v>
      </c>
      <c r="W33" s="207" t="s">
        <v>201</v>
      </c>
      <c r="X33" s="207" t="s">
        <v>201</v>
      </c>
      <c r="Y33" s="207" t="s">
        <v>201</v>
      </c>
    </row>
    <row r="34" spans="1:30" s="223" customFormat="1" ht="30">
      <c r="A34" s="208" t="s">
        <v>222</v>
      </c>
      <c r="B34" s="209" t="s">
        <v>227</v>
      </c>
      <c r="C34" s="221" t="s">
        <v>221</v>
      </c>
      <c r="D34" s="211" t="s">
        <v>200</v>
      </c>
      <c r="E34" s="207" t="s">
        <v>201</v>
      </c>
      <c r="F34" s="207" t="s">
        <v>201</v>
      </c>
      <c r="G34" s="207" t="s">
        <v>201</v>
      </c>
      <c r="H34" s="207" t="s">
        <v>201</v>
      </c>
      <c r="I34" s="207" t="s">
        <v>201</v>
      </c>
      <c r="J34" s="207" t="s">
        <v>201</v>
      </c>
      <c r="K34" s="207" t="s">
        <v>201</v>
      </c>
      <c r="L34" s="207" t="s">
        <v>201</v>
      </c>
      <c r="M34" s="207" t="s">
        <v>201</v>
      </c>
      <c r="N34" s="207" t="s">
        <v>201</v>
      </c>
      <c r="O34" s="207" t="s">
        <v>201</v>
      </c>
      <c r="P34" s="207" t="s">
        <v>201</v>
      </c>
      <c r="Q34" s="207" t="s">
        <v>201</v>
      </c>
      <c r="R34" s="207" t="s">
        <v>201</v>
      </c>
      <c r="S34" s="207" t="s">
        <v>201</v>
      </c>
      <c r="T34" s="207" t="s">
        <v>201</v>
      </c>
      <c r="U34" s="207" t="s">
        <v>201</v>
      </c>
      <c r="V34" s="207" t="s">
        <v>201</v>
      </c>
      <c r="W34" s="207" t="s">
        <v>201</v>
      </c>
      <c r="X34" s="207" t="s">
        <v>201</v>
      </c>
      <c r="Y34" s="207" t="s">
        <v>201</v>
      </c>
      <c r="AD34" s="226"/>
    </row>
    <row r="35" spans="1:30" s="223" customFormat="1" ht="133.5" customHeight="1">
      <c r="A35" s="208" t="s">
        <v>223</v>
      </c>
      <c r="B35" s="209" t="s">
        <v>228</v>
      </c>
      <c r="C35" s="221" t="s">
        <v>247</v>
      </c>
      <c r="D35" s="211" t="s">
        <v>200</v>
      </c>
      <c r="E35" s="207" t="s">
        <v>201</v>
      </c>
      <c r="F35" s="207" t="s">
        <v>201</v>
      </c>
      <c r="G35" s="207" t="s">
        <v>201</v>
      </c>
      <c r="H35" s="207" t="s">
        <v>201</v>
      </c>
      <c r="I35" s="207" t="s">
        <v>201</v>
      </c>
      <c r="J35" s="207" t="s">
        <v>201</v>
      </c>
      <c r="K35" s="207" t="s">
        <v>201</v>
      </c>
      <c r="L35" s="207" t="s">
        <v>201</v>
      </c>
      <c r="M35" s="207" t="s">
        <v>201</v>
      </c>
      <c r="N35" s="207" t="s">
        <v>201</v>
      </c>
      <c r="O35" s="207" t="s">
        <v>201</v>
      </c>
      <c r="P35" s="207" t="s">
        <v>201</v>
      </c>
      <c r="Q35" s="207" t="s">
        <v>201</v>
      </c>
      <c r="R35" s="207" t="s">
        <v>201</v>
      </c>
      <c r="S35" s="207" t="s">
        <v>201</v>
      </c>
      <c r="T35" s="207" t="s">
        <v>201</v>
      </c>
      <c r="U35" s="207" t="s">
        <v>201</v>
      </c>
      <c r="V35" s="207" t="s">
        <v>201</v>
      </c>
      <c r="W35" s="207" t="s">
        <v>201</v>
      </c>
      <c r="X35" s="207" t="s">
        <v>201</v>
      </c>
      <c r="Y35" s="207" t="s">
        <v>201</v>
      </c>
    </row>
    <row r="36" spans="1:30" ht="25.5" customHeight="1">
      <c r="A36" s="224"/>
      <c r="B36" s="347" t="s">
        <v>261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AD36" s="225"/>
    </row>
    <row r="37" spans="1:30" ht="99" customHeight="1">
      <c r="A37" s="208" t="s">
        <v>251</v>
      </c>
      <c r="B37" s="209" t="s">
        <v>260</v>
      </c>
      <c r="C37" s="209" t="s">
        <v>262</v>
      </c>
      <c r="D37" s="211" t="s">
        <v>255</v>
      </c>
      <c r="E37" s="207" t="s">
        <v>201</v>
      </c>
      <c r="F37" s="207" t="s">
        <v>201</v>
      </c>
      <c r="G37" s="207" t="s">
        <v>201</v>
      </c>
      <c r="H37" s="207" t="s">
        <v>201</v>
      </c>
      <c r="I37" s="207" t="s">
        <v>201</v>
      </c>
      <c r="J37" s="207">
        <f t="shared" ref="J37:J42" si="0">K37+L37+M37+N37</f>
        <v>6252</v>
      </c>
      <c r="K37" s="207">
        <v>6252</v>
      </c>
      <c r="L37" s="207">
        <v>0</v>
      </c>
      <c r="M37" s="207">
        <v>0</v>
      </c>
      <c r="N37" s="207">
        <v>0</v>
      </c>
      <c r="O37" s="207" t="s">
        <v>201</v>
      </c>
      <c r="P37" s="207" t="s">
        <v>201</v>
      </c>
      <c r="Q37" s="207" t="s">
        <v>201</v>
      </c>
      <c r="R37" s="207" t="s">
        <v>201</v>
      </c>
      <c r="S37" s="207" t="s">
        <v>201</v>
      </c>
      <c r="T37" s="207" t="s">
        <v>201</v>
      </c>
      <c r="U37" s="207" t="s">
        <v>201</v>
      </c>
      <c r="V37" s="207" t="s">
        <v>201</v>
      </c>
      <c r="W37" s="207" t="s">
        <v>201</v>
      </c>
      <c r="X37" s="207" t="s">
        <v>201</v>
      </c>
      <c r="Y37" s="207">
        <f t="shared" ref="Y37:Y42" si="1">J37</f>
        <v>6252</v>
      </c>
    </row>
    <row r="38" spans="1:30" s="223" customFormat="1" ht="129" customHeight="1">
      <c r="A38" s="208" t="s">
        <v>252</v>
      </c>
      <c r="B38" s="209" t="s">
        <v>256</v>
      </c>
      <c r="C38" s="209" t="s">
        <v>262</v>
      </c>
      <c r="D38" s="211" t="s">
        <v>255</v>
      </c>
      <c r="E38" s="207" t="s">
        <v>201</v>
      </c>
      <c r="F38" s="207" t="s">
        <v>201</v>
      </c>
      <c r="G38" s="207" t="s">
        <v>201</v>
      </c>
      <c r="H38" s="207" t="s">
        <v>201</v>
      </c>
      <c r="I38" s="207" t="s">
        <v>201</v>
      </c>
      <c r="J38" s="207">
        <f t="shared" si="0"/>
        <v>24</v>
      </c>
      <c r="K38" s="207">
        <v>24</v>
      </c>
      <c r="L38" s="207">
        <v>0</v>
      </c>
      <c r="M38" s="207">
        <v>0</v>
      </c>
      <c r="N38" s="207">
        <v>0</v>
      </c>
      <c r="O38" s="207" t="s">
        <v>201</v>
      </c>
      <c r="P38" s="207" t="s">
        <v>201</v>
      </c>
      <c r="Q38" s="207" t="s">
        <v>201</v>
      </c>
      <c r="R38" s="207" t="s">
        <v>201</v>
      </c>
      <c r="S38" s="207" t="s">
        <v>201</v>
      </c>
      <c r="T38" s="207" t="s">
        <v>201</v>
      </c>
      <c r="U38" s="207" t="s">
        <v>201</v>
      </c>
      <c r="V38" s="207" t="s">
        <v>201</v>
      </c>
      <c r="W38" s="207" t="s">
        <v>201</v>
      </c>
      <c r="X38" s="207" t="s">
        <v>201</v>
      </c>
      <c r="Y38" s="207">
        <f t="shared" si="1"/>
        <v>24</v>
      </c>
      <c r="AD38" s="226"/>
    </row>
    <row r="39" spans="1:30" s="223" customFormat="1" ht="133.5" customHeight="1">
      <c r="A39" s="208" t="s">
        <v>253</v>
      </c>
      <c r="B39" s="209" t="s">
        <v>257</v>
      </c>
      <c r="C39" s="209" t="s">
        <v>262</v>
      </c>
      <c r="D39" s="211" t="s">
        <v>255</v>
      </c>
      <c r="E39" s="207" t="s">
        <v>201</v>
      </c>
      <c r="F39" s="207" t="s">
        <v>201</v>
      </c>
      <c r="G39" s="207" t="s">
        <v>201</v>
      </c>
      <c r="H39" s="207" t="s">
        <v>201</v>
      </c>
      <c r="I39" s="207" t="s">
        <v>201</v>
      </c>
      <c r="J39" s="207">
        <f t="shared" si="0"/>
        <v>3450</v>
      </c>
      <c r="K39" s="207">
        <f>2880+570</f>
        <v>3450</v>
      </c>
      <c r="L39" s="207">
        <v>0</v>
      </c>
      <c r="M39" s="207">
        <v>0</v>
      </c>
      <c r="N39" s="207">
        <v>0</v>
      </c>
      <c r="O39" s="207" t="s">
        <v>201</v>
      </c>
      <c r="P39" s="207" t="s">
        <v>201</v>
      </c>
      <c r="Q39" s="207" t="s">
        <v>201</v>
      </c>
      <c r="R39" s="207" t="s">
        <v>201</v>
      </c>
      <c r="S39" s="207" t="s">
        <v>201</v>
      </c>
      <c r="T39" s="207" t="s">
        <v>201</v>
      </c>
      <c r="U39" s="207" t="s">
        <v>201</v>
      </c>
      <c r="V39" s="207" t="s">
        <v>201</v>
      </c>
      <c r="W39" s="207" t="s">
        <v>201</v>
      </c>
      <c r="X39" s="207" t="s">
        <v>201</v>
      </c>
      <c r="Y39" s="207">
        <f t="shared" si="1"/>
        <v>3450</v>
      </c>
    </row>
    <row r="40" spans="1:30" s="223" customFormat="1" ht="96.75" customHeight="1">
      <c r="A40" s="208" t="s">
        <v>254</v>
      </c>
      <c r="B40" s="220" t="s">
        <v>258</v>
      </c>
      <c r="C40" s="210" t="s">
        <v>263</v>
      </c>
      <c r="D40" s="227" t="s">
        <v>255</v>
      </c>
      <c r="E40" s="208" t="s">
        <v>201</v>
      </c>
      <c r="F40" s="208" t="s">
        <v>201</v>
      </c>
      <c r="G40" s="208" t="s">
        <v>201</v>
      </c>
      <c r="H40" s="208" t="s">
        <v>201</v>
      </c>
      <c r="I40" s="208" t="s">
        <v>201</v>
      </c>
      <c r="J40" s="208">
        <f t="shared" si="0"/>
        <v>77.8</v>
      </c>
      <c r="K40" s="208">
        <f>73.2+4.6</f>
        <v>77.8</v>
      </c>
      <c r="L40" s="208">
        <v>0</v>
      </c>
      <c r="M40" s="208">
        <v>0</v>
      </c>
      <c r="N40" s="208">
        <v>0</v>
      </c>
      <c r="O40" s="208" t="s">
        <v>201</v>
      </c>
      <c r="P40" s="208" t="s">
        <v>201</v>
      </c>
      <c r="Q40" s="208" t="s">
        <v>201</v>
      </c>
      <c r="R40" s="208" t="s">
        <v>201</v>
      </c>
      <c r="S40" s="208" t="s">
        <v>201</v>
      </c>
      <c r="T40" s="208" t="s">
        <v>201</v>
      </c>
      <c r="U40" s="208" t="s">
        <v>201</v>
      </c>
      <c r="V40" s="208" t="s">
        <v>201</v>
      </c>
      <c r="W40" s="208" t="s">
        <v>201</v>
      </c>
      <c r="X40" s="208" t="s">
        <v>201</v>
      </c>
      <c r="Y40" s="208">
        <f t="shared" si="1"/>
        <v>77.8</v>
      </c>
    </row>
    <row r="41" spans="1:30" ht="24.75" customHeight="1">
      <c r="A41" s="349" t="s">
        <v>259</v>
      </c>
      <c r="B41" s="350"/>
      <c r="C41" s="350"/>
      <c r="D41" s="213"/>
      <c r="E41" s="213"/>
      <c r="F41" s="213"/>
      <c r="G41" s="213"/>
      <c r="H41" s="213"/>
      <c r="I41" s="213"/>
      <c r="J41" s="214">
        <f t="shared" si="0"/>
        <v>9803.7999999999993</v>
      </c>
      <c r="K41" s="214">
        <f>K37+K38+K39+K40</f>
        <v>9803.7999999999993</v>
      </c>
      <c r="L41" s="214">
        <f>L37+L38+L39+L40</f>
        <v>0</v>
      </c>
      <c r="M41" s="214">
        <f>M37+M38+M39+M40</f>
        <v>0</v>
      </c>
      <c r="N41" s="214">
        <f>N37+N38+N39+N40</f>
        <v>0</v>
      </c>
      <c r="O41" s="208" t="s">
        <v>201</v>
      </c>
      <c r="P41" s="208" t="s">
        <v>201</v>
      </c>
      <c r="Q41" s="208" t="s">
        <v>201</v>
      </c>
      <c r="R41" s="208" t="s">
        <v>201</v>
      </c>
      <c r="S41" s="208" t="s">
        <v>201</v>
      </c>
      <c r="T41" s="208" t="s">
        <v>201</v>
      </c>
      <c r="U41" s="208" t="s">
        <v>201</v>
      </c>
      <c r="V41" s="208" t="s">
        <v>201</v>
      </c>
      <c r="W41" s="208" t="s">
        <v>201</v>
      </c>
      <c r="X41" s="208" t="s">
        <v>201</v>
      </c>
      <c r="Y41" s="214">
        <f t="shared" si="1"/>
        <v>9803.7999999999993</v>
      </c>
    </row>
    <row r="42" spans="1:30" ht="24.75" customHeight="1">
      <c r="A42" s="351" t="s">
        <v>168</v>
      </c>
      <c r="B42" s="352"/>
      <c r="C42" s="352"/>
      <c r="D42" s="213"/>
      <c r="E42" s="207" t="s">
        <v>201</v>
      </c>
      <c r="F42" s="207" t="s">
        <v>201</v>
      </c>
      <c r="G42" s="207" t="s">
        <v>201</v>
      </c>
      <c r="H42" s="207" t="s">
        <v>201</v>
      </c>
      <c r="I42" s="207" t="s">
        <v>201</v>
      </c>
      <c r="J42" s="214">
        <f t="shared" si="0"/>
        <v>9803.7999999999993</v>
      </c>
      <c r="K42" s="214">
        <f>K37+K38+K39+K40</f>
        <v>9803.7999999999993</v>
      </c>
      <c r="L42" s="214">
        <v>0</v>
      </c>
      <c r="M42" s="214">
        <v>0</v>
      </c>
      <c r="N42" s="214">
        <v>0</v>
      </c>
      <c r="O42" s="207" t="s">
        <v>201</v>
      </c>
      <c r="P42" s="207" t="s">
        <v>201</v>
      </c>
      <c r="Q42" s="207" t="s">
        <v>201</v>
      </c>
      <c r="R42" s="207" t="s">
        <v>201</v>
      </c>
      <c r="S42" s="207" t="s">
        <v>201</v>
      </c>
      <c r="T42" s="207" t="s">
        <v>201</v>
      </c>
      <c r="U42" s="207" t="s">
        <v>201</v>
      </c>
      <c r="V42" s="207" t="s">
        <v>201</v>
      </c>
      <c r="W42" s="207" t="s">
        <v>201</v>
      </c>
      <c r="X42" s="207" t="s">
        <v>201</v>
      </c>
      <c r="Y42" s="214">
        <f t="shared" si="1"/>
        <v>9803.7999999999993</v>
      </c>
    </row>
    <row r="43" spans="1:30" ht="24.75" customHeight="1">
      <c r="C43" s="229"/>
    </row>
    <row r="44" spans="1:30" ht="24.75" customHeight="1">
      <c r="C44" s="229"/>
    </row>
    <row r="48" spans="1:30" ht="12.75">
      <c r="C48" s="212" t="s">
        <v>136</v>
      </c>
    </row>
  </sheetData>
  <mergeCells count="44">
    <mergeCell ref="B36:Y36"/>
    <mergeCell ref="A41:C41"/>
    <mergeCell ref="A42:C42"/>
    <mergeCell ref="B14:Y14"/>
    <mergeCell ref="B15:Y15"/>
    <mergeCell ref="B19:Y19"/>
    <mergeCell ref="B27:Y27"/>
    <mergeCell ref="B32:Y32"/>
    <mergeCell ref="W11:W12"/>
    <mergeCell ref="X11:X12"/>
    <mergeCell ref="Y11:Y12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A9:A12"/>
    <mergeCell ref="B9:B12"/>
    <mergeCell ref="C9:C12"/>
    <mergeCell ref="D9:D12"/>
    <mergeCell ref="E9:Y9"/>
    <mergeCell ref="E10:H10"/>
    <mergeCell ref="J10:N10"/>
    <mergeCell ref="O10:S10"/>
    <mergeCell ref="T10:X10"/>
    <mergeCell ref="P11:P12"/>
    <mergeCell ref="E11:E12"/>
    <mergeCell ref="F11:F12"/>
    <mergeCell ref="G11:G12"/>
    <mergeCell ref="H11:H12"/>
    <mergeCell ref="I11:I12"/>
    <mergeCell ref="J11:J12"/>
    <mergeCell ref="B8:Y8"/>
    <mergeCell ref="Q2:Y2"/>
    <mergeCell ref="Q3:Y3"/>
    <mergeCell ref="Q4:Y4"/>
    <mergeCell ref="Q6:Y6"/>
    <mergeCell ref="O7:Y7"/>
  </mergeCells>
  <pageMargins left="0.17" right="0.16" top="0.17" bottom="0.16" header="0.3" footer="0.16"/>
  <pageSetup paperSize="9" scale="46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Z81"/>
  <sheetViews>
    <sheetView topLeftCell="K73" workbookViewId="0">
      <selection activeCell="Y76" sqref="Y7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7.25" customHeight="1">
      <c r="S3" s="22"/>
      <c r="T3" s="45"/>
      <c r="U3" s="22"/>
      <c r="V3" s="231" t="s">
        <v>84</v>
      </c>
      <c r="W3" s="231"/>
      <c r="X3" s="231"/>
      <c r="Y3" s="231"/>
      <c r="Z3" s="231"/>
      <c r="AA3" s="231"/>
      <c r="AB3" s="231"/>
      <c r="AC3" s="231"/>
    </row>
    <row r="4" spans="1:29" ht="25.5" customHeight="1"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230" t="s">
        <v>20</v>
      </c>
      <c r="W6" s="230"/>
      <c r="X6" s="230"/>
      <c r="Y6" s="230"/>
      <c r="Z6" s="230"/>
      <c r="AA6" s="230"/>
      <c r="AB6" s="230"/>
      <c r="AC6" s="230"/>
    </row>
    <row r="7" spans="1:29" ht="98.25" customHeight="1">
      <c r="S7" s="22"/>
      <c r="T7" s="45"/>
      <c r="U7" s="22"/>
      <c r="V7" s="231" t="s">
        <v>90</v>
      </c>
      <c r="W7" s="231"/>
      <c r="X7" s="231"/>
      <c r="Y7" s="231"/>
      <c r="Z7" s="231"/>
      <c r="AA7" s="231"/>
      <c r="AB7" s="231"/>
      <c r="AC7" s="231"/>
    </row>
    <row r="8" spans="1:29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</row>
    <row r="9" spans="1:29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235"/>
      <c r="AA9" s="235"/>
      <c r="AB9" s="235"/>
      <c r="AC9" s="236"/>
    </row>
    <row r="10" spans="1:29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65</v>
      </c>
      <c r="U10" s="238"/>
      <c r="V10" s="238"/>
      <c r="W10" s="238"/>
      <c r="X10" s="239"/>
      <c r="Y10" s="240" t="s">
        <v>12</v>
      </c>
      <c r="Z10" s="241"/>
      <c r="AA10" s="241"/>
      <c r="AB10" s="241"/>
      <c r="AC10" s="241"/>
    </row>
    <row r="11" spans="1:29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58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</row>
    <row r="12" spans="1:29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59"/>
      <c r="Z12" s="232"/>
      <c r="AA12" s="232"/>
      <c r="AB12" s="232"/>
      <c r="AC12" s="232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</row>
    <row r="15" spans="1:29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</row>
    <row r="16" spans="1:29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0"/>
      <c r="Z16" s="250"/>
      <c r="AA16" s="250"/>
      <c r="AB16" s="250"/>
      <c r="AC16" s="250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61">
        <f>H18+G18+F18+I18</f>
        <v>0</v>
      </c>
      <c r="F18" s="261">
        <v>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6496</v>
      </c>
      <c r="U18" s="255">
        <v>6496</v>
      </c>
      <c r="V18" s="255">
        <v>0</v>
      </c>
      <c r="W18" s="255">
        <v>0</v>
      </c>
      <c r="X18" s="255">
        <v>0</v>
      </c>
      <c r="Y18" s="255">
        <f>AB18+AA18+AC18+Z18</f>
        <v>6496</v>
      </c>
      <c r="Z18" s="255">
        <f>F18+K18+P18+U18</f>
        <v>6496</v>
      </c>
      <c r="AA18" s="255">
        <v>0</v>
      </c>
      <c r="AB18" s="255">
        <f>H18+M18+R18+W18</f>
        <v>0</v>
      </c>
      <c r="AC18" s="255">
        <v>0</v>
      </c>
    </row>
    <row r="19" spans="1:78" ht="98.25" customHeight="1">
      <c r="A19" s="244"/>
      <c r="B19" s="245"/>
      <c r="C19" s="246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55"/>
      <c r="Z19" s="255"/>
      <c r="AA19" s="255"/>
      <c r="AB19" s="255"/>
      <c r="AC19" s="255"/>
    </row>
    <row r="20" spans="1:78" ht="82.5" customHeight="1">
      <c r="A20" s="244">
        <v>6</v>
      </c>
      <c r="B20" s="42" t="s">
        <v>24</v>
      </c>
      <c r="C20" s="24" t="s">
        <v>29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685</v>
      </c>
      <c r="U20" s="255">
        <v>685</v>
      </c>
      <c r="V20" s="255">
        <v>0</v>
      </c>
      <c r="W20" s="255">
        <v>0</v>
      </c>
      <c r="X20" s="255">
        <v>0</v>
      </c>
      <c r="Y20" s="255">
        <f>AB20+AA20+AC20+Z20</f>
        <v>685</v>
      </c>
      <c r="Z20" s="255">
        <f>F20+K20+P20+U20</f>
        <v>685</v>
      </c>
      <c r="AA20" s="255">
        <v>0</v>
      </c>
      <c r="AB20" s="255">
        <v>0</v>
      </c>
      <c r="AC20" s="255">
        <v>0</v>
      </c>
    </row>
    <row r="21" spans="1:78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55"/>
      <c r="Z21" s="255"/>
      <c r="AA21" s="266"/>
      <c r="AB21" s="255"/>
      <c r="AC21" s="266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9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4926</v>
      </c>
      <c r="F76" s="51">
        <v>4926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34482</v>
      </c>
      <c r="Z76" s="56">
        <f>F76+K76+P76+U76</f>
        <v>34482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4926</v>
      </c>
      <c r="F77" s="49">
        <f t="shared" ref="F77:AC77" si="26">SUM(F76:F76)</f>
        <v>4926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34482</v>
      </c>
      <c r="Z77" s="49">
        <f t="shared" si="26"/>
        <v>34482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49">
        <f>E74+E77</f>
        <v>5910</v>
      </c>
      <c r="F78" s="49">
        <f t="shared" ref="F78:AC78" si="27">F74+F77</f>
        <v>5910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49">
        <f t="shared" si="27"/>
        <v>44335</v>
      </c>
      <c r="Z78" s="49">
        <f t="shared" si="27"/>
        <v>44335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265" t="s">
        <v>45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</row>
  </sheetData>
  <mergeCells count="102">
    <mergeCell ref="A9:A11"/>
    <mergeCell ref="B9:B11"/>
    <mergeCell ref="C9:C11"/>
    <mergeCell ref="D9:D11"/>
    <mergeCell ref="V2:AC2"/>
    <mergeCell ref="V3:AC3"/>
    <mergeCell ref="V4:AC4"/>
    <mergeCell ref="B8:Y8"/>
    <mergeCell ref="V6:AC6"/>
    <mergeCell ref="V7:AC7"/>
    <mergeCell ref="E9:AC9"/>
    <mergeCell ref="E10:I10"/>
    <mergeCell ref="J10:N10"/>
    <mergeCell ref="O10:S10"/>
    <mergeCell ref="T10:X10"/>
    <mergeCell ref="Y10:AC10"/>
    <mergeCell ref="I11:I12"/>
    <mergeCell ref="J11:J12"/>
    <mergeCell ref="K11:K12"/>
    <mergeCell ref="L11:L12"/>
    <mergeCell ref="E11:E12"/>
    <mergeCell ref="F11:F12"/>
    <mergeCell ref="G11:G12"/>
    <mergeCell ref="H11:H12"/>
    <mergeCell ref="AB11:AB12"/>
    <mergeCell ref="U11:U12"/>
    <mergeCell ref="V11:V12"/>
    <mergeCell ref="W11:W12"/>
    <mergeCell ref="X11:X12"/>
    <mergeCell ref="A18:A19"/>
    <mergeCell ref="B18:B19"/>
    <mergeCell ref="C18:C19"/>
    <mergeCell ref="D18:D19"/>
    <mergeCell ref="AA18:AA19"/>
    <mergeCell ref="AB18:AB19"/>
    <mergeCell ref="U18:U19"/>
    <mergeCell ref="V18:V19"/>
    <mergeCell ref="W18:W19"/>
    <mergeCell ref="X18:X19"/>
    <mergeCell ref="Q11:Q12"/>
    <mergeCell ref="R11:R12"/>
    <mergeCell ref="S11:S12"/>
    <mergeCell ref="T11:T12"/>
    <mergeCell ref="M11:M12"/>
    <mergeCell ref="N11:N12"/>
    <mergeCell ref="O11:O12"/>
    <mergeCell ref="P11:P12"/>
    <mergeCell ref="AA11:AA12"/>
    <mergeCell ref="AC11:AC12"/>
    <mergeCell ref="B14:AC14"/>
    <mergeCell ref="B15:AC15"/>
    <mergeCell ref="E16:AC16"/>
    <mergeCell ref="Y11:Y12"/>
    <mergeCell ref="Z11:Z12"/>
    <mergeCell ref="I18:I19"/>
    <mergeCell ref="J18:J19"/>
    <mergeCell ref="K18:K19"/>
    <mergeCell ref="L18:L19"/>
    <mergeCell ref="E18:E19"/>
    <mergeCell ref="F18:F19"/>
    <mergeCell ref="G18:G19"/>
    <mergeCell ref="H18:H19"/>
    <mergeCell ref="Q18:Q19"/>
    <mergeCell ref="R18:R19"/>
    <mergeCell ref="S18:S19"/>
    <mergeCell ref="T18:T19"/>
    <mergeCell ref="M18:M19"/>
    <mergeCell ref="N18:N19"/>
    <mergeCell ref="O18:O19"/>
    <mergeCell ref="P18:P19"/>
    <mergeCell ref="Y18:Y19"/>
    <mergeCell ref="Z18:Z19"/>
    <mergeCell ref="AC18:AC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X20:X21"/>
    <mergeCell ref="Y20:Y21"/>
    <mergeCell ref="N20:N21"/>
    <mergeCell ref="O20:O21"/>
    <mergeCell ref="P20:P21"/>
    <mergeCell ref="Q20:Q21"/>
    <mergeCell ref="R20:R21"/>
    <mergeCell ref="S20:S21"/>
    <mergeCell ref="B75:AC75"/>
    <mergeCell ref="A81:AC81"/>
    <mergeCell ref="T20:T21"/>
    <mergeCell ref="U20:U21"/>
    <mergeCell ref="V20:V21"/>
    <mergeCell ref="W20:W21"/>
    <mergeCell ref="Z20:Z21"/>
    <mergeCell ref="AA20:AA21"/>
    <mergeCell ref="AB20:AB21"/>
    <mergeCell ref="AC20:AC21"/>
  </mergeCells>
  <phoneticPr fontId="2" type="noConversion"/>
  <pageMargins left="0.15748031496062992" right="0.15748031496062992" top="0.2" bottom="0.16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81"/>
  <sheetViews>
    <sheetView topLeftCell="A7"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7.25" customHeight="1">
      <c r="S3" s="22"/>
      <c r="T3" s="45"/>
      <c r="U3" s="22"/>
      <c r="V3" s="231" t="s">
        <v>84</v>
      </c>
      <c r="W3" s="231"/>
      <c r="X3" s="231"/>
      <c r="Y3" s="231"/>
      <c r="Z3" s="231"/>
      <c r="AA3" s="231"/>
      <c r="AB3" s="231"/>
      <c r="AC3" s="231"/>
    </row>
    <row r="4" spans="1:29" ht="25.5" customHeight="1"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230" t="s">
        <v>20</v>
      </c>
      <c r="W6" s="230"/>
      <c r="X6" s="230"/>
      <c r="Y6" s="230"/>
      <c r="Z6" s="230"/>
      <c r="AA6" s="230"/>
      <c r="AB6" s="230"/>
      <c r="AC6" s="230"/>
    </row>
    <row r="7" spans="1:29" ht="98.25" customHeight="1">
      <c r="S7" s="22"/>
      <c r="T7" s="45"/>
      <c r="U7" s="22"/>
      <c r="V7" s="231" t="s">
        <v>90</v>
      </c>
      <c r="W7" s="231"/>
      <c r="X7" s="231"/>
      <c r="Y7" s="231"/>
      <c r="Z7" s="231"/>
      <c r="AA7" s="231"/>
      <c r="AB7" s="231"/>
      <c r="AC7" s="231"/>
    </row>
    <row r="8" spans="1:29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</row>
    <row r="9" spans="1:29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235"/>
      <c r="AA9" s="235"/>
      <c r="AB9" s="235"/>
      <c r="AC9" s="236"/>
    </row>
    <row r="10" spans="1:29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65</v>
      </c>
      <c r="U10" s="238"/>
      <c r="V10" s="238"/>
      <c r="W10" s="238"/>
      <c r="X10" s="239"/>
      <c r="Y10" s="240" t="s">
        <v>12</v>
      </c>
      <c r="Z10" s="241"/>
      <c r="AA10" s="241"/>
      <c r="AB10" s="241"/>
      <c r="AC10" s="241"/>
    </row>
    <row r="11" spans="1:29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58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</row>
    <row r="12" spans="1:29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59"/>
      <c r="Z12" s="232"/>
      <c r="AA12" s="232"/>
      <c r="AB12" s="232"/>
      <c r="AC12" s="232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</row>
    <row r="15" spans="1:29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</row>
    <row r="16" spans="1:29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0"/>
      <c r="Z16" s="250"/>
      <c r="AA16" s="250"/>
      <c r="AB16" s="250"/>
      <c r="AC16" s="250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61">
        <f>H18+G18+F18+I18</f>
        <v>0</v>
      </c>
      <c r="F18" s="261">
        <v>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6496</v>
      </c>
      <c r="U18" s="255">
        <v>6496</v>
      </c>
      <c r="V18" s="255">
        <v>0</v>
      </c>
      <c r="W18" s="255">
        <v>0</v>
      </c>
      <c r="X18" s="255">
        <v>0</v>
      </c>
      <c r="Y18" s="255">
        <f>AB18+AA18+AC18+Z18</f>
        <v>6496</v>
      </c>
      <c r="Z18" s="255">
        <f>F18+K18+P18+U18</f>
        <v>6496</v>
      </c>
      <c r="AA18" s="255">
        <v>0</v>
      </c>
      <c r="AB18" s="255">
        <f>H18+M18+R18+W18</f>
        <v>0</v>
      </c>
      <c r="AC18" s="255">
        <v>0</v>
      </c>
    </row>
    <row r="19" spans="1:78" ht="98.25" customHeight="1">
      <c r="A19" s="244"/>
      <c r="B19" s="245"/>
      <c r="C19" s="246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55"/>
      <c r="Z19" s="255"/>
      <c r="AA19" s="255"/>
      <c r="AB19" s="255"/>
      <c r="AC19" s="255"/>
    </row>
    <row r="20" spans="1:78" ht="82.5" customHeight="1">
      <c r="A20" s="244">
        <v>6</v>
      </c>
      <c r="B20" s="42" t="s">
        <v>24</v>
      </c>
      <c r="C20" s="24" t="s">
        <v>29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685</v>
      </c>
      <c r="U20" s="255">
        <v>685</v>
      </c>
      <c r="V20" s="255">
        <v>0</v>
      </c>
      <c r="W20" s="255">
        <v>0</v>
      </c>
      <c r="X20" s="255">
        <v>0</v>
      </c>
      <c r="Y20" s="255">
        <f>AB20+AA20+AC20+Z20</f>
        <v>685</v>
      </c>
      <c r="Z20" s="255">
        <f>F20+K20+P20+U20</f>
        <v>685</v>
      </c>
      <c r="AA20" s="255">
        <v>0</v>
      </c>
      <c r="AB20" s="255">
        <v>0</v>
      </c>
      <c r="AC20" s="255">
        <v>0</v>
      </c>
    </row>
    <row r="21" spans="1:78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55"/>
      <c r="Z21" s="255"/>
      <c r="AA21" s="266"/>
      <c r="AB21" s="255"/>
      <c r="AC21" s="266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9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9">
        <f>F76+G76+H76+I76</f>
        <v>4766</v>
      </c>
      <c r="F76" s="59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34322</v>
      </c>
      <c r="Z76" s="61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4766</v>
      </c>
      <c r="F77" s="60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34322</v>
      </c>
      <c r="Z77" s="60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5750</v>
      </c>
      <c r="F78" s="60">
        <f t="shared" ref="F78:AC78" si="27">F74+F77</f>
        <v>5750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44175</v>
      </c>
      <c r="Z78" s="60">
        <f t="shared" si="27"/>
        <v>44175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265" t="s">
        <v>45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15748031496062992" right="0.15748031496062992" top="0.15748031496062992" bottom="0.19685039370078741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81"/>
  <sheetViews>
    <sheetView topLeftCell="A67" zoomScale="82" zoomScaleNormal="82" workbookViewId="0">
      <selection activeCell="F76" sqref="F7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7.710937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9.85546875" style="9" customWidth="1"/>
    <col min="21" max="21" width="8.8554687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9.425781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7.25" customHeight="1">
      <c r="S3" s="22"/>
      <c r="T3" s="45"/>
      <c r="U3" s="22"/>
      <c r="V3" s="231" t="s">
        <v>84</v>
      </c>
      <c r="W3" s="231"/>
      <c r="X3" s="231"/>
      <c r="Y3" s="231"/>
      <c r="Z3" s="231"/>
      <c r="AA3" s="231"/>
      <c r="AB3" s="231"/>
      <c r="AC3" s="231"/>
    </row>
    <row r="4" spans="1:29" ht="25.5" customHeight="1"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230" t="s">
        <v>20</v>
      </c>
      <c r="W6" s="230"/>
      <c r="X6" s="230"/>
      <c r="Y6" s="230"/>
      <c r="Z6" s="230"/>
      <c r="AA6" s="230"/>
      <c r="AB6" s="230"/>
      <c r="AC6" s="230"/>
    </row>
    <row r="7" spans="1:29" ht="98.25" customHeight="1">
      <c r="S7" s="22"/>
      <c r="T7" s="45"/>
      <c r="U7" s="22"/>
      <c r="V7" s="231" t="s">
        <v>90</v>
      </c>
      <c r="W7" s="231"/>
      <c r="X7" s="231"/>
      <c r="Y7" s="231"/>
      <c r="Z7" s="231"/>
      <c r="AA7" s="231"/>
      <c r="AB7" s="231"/>
      <c r="AC7" s="231"/>
    </row>
    <row r="8" spans="1:29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</row>
    <row r="9" spans="1:29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235"/>
      <c r="AA9" s="235"/>
      <c r="AB9" s="235"/>
      <c r="AC9" s="236"/>
    </row>
    <row r="10" spans="1:29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65</v>
      </c>
      <c r="U10" s="238"/>
      <c r="V10" s="238"/>
      <c r="W10" s="238"/>
      <c r="X10" s="239"/>
      <c r="Y10" s="240" t="s">
        <v>12</v>
      </c>
      <c r="Z10" s="241"/>
      <c r="AA10" s="241"/>
      <c r="AB10" s="241"/>
      <c r="AC10" s="241"/>
    </row>
    <row r="11" spans="1:29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58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</row>
    <row r="12" spans="1:29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59"/>
      <c r="Z12" s="232"/>
      <c r="AA12" s="232"/>
      <c r="AB12" s="232"/>
      <c r="AC12" s="232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</row>
    <row r="15" spans="1:29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</row>
    <row r="16" spans="1:29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0"/>
      <c r="Z16" s="250"/>
      <c r="AA16" s="250"/>
      <c r="AB16" s="250"/>
      <c r="AC16" s="250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73">
        <f>H18+G18+F18+I18</f>
        <v>600</v>
      </c>
      <c r="F18" s="273">
        <v>600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6496</v>
      </c>
      <c r="U18" s="255">
        <v>6496</v>
      </c>
      <c r="V18" s="255">
        <v>0</v>
      </c>
      <c r="W18" s="255">
        <v>0</v>
      </c>
      <c r="X18" s="255">
        <v>0</v>
      </c>
      <c r="Y18" s="275">
        <f>AB18+AA18+AC18+Z18</f>
        <v>7096</v>
      </c>
      <c r="Z18" s="275">
        <f>F18+K18+P18+U18</f>
        <v>7096</v>
      </c>
      <c r="AA18" s="255">
        <v>0</v>
      </c>
      <c r="AB18" s="255">
        <f>H18+M18+R18+W18</f>
        <v>0</v>
      </c>
      <c r="AC18" s="255">
        <v>0</v>
      </c>
    </row>
    <row r="19" spans="1:78" ht="98.25" customHeight="1">
      <c r="A19" s="244"/>
      <c r="B19" s="245"/>
      <c r="C19" s="246"/>
      <c r="D19" s="246"/>
      <c r="E19" s="274"/>
      <c r="F19" s="274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75"/>
      <c r="Z19" s="275"/>
      <c r="AA19" s="255"/>
      <c r="AB19" s="255"/>
      <c r="AC19" s="255"/>
    </row>
    <row r="20" spans="1:78" ht="82.5" customHeight="1">
      <c r="A20" s="244">
        <v>6</v>
      </c>
      <c r="B20" s="42" t="s">
        <v>24</v>
      </c>
      <c r="C20" s="24" t="s">
        <v>29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685</v>
      </c>
      <c r="U20" s="255">
        <v>685</v>
      </c>
      <c r="V20" s="255">
        <v>0</v>
      </c>
      <c r="W20" s="255">
        <v>0</v>
      </c>
      <c r="X20" s="255">
        <v>0</v>
      </c>
      <c r="Y20" s="255">
        <f>AB20+AA20+AC20+Z20</f>
        <v>685</v>
      </c>
      <c r="Z20" s="255">
        <f>F20+K20+P20+U20</f>
        <v>685</v>
      </c>
      <c r="AA20" s="255">
        <v>0</v>
      </c>
      <c r="AB20" s="255">
        <v>0</v>
      </c>
      <c r="AC20" s="255">
        <v>0</v>
      </c>
    </row>
    <row r="21" spans="1:78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55"/>
      <c r="Z21" s="255"/>
      <c r="AA21" s="266"/>
      <c r="AB21" s="255"/>
      <c r="AC21" s="266"/>
    </row>
    <row r="22" spans="1:78" s="31" customFormat="1" ht="30" customHeight="1">
      <c r="A22" s="4">
        <v>7</v>
      </c>
      <c r="B22" s="40" t="s">
        <v>15</v>
      </c>
      <c r="C22" s="40"/>
      <c r="D22" s="26"/>
      <c r="E22" s="60">
        <f>E18+E20</f>
        <v>600</v>
      </c>
      <c r="F22" s="60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60">
        <f t="shared" si="0"/>
        <v>7781</v>
      </c>
      <c r="Z22" s="60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3" customHeight="1">
      <c r="A25" s="4">
        <v>10</v>
      </c>
      <c r="B25" s="42" t="s">
        <v>1</v>
      </c>
      <c r="C25" s="24" t="s">
        <v>95</v>
      </c>
      <c r="D25" s="24" t="s">
        <v>73</v>
      </c>
      <c r="E25" s="59">
        <f t="shared" ref="E25:E30" si="1">H25+F25+G25+I25</f>
        <v>222</v>
      </c>
      <c r="F25" s="59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64">
        <f t="shared" ref="Y25:Y30" si="5">AB25+Z25+AA25+AC25</f>
        <v>846</v>
      </c>
      <c r="Z25" s="65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90</v>
      </c>
      <c r="F30" s="59">
        <v>90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90</v>
      </c>
      <c r="Z30" s="65">
        <f>F30+K30+P30+U30</f>
        <v>90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452</v>
      </c>
      <c r="F31" s="63">
        <f t="shared" ref="F31:AC31" si="7">F25+F26+F27+F28+F29+F30</f>
        <v>452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1076</v>
      </c>
      <c r="Z31" s="63">
        <f t="shared" si="7"/>
        <v>1076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92</v>
      </c>
      <c r="D38" s="24" t="s">
        <v>85</v>
      </c>
      <c r="E38" s="59">
        <f>H38+F38+G38+I38</f>
        <v>414</v>
      </c>
      <c r="F38" s="59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644</v>
      </c>
      <c r="Z38" s="65">
        <f>F38+K38+P38+U38</f>
        <v>644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9">
        <f>H41+F41+G41+I41</f>
        <v>120</v>
      </c>
      <c r="F41" s="59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120</v>
      </c>
      <c r="Z41" s="65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534</v>
      </c>
      <c r="F42" s="63">
        <f t="shared" si="12"/>
        <v>534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764</v>
      </c>
      <c r="Z42" s="63">
        <f t="shared" si="12"/>
        <v>764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7" customHeight="1">
      <c r="A46" s="19">
        <v>31</v>
      </c>
      <c r="B46" s="43" t="s">
        <v>3</v>
      </c>
      <c r="C46" s="27" t="s">
        <v>94</v>
      </c>
      <c r="D46" s="57" t="s">
        <v>82</v>
      </c>
      <c r="E46" s="59">
        <f>F46+G46+H46+I46</f>
        <v>564.1</v>
      </c>
      <c r="F46" s="51">
        <v>0</v>
      </c>
      <c r="G46" s="59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64">
        <f>AB46+Z46+AA46+AC46</f>
        <v>564.1</v>
      </c>
      <c r="Z46" s="47">
        <f>F46+K46+P46+U46</f>
        <v>0</v>
      </c>
      <c r="AA46" s="65">
        <f t="shared" si="13"/>
        <v>564.1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63">
        <f>SUM(E44:E46)</f>
        <v>564.1</v>
      </c>
      <c r="F47" s="50">
        <f t="shared" ref="F47:AC47" si="14">SUM(F44:F46)</f>
        <v>0</v>
      </c>
      <c r="G47" s="63">
        <f t="shared" si="14"/>
        <v>564.1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63">
        <f t="shared" si="14"/>
        <v>564.1</v>
      </c>
      <c r="Z47" s="50">
        <f t="shared" si="14"/>
        <v>0</v>
      </c>
      <c r="AA47" s="63">
        <f t="shared" si="14"/>
        <v>564.1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93</v>
      </c>
      <c r="D54" s="57" t="s">
        <v>82</v>
      </c>
      <c r="E54" s="59">
        <f>H54+F54+G54+I54</f>
        <v>4</v>
      </c>
      <c r="F54" s="59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64">
        <f>AB54+Z54+AA54+AC54</f>
        <v>4</v>
      </c>
      <c r="Z54" s="65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63">
        <f>SUM(E54:E56)</f>
        <v>4</v>
      </c>
      <c r="F57" s="63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63">
        <f t="shared" si="18"/>
        <v>4</v>
      </c>
      <c r="Z57" s="63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68.25" customHeight="1">
      <c r="A65" s="19">
        <v>50</v>
      </c>
      <c r="B65" s="43" t="s">
        <v>5</v>
      </c>
      <c r="C65" s="27" t="s">
        <v>94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1971.1</v>
      </c>
      <c r="F73" s="63">
        <f>F57+F47+F52+F42+F36+F31+F60+F63+F66+F69+F72</f>
        <v>1407</v>
      </c>
      <c r="G73" s="63">
        <f t="shared" ref="G73:AC73" si="24">G57+G47+G52+G42+G36+G31+G60+G63+G66+G69+G72</f>
        <v>564.1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3659.1</v>
      </c>
      <c r="Z73" s="63">
        <f t="shared" si="24"/>
        <v>3095</v>
      </c>
      <c r="AA73" s="63">
        <f t="shared" si="24"/>
        <v>564.1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2571.1</v>
      </c>
      <c r="F74" s="63">
        <f t="shared" si="25"/>
        <v>2007</v>
      </c>
      <c r="G74" s="63">
        <f t="shared" si="25"/>
        <v>564.1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11440.1</v>
      </c>
      <c r="Z74" s="63">
        <f t="shared" si="25"/>
        <v>10876</v>
      </c>
      <c r="AA74" s="63">
        <f t="shared" si="25"/>
        <v>564.1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9"/>
    </row>
    <row r="76" spans="1:29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34322</v>
      </c>
      <c r="Z76" s="56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34322</v>
      </c>
      <c r="Z77" s="49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7337.1</v>
      </c>
      <c r="F78" s="60">
        <f t="shared" ref="F78:AC78" si="27">F74+F77</f>
        <v>6773</v>
      </c>
      <c r="G78" s="60">
        <f t="shared" si="27"/>
        <v>564.1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45762.1</v>
      </c>
      <c r="Z78" s="60">
        <f t="shared" si="27"/>
        <v>45198</v>
      </c>
      <c r="AA78" s="60">
        <f t="shared" si="27"/>
        <v>564.1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265" t="s">
        <v>45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15748031496062992" right="0.15748031496062992" top="0.15748031496062992" bottom="0.27559055118110237" header="0.31496062992125984" footer="0.31496062992125984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E84"/>
  <sheetViews>
    <sheetView topLeftCell="A73" workbookViewId="0">
      <selection activeCell="A73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7.7109375" style="9" customWidth="1"/>
    <col min="6" max="6" width="8" style="9" customWidth="1"/>
    <col min="7" max="7" width="6.140625" style="9" customWidth="1"/>
    <col min="8" max="8" width="5.28515625" style="9" customWidth="1"/>
    <col min="9" max="9" width="4.85546875" style="9" customWidth="1"/>
    <col min="10" max="10" width="7.85546875" style="9" customWidth="1"/>
    <col min="11" max="11" width="7.85546875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231" t="s">
        <v>90</v>
      </c>
      <c r="AB7" s="231"/>
      <c r="AC7" s="231"/>
      <c r="AD7" s="231"/>
      <c r="AE7" s="231"/>
      <c r="AF7" s="231"/>
      <c r="AG7" s="231"/>
      <c r="AH7" s="231"/>
    </row>
    <row r="8" spans="1:34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82" t="s">
        <v>97</v>
      </c>
      <c r="U10" s="283"/>
      <c r="V10" s="283"/>
      <c r="W10" s="283"/>
      <c r="X10" s="284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85" t="s">
        <v>10</v>
      </c>
      <c r="U11" s="287" t="s">
        <v>66</v>
      </c>
      <c r="V11" s="287" t="s">
        <v>68</v>
      </c>
      <c r="W11" s="287" t="s">
        <v>69</v>
      </c>
      <c r="X11" s="287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86"/>
      <c r="U12" s="287"/>
      <c r="V12" s="287"/>
      <c r="W12" s="287"/>
      <c r="X12" s="287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73">
        <f>H18+G18+F18+I18</f>
        <v>359</v>
      </c>
      <c r="F18" s="273">
        <v>359</v>
      </c>
      <c r="G18" s="261">
        <v>0</v>
      </c>
      <c r="H18" s="261">
        <v>0</v>
      </c>
      <c r="I18" s="261">
        <v>0</v>
      </c>
      <c r="J18" s="276">
        <f>M18+L18+N18+K18</f>
        <v>1200</v>
      </c>
      <c r="K18" s="275">
        <v>1200</v>
      </c>
      <c r="L18" s="255">
        <v>0</v>
      </c>
      <c r="M18" s="255">
        <v>0</v>
      </c>
      <c r="N18" s="255">
        <v>0</v>
      </c>
      <c r="O18" s="276">
        <f>R18+Q18+S18+P18</f>
        <v>1200</v>
      </c>
      <c r="P18" s="275">
        <v>1200</v>
      </c>
      <c r="Q18" s="255">
        <v>0</v>
      </c>
      <c r="R18" s="255">
        <v>0</v>
      </c>
      <c r="S18" s="255">
        <v>0</v>
      </c>
      <c r="T18" s="276">
        <f>W18+V18+X18+U18</f>
        <v>1200</v>
      </c>
      <c r="U18" s="275">
        <v>1200</v>
      </c>
      <c r="V18" s="275">
        <v>0</v>
      </c>
      <c r="W18" s="275">
        <v>0</v>
      </c>
      <c r="X18" s="275">
        <v>0</v>
      </c>
      <c r="Y18" s="276">
        <f>AB18+AA18+AC18+Z18</f>
        <v>3600</v>
      </c>
      <c r="Z18" s="275">
        <v>3600</v>
      </c>
      <c r="AA18" s="255">
        <v>0</v>
      </c>
      <c r="AB18" s="255">
        <v>0</v>
      </c>
      <c r="AC18" s="255">
        <v>0</v>
      </c>
      <c r="AD18" s="275">
        <f>AG18+AF18+AH18+AE18</f>
        <v>7559</v>
      </c>
      <c r="AE18" s="275">
        <f>F18+K18+P18+Z18+U18</f>
        <v>7559</v>
      </c>
      <c r="AF18" s="255">
        <v>0</v>
      </c>
      <c r="AG18" s="255">
        <f>H18+M18+R18+AB18</f>
        <v>0</v>
      </c>
      <c r="AH18" s="255">
        <v>0</v>
      </c>
    </row>
    <row r="19" spans="1:83" ht="98.25" customHeight="1">
      <c r="A19" s="244"/>
      <c r="B19" s="245"/>
      <c r="C19" s="246"/>
      <c r="D19" s="246"/>
      <c r="E19" s="274"/>
      <c r="F19" s="274"/>
      <c r="G19" s="262"/>
      <c r="H19" s="262"/>
      <c r="I19" s="262"/>
      <c r="J19" s="276"/>
      <c r="K19" s="275"/>
      <c r="L19" s="255"/>
      <c r="M19" s="255"/>
      <c r="N19" s="255"/>
      <c r="O19" s="276"/>
      <c r="P19" s="275"/>
      <c r="Q19" s="255"/>
      <c r="R19" s="255"/>
      <c r="S19" s="255"/>
      <c r="T19" s="276"/>
      <c r="U19" s="275"/>
      <c r="V19" s="275"/>
      <c r="W19" s="275"/>
      <c r="X19" s="275"/>
      <c r="Y19" s="276"/>
      <c r="Z19" s="275"/>
      <c r="AA19" s="255"/>
      <c r="AB19" s="255"/>
      <c r="AC19" s="255"/>
      <c r="AD19" s="275"/>
      <c r="AE19" s="275"/>
      <c r="AF19" s="255"/>
      <c r="AG19" s="255"/>
      <c r="AH19" s="255"/>
    </row>
    <row r="20" spans="1:83" ht="82.5" customHeight="1">
      <c r="A20" s="244">
        <v>6</v>
      </c>
      <c r="B20" s="42" t="s">
        <v>24</v>
      </c>
      <c r="C20" s="68" t="s">
        <v>99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76">
        <f>W20+V20+X20+U20</f>
        <v>0</v>
      </c>
      <c r="U20" s="275">
        <v>0</v>
      </c>
      <c r="V20" s="275">
        <v>0</v>
      </c>
      <c r="W20" s="275">
        <v>0</v>
      </c>
      <c r="X20" s="27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75">
        <f>AG20+AF20+AH20+AE20</f>
        <v>685</v>
      </c>
      <c r="AE20" s="27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76"/>
      <c r="U21" s="280"/>
      <c r="V21" s="280"/>
      <c r="W21" s="280"/>
      <c r="X21" s="281"/>
      <c r="Y21" s="263"/>
      <c r="Z21" s="264"/>
      <c r="AA21" s="264"/>
      <c r="AB21" s="264"/>
      <c r="AC21" s="266"/>
      <c r="AD21" s="275"/>
      <c r="AE21" s="275"/>
      <c r="AF21" s="266"/>
      <c r="AG21" s="255"/>
      <c r="AH21" s="266"/>
    </row>
    <row r="22" spans="1:83" s="31" customFormat="1" ht="30" customHeight="1">
      <c r="A22" s="4">
        <v>7</v>
      </c>
      <c r="B22" s="40" t="s">
        <v>15</v>
      </c>
      <c r="C22" s="40"/>
      <c r="D22" s="26"/>
      <c r="E22" s="60">
        <f>E18+E20</f>
        <v>359</v>
      </c>
      <c r="F22" s="60">
        <f>F18+F20</f>
        <v>359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1200</v>
      </c>
      <c r="K22" s="60">
        <f t="shared" si="0"/>
        <v>1200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1200</v>
      </c>
      <c r="P22" s="60">
        <f t="shared" si="0"/>
        <v>1200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1200</v>
      </c>
      <c r="U22" s="60">
        <f>U18+U20</f>
        <v>1200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4285</v>
      </c>
      <c r="Z22" s="60">
        <f t="shared" si="0"/>
        <v>4285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8244</v>
      </c>
      <c r="AE22" s="60">
        <f t="shared" si="0"/>
        <v>8244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9">
        <f t="shared" ref="T25:T30" si="4">U25+V25+W25+X25</f>
        <v>260</v>
      </c>
      <c r="U25" s="67">
        <v>260</v>
      </c>
      <c r="V25" s="67">
        <v>0</v>
      </c>
      <c r="W25" s="67">
        <v>0</v>
      </c>
      <c r="X25" s="6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6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9">
        <f t="shared" si="4"/>
        <v>0</v>
      </c>
      <c r="U26" s="59">
        <v>0</v>
      </c>
      <c r="V26" s="59">
        <v>0</v>
      </c>
      <c r="W26" s="67">
        <v>0</v>
      </c>
      <c r="X26" s="59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9">
        <f t="shared" si="4"/>
        <v>0</v>
      </c>
      <c r="U27" s="59">
        <v>0</v>
      </c>
      <c r="V27" s="59">
        <v>0</v>
      </c>
      <c r="W27" s="59">
        <v>0</v>
      </c>
      <c r="X27" s="59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1">
        <f t="shared" si="1"/>
        <v>101</v>
      </c>
      <c r="F28" s="8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9">
        <f t="shared" si="4"/>
        <v>0</v>
      </c>
      <c r="U28" s="67">
        <f>X28</f>
        <v>0</v>
      </c>
      <c r="V28" s="67">
        <v>0</v>
      </c>
      <c r="W28" s="59">
        <v>0</v>
      </c>
      <c r="X28" s="6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80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9">
        <f t="shared" si="4"/>
        <v>0</v>
      </c>
      <c r="U29" s="67">
        <f>X29</f>
        <v>0</v>
      </c>
      <c r="V29" s="67">
        <v>0</v>
      </c>
      <c r="W29" s="59">
        <v>0</v>
      </c>
      <c r="X29" s="6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0</v>
      </c>
      <c r="F30" s="59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9">
        <f t="shared" si="4"/>
        <v>0</v>
      </c>
      <c r="U30" s="67">
        <f>X30</f>
        <v>0</v>
      </c>
      <c r="V30" s="67">
        <v>0</v>
      </c>
      <c r="W30" s="59">
        <v>0</v>
      </c>
      <c r="X30" s="6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6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197</v>
      </c>
      <c r="K31" s="50">
        <f t="shared" si="8"/>
        <v>197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1207</v>
      </c>
      <c r="AE31" s="63">
        <f t="shared" si="8"/>
        <v>1207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9">
        <f>U33+V33+W33+X33</f>
        <v>0</v>
      </c>
      <c r="U33" s="67">
        <v>0</v>
      </c>
      <c r="V33" s="67">
        <v>0</v>
      </c>
      <c r="W33" s="67">
        <v>0</v>
      </c>
      <c r="X33" s="6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0</v>
      </c>
      <c r="AE33" s="47">
        <f t="shared" ref="AE33:AH35" si="9">F33+K33+P33+Z33+U33</f>
        <v>0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9">
        <f>U34+V34+W34+X34</f>
        <v>0</v>
      </c>
      <c r="U34" s="67">
        <v>0</v>
      </c>
      <c r="V34" s="67">
        <v>0</v>
      </c>
      <c r="W34" s="67">
        <v>0</v>
      </c>
      <c r="X34" s="6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9">
        <f>U35+V35+W35+X35</f>
        <v>0</v>
      </c>
      <c r="U35" s="59">
        <v>0</v>
      </c>
      <c r="V35" s="59">
        <v>0</v>
      </c>
      <c r="W35" s="59">
        <v>0</v>
      </c>
      <c r="X35" s="59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0</v>
      </c>
      <c r="AE35" s="47">
        <f t="shared" si="9"/>
        <v>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H36" si="11">F33+F34+F35</f>
        <v>0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0</v>
      </c>
      <c r="AE36" s="50">
        <f t="shared" si="11"/>
        <v>0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414</v>
      </c>
      <c r="F38" s="51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9">
        <f>W38+U38+V38+X38</f>
        <v>167</v>
      </c>
      <c r="U38" s="67">
        <v>167</v>
      </c>
      <c r="V38" s="67">
        <v>0</v>
      </c>
      <c r="W38" s="67">
        <v>0</v>
      </c>
      <c r="X38" s="6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811</v>
      </c>
      <c r="AE38" s="67">
        <f t="shared" ref="AE38:AH41" si="12">F38+K38+P38+Z38+U38</f>
        <v>811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9">
        <f>W39+U39+V39+X39</f>
        <v>0</v>
      </c>
      <c r="U39" s="67">
        <v>0</v>
      </c>
      <c r="V39" s="67">
        <v>0</v>
      </c>
      <c r="W39" s="67">
        <v>0</v>
      </c>
      <c r="X39" s="6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9">
        <f>W40+U40+V40+X40</f>
        <v>0</v>
      </c>
      <c r="U40" s="59">
        <v>0</v>
      </c>
      <c r="V40" s="67">
        <v>0</v>
      </c>
      <c r="W40" s="59">
        <v>0</v>
      </c>
      <c r="X40" s="6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9">
        <f>W41+U41+V41+X41</f>
        <v>0</v>
      </c>
      <c r="U41" s="67">
        <v>0</v>
      </c>
      <c r="V41" s="67">
        <v>0</v>
      </c>
      <c r="W41" s="67">
        <v>0</v>
      </c>
      <c r="X41" s="6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120</v>
      </c>
      <c r="AE41" s="47">
        <f t="shared" si="12"/>
        <v>120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534</v>
      </c>
      <c r="F42" s="50">
        <f t="shared" si="13"/>
        <v>534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931</v>
      </c>
      <c r="AE42" s="63">
        <f t="shared" si="13"/>
        <v>931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9">
        <f>U44+V44+W44+X44</f>
        <v>0</v>
      </c>
      <c r="U44" s="67">
        <v>0</v>
      </c>
      <c r="V44" s="67">
        <v>0</v>
      </c>
      <c r="W44" s="67">
        <v>0</v>
      </c>
      <c r="X44" s="6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9">
        <f>U45+V45+W45+X45</f>
        <v>0</v>
      </c>
      <c r="U45" s="67">
        <v>0</v>
      </c>
      <c r="V45" s="67">
        <v>0</v>
      </c>
      <c r="W45" s="67">
        <v>0</v>
      </c>
      <c r="X45" s="6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105.75" customHeight="1">
      <c r="A46" s="19">
        <v>31</v>
      </c>
      <c r="B46" s="43" t="s">
        <v>3</v>
      </c>
      <c r="C46" s="27" t="s">
        <v>105</v>
      </c>
      <c r="D46" s="57" t="s">
        <v>82</v>
      </c>
      <c r="E46" s="51">
        <f>F46+G46+H46+I46</f>
        <v>564.1</v>
      </c>
      <c r="F46" s="51">
        <v>0</v>
      </c>
      <c r="G46" s="51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9">
        <f>U46+V46+W46+X46</f>
        <v>0</v>
      </c>
      <c r="U46" s="59">
        <v>0</v>
      </c>
      <c r="V46" s="59">
        <v>0</v>
      </c>
      <c r="W46" s="59">
        <v>0</v>
      </c>
      <c r="X46" s="59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564.1</v>
      </c>
      <c r="AG46" s="47">
        <f t="shared" si="14"/>
        <v>0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564.1</v>
      </c>
      <c r="H47" s="50">
        <f t="shared" si="15"/>
        <v>0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564.1</v>
      </c>
      <c r="AG47" s="50">
        <f t="shared" si="15"/>
        <v>0</v>
      </c>
      <c r="AH47" s="50">
        <f t="shared" si="15"/>
        <v>0</v>
      </c>
    </row>
    <row r="48" spans="1:37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9">
        <f>U49+V49+W49+X49</f>
        <v>0</v>
      </c>
      <c r="U49" s="67">
        <v>0</v>
      </c>
      <c r="V49" s="67">
        <v>0</v>
      </c>
      <c r="W49" s="67">
        <v>0</v>
      </c>
      <c r="X49" s="6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9">
        <f>U50+V50+W50+X50</f>
        <v>0</v>
      </c>
      <c r="U50" s="59">
        <v>0</v>
      </c>
      <c r="V50" s="59">
        <v>0</v>
      </c>
      <c r="W50" s="59">
        <v>0</v>
      </c>
      <c r="X50" s="59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9">
        <f>U51+V51+W51+X51</f>
        <v>0</v>
      </c>
      <c r="U51" s="67">
        <v>0</v>
      </c>
      <c r="V51" s="67">
        <v>0</v>
      </c>
      <c r="W51" s="67">
        <v>0</v>
      </c>
      <c r="X51" s="6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9">
        <f>U54+V54+W54+X54</f>
        <v>0</v>
      </c>
      <c r="U54" s="67">
        <v>0</v>
      </c>
      <c r="V54" s="67">
        <v>0</v>
      </c>
      <c r="W54" s="67">
        <v>0</v>
      </c>
      <c r="X54" s="6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9">
        <f>U55+V55+W55+X55</f>
        <v>0</v>
      </c>
      <c r="U55" s="67">
        <v>0</v>
      </c>
      <c r="V55" s="67">
        <v>0</v>
      </c>
      <c r="W55" s="67">
        <v>0</v>
      </c>
      <c r="X55" s="6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9">
        <f>W59+V59+X59+U59</f>
        <v>0</v>
      </c>
      <c r="U59" s="59">
        <v>0</v>
      </c>
      <c r="V59" s="59">
        <v>0</v>
      </c>
      <c r="W59" s="59">
        <v>0</v>
      </c>
      <c r="X59" s="59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0</v>
      </c>
      <c r="AE59" s="47">
        <f>F59+K59+P59+Z59+U59</f>
        <v>0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0</v>
      </c>
      <c r="K60" s="50">
        <f t="shared" si="20"/>
        <v>0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0</v>
      </c>
      <c r="AE60" s="50">
        <f t="shared" si="20"/>
        <v>0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9">
        <f>U62+V62+W62+X62</f>
        <v>0</v>
      </c>
      <c r="U62" s="67">
        <v>0</v>
      </c>
      <c r="V62" s="67">
        <v>0</v>
      </c>
      <c r="W62" s="67">
        <v>0</v>
      </c>
      <c r="X62" s="6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0</v>
      </c>
      <c r="AE62" s="47">
        <f>F62+K62+P62+Z62+U62</f>
        <v>0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0</v>
      </c>
      <c r="AE63" s="50">
        <f t="shared" si="21"/>
        <v>0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104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9">
        <f>W65+V65+X65+U65</f>
        <v>417</v>
      </c>
      <c r="U65" s="59">
        <v>417</v>
      </c>
      <c r="V65" s="59">
        <v>0</v>
      </c>
      <c r="W65" s="59">
        <v>0</v>
      </c>
      <c r="X65" s="59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1668</v>
      </c>
      <c r="AE65" s="67">
        <f>F65+K65+P65+Z65+U65</f>
        <v>1668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H66" si="22">SUM(F65:F65)</f>
        <v>417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417</v>
      </c>
      <c r="K66" s="50">
        <f t="shared" si="22"/>
        <v>417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1668</v>
      </c>
      <c r="AE66" s="63">
        <f t="shared" si="22"/>
        <v>1668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9">
        <f>W68+V68+X68+U68</f>
        <v>0</v>
      </c>
      <c r="U68" s="59">
        <v>0</v>
      </c>
      <c r="V68" s="59">
        <v>0</v>
      </c>
      <c r="W68" s="59">
        <v>0</v>
      </c>
      <c r="X68" s="59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26.75" customHeight="1">
      <c r="A70" s="19">
        <v>55</v>
      </c>
      <c r="B70" s="43" t="s">
        <v>112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9">
        <f>W71+V71+X71+U71</f>
        <v>0</v>
      </c>
      <c r="U71" s="59">
        <v>0</v>
      </c>
      <c r="V71" s="59">
        <v>0</v>
      </c>
      <c r="W71" s="59">
        <v>0</v>
      </c>
      <c r="X71" s="59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1842.1</v>
      </c>
      <c r="F73" s="50">
        <f>F57+F47+F52+F42+F36+F31+F60+F63+F66+F69+F72</f>
        <v>1278</v>
      </c>
      <c r="G73" s="50">
        <f t="shared" ref="G73:AH73" si="25">G57+G47+G52+G42+G36+G31+G60+G63+G66+G69+G72</f>
        <v>564.1</v>
      </c>
      <c r="H73" s="50">
        <f t="shared" si="25"/>
        <v>0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4374.1000000000004</v>
      </c>
      <c r="AE73" s="63">
        <f t="shared" si="25"/>
        <v>3810</v>
      </c>
      <c r="AF73" s="50">
        <f t="shared" si="25"/>
        <v>564.1</v>
      </c>
      <c r="AG73" s="50">
        <f t="shared" si="25"/>
        <v>0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2201.1</v>
      </c>
      <c r="F74" s="50">
        <f t="shared" si="26"/>
        <v>1637</v>
      </c>
      <c r="G74" s="50">
        <f t="shared" si="26"/>
        <v>564.1</v>
      </c>
      <c r="H74" s="50">
        <f t="shared" si="26"/>
        <v>0</v>
      </c>
      <c r="I74" s="50">
        <f t="shared" si="26"/>
        <v>0</v>
      </c>
      <c r="J74" s="50">
        <f t="shared" si="26"/>
        <v>2044</v>
      </c>
      <c r="K74" s="50">
        <f t="shared" si="26"/>
        <v>2044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2044</v>
      </c>
      <c r="P74" s="50">
        <f t="shared" si="26"/>
        <v>2044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2044</v>
      </c>
      <c r="U74" s="63">
        <f>U73+U22</f>
        <v>2044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4285</v>
      </c>
      <c r="Z74" s="50">
        <f t="shared" si="26"/>
        <v>4285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12618.1</v>
      </c>
      <c r="AE74" s="63">
        <f t="shared" si="26"/>
        <v>12054</v>
      </c>
      <c r="AF74" s="50">
        <f t="shared" si="26"/>
        <v>564.1</v>
      </c>
      <c r="AG74" s="50">
        <f t="shared" si="26"/>
        <v>0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9">
        <f>U76+V76+W76+X76</f>
        <v>4926</v>
      </c>
      <c r="U76" s="59">
        <v>4926</v>
      </c>
      <c r="V76" s="59">
        <v>0</v>
      </c>
      <c r="W76" s="59">
        <v>0</v>
      </c>
      <c r="X76" s="59">
        <v>0</v>
      </c>
      <c r="Y76" s="59">
        <f>Z76+AA76+AB76+AC76</f>
        <v>14778</v>
      </c>
      <c r="Z76" s="59">
        <v>14778</v>
      </c>
      <c r="AA76" s="59">
        <v>0</v>
      </c>
      <c r="AB76" s="59">
        <v>0</v>
      </c>
      <c r="AC76" s="59">
        <v>0</v>
      </c>
      <c r="AD76" s="56">
        <f>AG76+AE76+AF76+AH76</f>
        <v>34322</v>
      </c>
      <c r="AE76" s="56">
        <f>F76+K76+P76+Z76+U76</f>
        <v>34322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H77" si="27">SUM(F76:F76)</f>
        <v>4766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34322</v>
      </c>
      <c r="AE77" s="49">
        <f t="shared" si="27"/>
        <v>34322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77" t="s">
        <v>103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9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72" t="s">
        <v>102</v>
      </c>
      <c r="E79" s="59">
        <f>H79+G79+F79+I79</f>
        <v>0</v>
      </c>
      <c r="F79" s="59">
        <v>0</v>
      </c>
      <c r="G79" s="59">
        <v>0</v>
      </c>
      <c r="H79" s="59">
        <v>0</v>
      </c>
      <c r="I79" s="59">
        <v>0</v>
      </c>
      <c r="J79" s="59">
        <f>M79+K79+L79+N79</f>
        <v>852</v>
      </c>
      <c r="K79" s="59">
        <v>852</v>
      </c>
      <c r="L79" s="59">
        <v>0</v>
      </c>
      <c r="M79" s="59">
        <v>0</v>
      </c>
      <c r="N79" s="59">
        <v>0</v>
      </c>
      <c r="O79" s="59">
        <f>R79+P79+Q79+S79</f>
        <v>852</v>
      </c>
      <c r="P79" s="59">
        <v>852</v>
      </c>
      <c r="Q79" s="59">
        <v>0</v>
      </c>
      <c r="R79" s="59">
        <v>0</v>
      </c>
      <c r="S79" s="59">
        <v>0</v>
      </c>
      <c r="T79" s="59">
        <f>W79+V79+X79+U79</f>
        <v>852</v>
      </c>
      <c r="U79" s="59">
        <v>852</v>
      </c>
      <c r="V79" s="59">
        <v>0</v>
      </c>
      <c r="W79" s="59">
        <v>0</v>
      </c>
      <c r="X79" s="59">
        <v>0</v>
      </c>
      <c r="Y79" s="59">
        <f>AB79+AA79+AC79+Z79</f>
        <v>0</v>
      </c>
      <c r="Z79" s="59">
        <v>0</v>
      </c>
      <c r="AA79" s="59">
        <v>0</v>
      </c>
      <c r="AB79" s="59">
        <v>0</v>
      </c>
      <c r="AC79" s="59">
        <v>0</v>
      </c>
      <c r="AD79" s="64">
        <f>AG79+AE79+AF79+AH79</f>
        <v>2556</v>
      </c>
      <c r="AE79" s="67">
        <f>F79+K79+P79+Z79+U79</f>
        <v>2556</v>
      </c>
      <c r="AF79" s="67">
        <f>G79+L79+Q79+AA79+V79</f>
        <v>0</v>
      </c>
      <c r="AG79" s="67">
        <f>H79+M79+R79+AB79+W79</f>
        <v>0</v>
      </c>
      <c r="AH79" s="67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6967.1</v>
      </c>
      <c r="F81" s="60">
        <f t="shared" ref="F81:AH81" si="29">F74+F77+F80</f>
        <v>6403</v>
      </c>
      <c r="G81" s="60">
        <f t="shared" si="29"/>
        <v>564.1</v>
      </c>
      <c r="H81" s="60">
        <f t="shared" si="29"/>
        <v>0</v>
      </c>
      <c r="I81" s="60">
        <f t="shared" si="29"/>
        <v>0</v>
      </c>
      <c r="J81" s="60">
        <f t="shared" si="29"/>
        <v>7822</v>
      </c>
      <c r="K81" s="60">
        <f t="shared" si="29"/>
        <v>7822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7822</v>
      </c>
      <c r="P81" s="60">
        <f t="shared" si="29"/>
        <v>7822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7822</v>
      </c>
      <c r="U81" s="60">
        <f t="shared" si="29"/>
        <v>7822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19063</v>
      </c>
      <c r="Z81" s="60">
        <f t="shared" si="29"/>
        <v>19063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49496.1</v>
      </c>
      <c r="AE81" s="60">
        <f t="shared" si="29"/>
        <v>48932</v>
      </c>
      <c r="AF81" s="49">
        <f t="shared" si="29"/>
        <v>564.1</v>
      </c>
      <c r="AG81" s="49">
        <f t="shared" si="29"/>
        <v>0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</sheetData>
  <mergeCells count="119">
    <mergeCell ref="X18:X19"/>
    <mergeCell ref="T20:T21"/>
    <mergeCell ref="U20:U21"/>
    <mergeCell ref="V20:V21"/>
    <mergeCell ref="W20:W21"/>
    <mergeCell ref="X20:X21"/>
    <mergeCell ref="T10:X10"/>
    <mergeCell ref="T11:T12"/>
    <mergeCell ref="U11:U12"/>
    <mergeCell ref="V11:V12"/>
    <mergeCell ref="W11:W12"/>
    <mergeCell ref="X11:X12"/>
    <mergeCell ref="AE20:AE21"/>
    <mergeCell ref="AF20:AF21"/>
    <mergeCell ref="AG20:AG21"/>
    <mergeCell ref="AH20:AH21"/>
    <mergeCell ref="B75:AH75"/>
    <mergeCell ref="A84:AH84"/>
    <mergeCell ref="B78:AH78"/>
    <mergeCell ref="Y20:Y21"/>
    <mergeCell ref="Z20:Z21"/>
    <mergeCell ref="AA20:AA21"/>
    <mergeCell ref="AB20:AB21"/>
    <mergeCell ref="AC20:AC21"/>
    <mergeCell ref="AD20:AD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I11:I12"/>
    <mergeCell ref="J11:J12"/>
    <mergeCell ref="M20:M21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S18:S19"/>
    <mergeCell ref="Y18:Y19"/>
    <mergeCell ref="Z18:Z19"/>
    <mergeCell ref="AA18:AA19"/>
    <mergeCell ref="AB18:AB19"/>
    <mergeCell ref="AC18:AC19"/>
    <mergeCell ref="T18:T19"/>
    <mergeCell ref="U18:U19"/>
    <mergeCell ref="V18:V19"/>
    <mergeCell ref="W18:W19"/>
    <mergeCell ref="M18:M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N18:N19"/>
    <mergeCell ref="O18:O19"/>
    <mergeCell ref="AH11:AH12"/>
    <mergeCell ref="B14:AH14"/>
    <mergeCell ref="B15:AH15"/>
    <mergeCell ref="E16:AH16"/>
    <mergeCell ref="A18:A19"/>
    <mergeCell ref="B18:B19"/>
    <mergeCell ref="C18:C19"/>
    <mergeCell ref="D18:D19"/>
    <mergeCell ref="E18:E19"/>
    <mergeCell ref="F18:F19"/>
    <mergeCell ref="AB11:AB12"/>
    <mergeCell ref="AC11:AC12"/>
    <mergeCell ref="AD11:AD12"/>
    <mergeCell ref="AE11:AE12"/>
    <mergeCell ref="AF11:AF12"/>
    <mergeCell ref="AG11:AG12"/>
    <mergeCell ref="Q11:Q12"/>
    <mergeCell ref="R11:R12"/>
    <mergeCell ref="S11:S12"/>
    <mergeCell ref="Y11:Y12"/>
    <mergeCell ref="Z11:Z12"/>
    <mergeCell ref="AA11:AA12"/>
    <mergeCell ref="K11:K12"/>
    <mergeCell ref="L11:L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Y10:AC10"/>
    <mergeCell ref="AD10:AH10"/>
    <mergeCell ref="M11:M12"/>
    <mergeCell ref="N11:N12"/>
    <mergeCell ref="O11:O12"/>
    <mergeCell ref="P11:P12"/>
    <mergeCell ref="E11:E12"/>
    <mergeCell ref="F11:F12"/>
    <mergeCell ref="G11:G12"/>
    <mergeCell ref="H11:H12"/>
  </mergeCells>
  <pageMargins left="0.15748031496062992" right="0.15748031496062992" top="0.15748031496062992" bottom="0.23622047244094491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81"/>
  <sheetViews>
    <sheetView topLeftCell="A37" zoomScale="80" zoomScaleNormal="8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7.25" customHeight="1">
      <c r="S3" s="22"/>
      <c r="T3" s="45"/>
      <c r="U3" s="22"/>
      <c r="V3" s="231" t="s">
        <v>84</v>
      </c>
      <c r="W3" s="231"/>
      <c r="X3" s="231"/>
      <c r="Y3" s="231"/>
      <c r="Z3" s="231"/>
      <c r="AA3" s="231"/>
      <c r="AB3" s="231"/>
      <c r="AC3" s="231"/>
    </row>
    <row r="4" spans="1:29" ht="25.5" customHeight="1"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230" t="s">
        <v>20</v>
      </c>
      <c r="W6" s="230"/>
      <c r="X6" s="230"/>
      <c r="Y6" s="230"/>
      <c r="Z6" s="230"/>
      <c r="AA6" s="230"/>
      <c r="AB6" s="230"/>
      <c r="AC6" s="230"/>
    </row>
    <row r="7" spans="1:29" ht="98.25" customHeight="1">
      <c r="S7" s="22"/>
      <c r="T7" s="45"/>
      <c r="U7" s="22"/>
      <c r="V7" s="231" t="s">
        <v>90</v>
      </c>
      <c r="W7" s="231"/>
      <c r="X7" s="231"/>
      <c r="Y7" s="231"/>
      <c r="Z7" s="231"/>
      <c r="AA7" s="231"/>
      <c r="AB7" s="231"/>
      <c r="AC7" s="231"/>
    </row>
    <row r="8" spans="1:29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</row>
    <row r="9" spans="1:29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235"/>
      <c r="AA9" s="235"/>
      <c r="AB9" s="235"/>
      <c r="AC9" s="236"/>
    </row>
    <row r="10" spans="1:29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65</v>
      </c>
      <c r="U10" s="238"/>
      <c r="V10" s="238"/>
      <c r="W10" s="238"/>
      <c r="X10" s="239"/>
      <c r="Y10" s="240" t="s">
        <v>12</v>
      </c>
      <c r="Z10" s="241"/>
      <c r="AA10" s="241"/>
      <c r="AB10" s="241"/>
      <c r="AC10" s="241"/>
    </row>
    <row r="11" spans="1:29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58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</row>
    <row r="12" spans="1:29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59"/>
      <c r="Z12" s="232"/>
      <c r="AA12" s="232"/>
      <c r="AB12" s="232"/>
      <c r="AC12" s="232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</row>
    <row r="15" spans="1:29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</row>
    <row r="16" spans="1:29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0"/>
      <c r="Z16" s="250"/>
      <c r="AA16" s="250"/>
      <c r="AB16" s="250"/>
      <c r="AC16" s="250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61"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6496</v>
      </c>
      <c r="U18" s="255">
        <v>6496</v>
      </c>
      <c r="V18" s="255">
        <v>0</v>
      </c>
      <c r="W18" s="255">
        <v>0</v>
      </c>
      <c r="X18" s="255">
        <v>0</v>
      </c>
      <c r="Y18" s="255">
        <f>AB18+AA18+AC18+Z18</f>
        <v>7096</v>
      </c>
      <c r="Z18" s="255">
        <f>F18+K18+P18+U18</f>
        <v>7096</v>
      </c>
      <c r="AA18" s="255">
        <v>0</v>
      </c>
      <c r="AB18" s="255">
        <f>H18+M18+R18+W18</f>
        <v>0</v>
      </c>
      <c r="AC18" s="255">
        <v>0</v>
      </c>
    </row>
    <row r="19" spans="1:78" ht="98.25" customHeight="1">
      <c r="A19" s="244"/>
      <c r="B19" s="245"/>
      <c r="C19" s="246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55"/>
      <c r="Z19" s="255"/>
      <c r="AA19" s="255"/>
      <c r="AB19" s="255"/>
      <c r="AC19" s="255"/>
    </row>
    <row r="20" spans="1:78" ht="82.5" customHeight="1">
      <c r="A20" s="244">
        <v>6</v>
      </c>
      <c r="B20" s="42" t="s">
        <v>24</v>
      </c>
      <c r="C20" s="68" t="s">
        <v>99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685</v>
      </c>
      <c r="U20" s="255">
        <v>685</v>
      </c>
      <c r="V20" s="255">
        <v>0</v>
      </c>
      <c r="W20" s="255">
        <v>0</v>
      </c>
      <c r="X20" s="255">
        <v>0</v>
      </c>
      <c r="Y20" s="255">
        <f>AB20+AA20+AC20+Z20</f>
        <v>685</v>
      </c>
      <c r="Z20" s="255">
        <f>F20+K20+P20+U20</f>
        <v>685</v>
      </c>
      <c r="AA20" s="255">
        <v>0</v>
      </c>
      <c r="AB20" s="255">
        <v>0</v>
      </c>
      <c r="AC20" s="255">
        <v>0</v>
      </c>
    </row>
    <row r="21" spans="1:78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55"/>
      <c r="Z21" s="255"/>
      <c r="AA21" s="266"/>
      <c r="AB21" s="255"/>
      <c r="AC21" s="266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3">
        <f t="shared" si="1"/>
        <v>101</v>
      </c>
      <c r="F28" s="83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64">
        <f t="shared" si="5"/>
        <v>101</v>
      </c>
      <c r="Z28" s="82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83">
        <f t="shared" si="1"/>
        <v>0</v>
      </c>
      <c r="F30" s="83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0</v>
      </c>
      <c r="Z30" s="82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947</v>
      </c>
      <c r="Z31" s="63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85">
        <f>H33+F33+G33+I33</f>
        <v>56</v>
      </c>
      <c r="F33" s="85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66">
        <f>AB33+Z33+AA33+AC33</f>
        <v>56</v>
      </c>
      <c r="Z33" s="84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63">
        <f>E33+E34+E35</f>
        <v>56</v>
      </c>
      <c r="F36" s="63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63">
        <f t="shared" si="10"/>
        <v>56</v>
      </c>
      <c r="Z36" s="63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85">
        <f>H38+F38+G38+I38</f>
        <v>314</v>
      </c>
      <c r="F38" s="85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544</v>
      </c>
      <c r="Z38" s="84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120</v>
      </c>
      <c r="Z41" s="47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434</v>
      </c>
      <c r="F42" s="63">
        <f t="shared" si="12"/>
        <v>434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664</v>
      </c>
      <c r="Z42" s="63">
        <f t="shared" si="12"/>
        <v>664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51.25" customHeight="1">
      <c r="A46" s="19">
        <v>31</v>
      </c>
      <c r="B46" s="43" t="s">
        <v>3</v>
      </c>
      <c r="C46" s="27" t="s">
        <v>108</v>
      </c>
      <c r="D46" s="89" t="s">
        <v>106</v>
      </c>
      <c r="E46" s="51">
        <f>F46+G46+H46+I46</f>
        <v>564.1</v>
      </c>
      <c r="F46" s="51">
        <v>0</v>
      </c>
      <c r="G46" s="87">
        <v>0</v>
      </c>
      <c r="H46" s="87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86">
        <f t="shared" si="13"/>
        <v>0</v>
      </c>
      <c r="AB46" s="86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63">
        <v>0</v>
      </c>
      <c r="H47" s="63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63">
        <f t="shared" si="14"/>
        <v>0</v>
      </c>
      <c r="AB47" s="63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107</v>
      </c>
      <c r="D65" s="27" t="s">
        <v>86</v>
      </c>
      <c r="E65" s="87">
        <v>358</v>
      </c>
      <c r="F65" s="87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64">
        <f>Z65+AA65+AB65+AC65</f>
        <v>1192</v>
      </c>
      <c r="Z65" s="61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63">
        <f>SUM(E65:E65)</f>
        <v>358</v>
      </c>
      <c r="F66" s="63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63">
        <f t="shared" si="21"/>
        <v>1192</v>
      </c>
      <c r="Z66" s="63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1739.1</v>
      </c>
      <c r="F73" s="63">
        <f>F57+F47+F52+F42+F36+F31+F60+F63+F66+F69+F72</f>
        <v>1175</v>
      </c>
      <c r="G73" s="50">
        <f t="shared" ref="G73:AC73" si="24">G57+G47+G52+G42+G36+G31+G60+G63+G66+G69+G72</f>
        <v>0</v>
      </c>
      <c r="H73" s="63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3427.1</v>
      </c>
      <c r="Z73" s="63">
        <f t="shared" si="24"/>
        <v>2863</v>
      </c>
      <c r="AA73" s="63">
        <f t="shared" si="24"/>
        <v>0</v>
      </c>
      <c r="AB73" s="63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2339.1</v>
      </c>
      <c r="F74" s="63">
        <f t="shared" si="25"/>
        <v>1775</v>
      </c>
      <c r="G74" s="50">
        <f t="shared" si="25"/>
        <v>0</v>
      </c>
      <c r="H74" s="63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11208.1</v>
      </c>
      <c r="Z74" s="63">
        <f t="shared" si="25"/>
        <v>10644</v>
      </c>
      <c r="AA74" s="63">
        <f t="shared" si="25"/>
        <v>0</v>
      </c>
      <c r="AB74" s="63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9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88">
        <v>4746</v>
      </c>
      <c r="F76" s="88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34302</v>
      </c>
      <c r="Z76" s="61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34302</v>
      </c>
      <c r="Z77" s="60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7085.1</v>
      </c>
      <c r="F78" s="60">
        <f t="shared" ref="F78:AC78" si="27">F74+F77</f>
        <v>6521</v>
      </c>
      <c r="G78" s="49">
        <f t="shared" si="27"/>
        <v>0</v>
      </c>
      <c r="H78" s="60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45510.1</v>
      </c>
      <c r="Z78" s="60">
        <f t="shared" si="27"/>
        <v>44946</v>
      </c>
      <c r="AA78" s="60">
        <f t="shared" si="27"/>
        <v>0</v>
      </c>
      <c r="AB78" s="60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265" t="s">
        <v>45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31496062992125984" right="0.31496062992125984" top="0.18" bottom="0.36" header="0.31496062992125984" footer="0.31496062992125984"/>
  <pageSetup paperSize="9" scale="6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81"/>
  <sheetViews>
    <sheetView topLeftCell="A58" workbookViewId="0">
      <selection activeCell="C41" sqref="C41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230" t="s">
        <v>20</v>
      </c>
      <c r="W2" s="230"/>
      <c r="X2" s="230"/>
      <c r="Y2" s="230"/>
      <c r="Z2" s="230"/>
      <c r="AA2" s="230"/>
      <c r="AB2" s="230"/>
      <c r="AC2" s="230"/>
    </row>
    <row r="3" spans="1:29" ht="17.25" customHeight="1">
      <c r="S3" s="22"/>
      <c r="T3" s="45"/>
      <c r="U3" s="22"/>
      <c r="V3" s="231" t="s">
        <v>84</v>
      </c>
      <c r="W3" s="231"/>
      <c r="X3" s="231"/>
      <c r="Y3" s="231"/>
      <c r="Z3" s="231"/>
      <c r="AA3" s="231"/>
      <c r="AB3" s="231"/>
      <c r="AC3" s="231"/>
    </row>
    <row r="4" spans="1:29" ht="25.5" customHeight="1">
      <c r="S4" s="22"/>
      <c r="T4" s="45"/>
      <c r="U4" s="22"/>
      <c r="V4" s="230" t="s">
        <v>48</v>
      </c>
      <c r="W4" s="230"/>
      <c r="X4" s="230"/>
      <c r="Y4" s="230"/>
      <c r="Z4" s="230"/>
      <c r="AA4" s="230"/>
      <c r="AB4" s="230"/>
      <c r="AC4" s="230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230" t="s">
        <v>20</v>
      </c>
      <c r="W6" s="230"/>
      <c r="X6" s="230"/>
      <c r="Y6" s="230"/>
      <c r="Z6" s="230"/>
      <c r="AA6" s="230"/>
      <c r="AB6" s="230"/>
      <c r="AC6" s="230"/>
    </row>
    <row r="7" spans="1:29" ht="98.25" customHeight="1">
      <c r="S7" s="22"/>
      <c r="T7" s="45"/>
      <c r="U7" s="22"/>
      <c r="V7" s="231" t="s">
        <v>90</v>
      </c>
      <c r="W7" s="231"/>
      <c r="X7" s="231"/>
      <c r="Y7" s="231"/>
      <c r="Z7" s="231"/>
      <c r="AA7" s="231"/>
      <c r="AB7" s="231"/>
      <c r="AC7" s="231"/>
    </row>
    <row r="8" spans="1:29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</row>
    <row r="9" spans="1:29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235"/>
      <c r="AA9" s="235"/>
      <c r="AB9" s="235"/>
      <c r="AC9" s="236"/>
    </row>
    <row r="10" spans="1:29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65</v>
      </c>
      <c r="U10" s="238"/>
      <c r="V10" s="238"/>
      <c r="W10" s="238"/>
      <c r="X10" s="239"/>
      <c r="Y10" s="240" t="s">
        <v>12</v>
      </c>
      <c r="Z10" s="241"/>
      <c r="AA10" s="241"/>
      <c r="AB10" s="241"/>
      <c r="AC10" s="241"/>
    </row>
    <row r="11" spans="1:29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58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</row>
    <row r="12" spans="1:29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59"/>
      <c r="Z12" s="232"/>
      <c r="AA12" s="232"/>
      <c r="AB12" s="232"/>
      <c r="AC12" s="232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</row>
    <row r="15" spans="1:29" ht="31.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</row>
    <row r="16" spans="1:29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0"/>
      <c r="Z16" s="250"/>
      <c r="AA16" s="250"/>
      <c r="AB16" s="250"/>
      <c r="AC16" s="250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244">
        <v>5</v>
      </c>
      <c r="B18" s="245" t="s">
        <v>26</v>
      </c>
      <c r="C18" s="246" t="s">
        <v>30</v>
      </c>
      <c r="D18" s="246" t="s">
        <v>81</v>
      </c>
      <c r="E18" s="261"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0</v>
      </c>
      <c r="K18" s="255">
        <v>0</v>
      </c>
      <c r="L18" s="255">
        <v>0</v>
      </c>
      <c r="M18" s="255">
        <v>0</v>
      </c>
      <c r="N18" s="255">
        <v>0</v>
      </c>
      <c r="O18" s="263">
        <f>R18+Q18+S18+P18</f>
        <v>0</v>
      </c>
      <c r="P18" s="255">
        <v>0</v>
      </c>
      <c r="Q18" s="255">
        <v>0</v>
      </c>
      <c r="R18" s="255">
        <v>0</v>
      </c>
      <c r="S18" s="255">
        <v>0</v>
      </c>
      <c r="T18" s="263">
        <f>W18+V18+X18+U18</f>
        <v>6496</v>
      </c>
      <c r="U18" s="255">
        <v>6496</v>
      </c>
      <c r="V18" s="255">
        <v>0</v>
      </c>
      <c r="W18" s="255">
        <v>0</v>
      </c>
      <c r="X18" s="255">
        <v>0</v>
      </c>
      <c r="Y18" s="255">
        <f>AB18+AA18+AC18+Z18</f>
        <v>7096</v>
      </c>
      <c r="Z18" s="255">
        <f>F18+K18+P18+U18</f>
        <v>7096</v>
      </c>
      <c r="AA18" s="255">
        <v>0</v>
      </c>
      <c r="AB18" s="255">
        <f>H18+M18+R18+W18</f>
        <v>0</v>
      </c>
      <c r="AC18" s="255">
        <v>0</v>
      </c>
    </row>
    <row r="19" spans="1:78" ht="98.25" customHeight="1">
      <c r="A19" s="244"/>
      <c r="B19" s="245"/>
      <c r="C19" s="246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55"/>
      <c r="Z19" s="255"/>
      <c r="AA19" s="255"/>
      <c r="AB19" s="255"/>
      <c r="AC19" s="255"/>
    </row>
    <row r="20" spans="1:78" ht="82.5" customHeight="1">
      <c r="A20" s="244">
        <v>6</v>
      </c>
      <c r="B20" s="42" t="s">
        <v>24</v>
      </c>
      <c r="C20" s="24" t="s">
        <v>99</v>
      </c>
      <c r="D20" s="246" t="s">
        <v>81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685</v>
      </c>
      <c r="U20" s="255">
        <v>685</v>
      </c>
      <c r="V20" s="255">
        <v>0</v>
      </c>
      <c r="W20" s="255">
        <v>0</v>
      </c>
      <c r="X20" s="255">
        <v>0</v>
      </c>
      <c r="Y20" s="255">
        <f>AB20+AA20+AC20+Z20</f>
        <v>685</v>
      </c>
      <c r="Z20" s="255">
        <f>F20+K20+P20+U20</f>
        <v>685</v>
      </c>
      <c r="AA20" s="255">
        <v>0</v>
      </c>
      <c r="AB20" s="255">
        <v>0</v>
      </c>
      <c r="AC20" s="255">
        <v>0</v>
      </c>
    </row>
    <row r="21" spans="1:78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55"/>
      <c r="Z21" s="255"/>
      <c r="AA21" s="266"/>
      <c r="AB21" s="255"/>
      <c r="AC21" s="266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101</v>
      </c>
      <c r="Z28" s="47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947</v>
      </c>
      <c r="Z31" s="50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56</v>
      </c>
      <c r="Z33" s="47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56</v>
      </c>
      <c r="Z36" s="50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544</v>
      </c>
      <c r="Z38" s="47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177" customHeight="1">
      <c r="A41" s="4">
        <v>26</v>
      </c>
      <c r="B41" s="42" t="s">
        <v>22</v>
      </c>
      <c r="C41" s="68" t="s">
        <v>126</v>
      </c>
      <c r="D41" s="57" t="s">
        <v>82</v>
      </c>
      <c r="E41" s="93">
        <f>H41+F41+G41+I41</f>
        <v>112</v>
      </c>
      <c r="F41" s="93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112</v>
      </c>
      <c r="Z41" s="90">
        <f>F41+K41+P41+U41</f>
        <v>112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94">
        <f t="shared" ref="E42:AC42" si="12">SUM(E38:E41)</f>
        <v>426</v>
      </c>
      <c r="F42" s="94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656</v>
      </c>
      <c r="Z42" s="63">
        <f t="shared" si="12"/>
        <v>656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41.5" customHeight="1">
      <c r="A46" s="19">
        <v>31</v>
      </c>
      <c r="B46" s="43" t="s">
        <v>3</v>
      </c>
      <c r="C46" s="27" t="s">
        <v>109</v>
      </c>
      <c r="D46" s="57" t="s">
        <v>106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47">
        <f t="shared" si="13"/>
        <v>0</v>
      </c>
      <c r="AB46" s="47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50">
        <v>0</v>
      </c>
      <c r="H47" s="50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50">
        <f t="shared" si="14"/>
        <v>0</v>
      </c>
      <c r="AB47" s="50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110</v>
      </c>
      <c r="D65" s="27" t="s">
        <v>86</v>
      </c>
      <c r="E65" s="51"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1192</v>
      </c>
      <c r="Z65" s="56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1192</v>
      </c>
      <c r="Z66" s="50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C73" si="24">G57+G47+G52+G42+G36+G31+G60+G63+G66+G69+G72</f>
        <v>0</v>
      </c>
      <c r="H73" s="50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3419.1</v>
      </c>
      <c r="Z73" s="63">
        <f t="shared" si="24"/>
        <v>2855</v>
      </c>
      <c r="AA73" s="50">
        <f t="shared" si="24"/>
        <v>0</v>
      </c>
      <c r="AB73" s="50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2331.1</v>
      </c>
      <c r="F74" s="63">
        <f t="shared" si="25"/>
        <v>1767</v>
      </c>
      <c r="G74" s="50">
        <f t="shared" si="25"/>
        <v>0</v>
      </c>
      <c r="H74" s="50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11200.1</v>
      </c>
      <c r="Z74" s="63">
        <f t="shared" si="25"/>
        <v>10636</v>
      </c>
      <c r="AA74" s="50">
        <f t="shared" si="25"/>
        <v>0</v>
      </c>
      <c r="AB74" s="50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9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34302</v>
      </c>
      <c r="Z76" s="56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34302</v>
      </c>
      <c r="Z77" s="49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7077.1</v>
      </c>
      <c r="F78" s="60">
        <f t="shared" ref="F78:AC78" si="27">F74+F77</f>
        <v>6513</v>
      </c>
      <c r="G78" s="49">
        <f t="shared" si="27"/>
        <v>0</v>
      </c>
      <c r="H78" s="49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45502.1</v>
      </c>
      <c r="Z78" s="60">
        <f t="shared" si="27"/>
        <v>44938</v>
      </c>
      <c r="AA78" s="49">
        <f t="shared" si="27"/>
        <v>0</v>
      </c>
      <c r="AB78" s="49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265" t="s">
        <v>45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</row>
  </sheetData>
  <mergeCells count="102"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E84"/>
  <sheetViews>
    <sheetView topLeftCell="A7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231" t="s">
        <v>90</v>
      </c>
      <c r="AB7" s="231"/>
      <c r="AC7" s="231"/>
      <c r="AD7" s="231"/>
      <c r="AE7" s="231"/>
      <c r="AF7" s="231"/>
      <c r="AG7" s="231"/>
      <c r="AH7" s="231"/>
    </row>
    <row r="8" spans="1:34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82" t="s">
        <v>97</v>
      </c>
      <c r="U10" s="283"/>
      <c r="V10" s="283"/>
      <c r="W10" s="283"/>
      <c r="X10" s="284"/>
      <c r="Y10" s="282" t="s">
        <v>98</v>
      </c>
      <c r="Z10" s="283"/>
      <c r="AA10" s="283"/>
      <c r="AB10" s="283"/>
      <c r="AC10" s="284"/>
      <c r="AD10" s="240" t="s">
        <v>12</v>
      </c>
      <c r="AE10" s="241"/>
      <c r="AF10" s="241"/>
      <c r="AG10" s="241"/>
      <c r="AH10" s="241"/>
    </row>
    <row r="11" spans="1:34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85" t="s">
        <v>10</v>
      </c>
      <c r="U11" s="287" t="s">
        <v>66</v>
      </c>
      <c r="V11" s="287" t="s">
        <v>68</v>
      </c>
      <c r="W11" s="287" t="s">
        <v>69</v>
      </c>
      <c r="X11" s="287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86"/>
      <c r="U12" s="287"/>
      <c r="V12" s="287"/>
      <c r="W12" s="287"/>
      <c r="X12" s="287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14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76">
        <f>M18+L18+N18+K18</f>
        <v>6800</v>
      </c>
      <c r="K18" s="275">
        <v>6800</v>
      </c>
      <c r="L18" s="255">
        <v>0</v>
      </c>
      <c r="M18" s="255">
        <v>0</v>
      </c>
      <c r="N18" s="255">
        <v>0</v>
      </c>
      <c r="O18" s="276">
        <f>R18+Q18+S18+P18</f>
        <v>1796</v>
      </c>
      <c r="P18" s="275">
        <v>1796</v>
      </c>
      <c r="Q18" s="255">
        <v>0</v>
      </c>
      <c r="R18" s="255">
        <v>0</v>
      </c>
      <c r="S18" s="255">
        <v>0</v>
      </c>
      <c r="T18" s="276">
        <f>W18+V18+X18+U18</f>
        <v>1796</v>
      </c>
      <c r="U18" s="275">
        <v>1796</v>
      </c>
      <c r="V18" s="275">
        <v>0</v>
      </c>
      <c r="W18" s="275">
        <v>0</v>
      </c>
      <c r="X18" s="275">
        <v>0</v>
      </c>
      <c r="Y18" s="276">
        <f>AB18+AA18+AC18+Z18</f>
        <v>4700</v>
      </c>
      <c r="Z18" s="275">
        <v>4700</v>
      </c>
      <c r="AA18" s="255">
        <v>0</v>
      </c>
      <c r="AB18" s="255">
        <v>0</v>
      </c>
      <c r="AC18" s="255">
        <v>0</v>
      </c>
      <c r="AD18" s="275">
        <f>AG18+AF18+AH18+AE18</f>
        <v>15692</v>
      </c>
      <c r="AE18" s="27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76"/>
      <c r="K19" s="275"/>
      <c r="L19" s="255"/>
      <c r="M19" s="255"/>
      <c r="N19" s="255"/>
      <c r="O19" s="276"/>
      <c r="P19" s="275"/>
      <c r="Q19" s="255"/>
      <c r="R19" s="255"/>
      <c r="S19" s="255"/>
      <c r="T19" s="276"/>
      <c r="U19" s="275"/>
      <c r="V19" s="275"/>
      <c r="W19" s="275"/>
      <c r="X19" s="275"/>
      <c r="Y19" s="276"/>
      <c r="Z19" s="275"/>
      <c r="AA19" s="255"/>
      <c r="AB19" s="255"/>
      <c r="AC19" s="255"/>
      <c r="AD19" s="275"/>
      <c r="AE19" s="27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76">
        <f>W20+V20+X20+U20</f>
        <v>0</v>
      </c>
      <c r="U20" s="275">
        <v>0</v>
      </c>
      <c r="V20" s="275">
        <v>0</v>
      </c>
      <c r="W20" s="275">
        <v>0</v>
      </c>
      <c r="X20" s="27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75">
        <f>AG20+AF20+AH20+AE20</f>
        <v>685</v>
      </c>
      <c r="AE20" s="27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76"/>
      <c r="U21" s="280"/>
      <c r="V21" s="280"/>
      <c r="W21" s="280"/>
      <c r="X21" s="281"/>
      <c r="Y21" s="263"/>
      <c r="Z21" s="264"/>
      <c r="AA21" s="264"/>
      <c r="AB21" s="264"/>
      <c r="AC21" s="266"/>
      <c r="AD21" s="275"/>
      <c r="AE21" s="275"/>
      <c r="AF21" s="266"/>
      <c r="AG21" s="255"/>
      <c r="AH21" s="266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6800</v>
      </c>
      <c r="K22" s="60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1796</v>
      </c>
      <c r="P22" s="60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1796</v>
      </c>
      <c r="U22" s="60">
        <f>U18+U20</f>
        <v>1796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5385</v>
      </c>
      <c r="Z22" s="60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16377</v>
      </c>
      <c r="AE22" s="60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92">
        <f t="shared" ref="T25:T30" si="4">U25+V25+W25+X25</f>
        <v>260</v>
      </c>
      <c r="U25" s="91">
        <v>260</v>
      </c>
      <c r="V25" s="91">
        <v>0</v>
      </c>
      <c r="W25" s="91">
        <v>0</v>
      </c>
      <c r="X25" s="91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91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92">
        <f t="shared" si="4"/>
        <v>0</v>
      </c>
      <c r="U26" s="92">
        <v>0</v>
      </c>
      <c r="V26" s="92">
        <v>0</v>
      </c>
      <c r="W26" s="91">
        <v>0</v>
      </c>
      <c r="X26" s="92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95" t="s">
        <v>124</v>
      </c>
      <c r="D27" s="98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97">
        <f t="shared" si="2"/>
        <v>102.2</v>
      </c>
      <c r="K27" s="97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92">
        <f t="shared" si="4"/>
        <v>0</v>
      </c>
      <c r="U27" s="92">
        <v>0</v>
      </c>
      <c r="V27" s="92">
        <v>0</v>
      </c>
      <c r="W27" s="92">
        <v>0</v>
      </c>
      <c r="X27" s="92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102.2</v>
      </c>
      <c r="AE27" s="96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92">
        <f t="shared" si="4"/>
        <v>0</v>
      </c>
      <c r="U28" s="91">
        <f>X28</f>
        <v>0</v>
      </c>
      <c r="V28" s="91">
        <v>0</v>
      </c>
      <c r="W28" s="92">
        <v>0</v>
      </c>
      <c r="X28" s="91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91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92">
        <f t="shared" si="4"/>
        <v>0</v>
      </c>
      <c r="U29" s="91">
        <f>X29</f>
        <v>0</v>
      </c>
      <c r="V29" s="91">
        <v>0</v>
      </c>
      <c r="W29" s="92">
        <v>0</v>
      </c>
      <c r="X29" s="91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92">
        <f t="shared" si="4"/>
        <v>0</v>
      </c>
      <c r="U30" s="91">
        <f>X30</f>
        <v>0</v>
      </c>
      <c r="V30" s="91">
        <v>0</v>
      </c>
      <c r="W30" s="92">
        <v>0</v>
      </c>
      <c r="X30" s="91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91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299.2</v>
      </c>
      <c r="K31" s="63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1309.2</v>
      </c>
      <c r="AE31" s="63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92">
        <f>U33+V33+W33+X33</f>
        <v>0</v>
      </c>
      <c r="U33" s="91">
        <v>0</v>
      </c>
      <c r="V33" s="91">
        <v>0</v>
      </c>
      <c r="W33" s="91">
        <v>0</v>
      </c>
      <c r="X33" s="91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92">
        <f>U34+V34+W34+X34</f>
        <v>0</v>
      </c>
      <c r="U34" s="91">
        <v>0</v>
      </c>
      <c r="V34" s="91">
        <v>0</v>
      </c>
      <c r="W34" s="91">
        <v>0</v>
      </c>
      <c r="X34" s="91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95" t="s">
        <v>125</v>
      </c>
      <c r="D35" s="98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97">
        <f>M35+K35+L35+N35</f>
        <v>130</v>
      </c>
      <c r="K35" s="96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92">
        <f>U35+V35+W35+X35</f>
        <v>0</v>
      </c>
      <c r="U35" s="92">
        <v>0</v>
      </c>
      <c r="V35" s="92">
        <v>0</v>
      </c>
      <c r="W35" s="92">
        <v>0</v>
      </c>
      <c r="X35" s="92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130</v>
      </c>
      <c r="AE35" s="96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130</v>
      </c>
      <c r="K36" s="63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186</v>
      </c>
      <c r="AE36" s="63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92">
        <f>W38+U38+V38+X38</f>
        <v>167</v>
      </c>
      <c r="U38" s="91">
        <v>167</v>
      </c>
      <c r="V38" s="91">
        <v>0</v>
      </c>
      <c r="W38" s="91">
        <v>0</v>
      </c>
      <c r="X38" s="91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711</v>
      </c>
      <c r="AE38" s="91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92">
        <f>W39+U39+V39+X39</f>
        <v>0</v>
      </c>
      <c r="U39" s="91">
        <v>0</v>
      </c>
      <c r="V39" s="91">
        <v>0</v>
      </c>
      <c r="W39" s="91">
        <v>0</v>
      </c>
      <c r="X39" s="91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92">
        <f>W40+U40+V40+X40</f>
        <v>0</v>
      </c>
      <c r="U40" s="92">
        <v>0</v>
      </c>
      <c r="V40" s="91">
        <v>0</v>
      </c>
      <c r="W40" s="92">
        <v>0</v>
      </c>
      <c r="X40" s="91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92">
        <f>H41+F41+G41+I41</f>
        <v>112</v>
      </c>
      <c r="F41" s="92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92">
        <f>W41+U41+V41+X41</f>
        <v>0</v>
      </c>
      <c r="U41" s="91">
        <v>0</v>
      </c>
      <c r="V41" s="91">
        <v>0</v>
      </c>
      <c r="W41" s="91">
        <v>0</v>
      </c>
      <c r="X41" s="91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64">
        <f>AG41+AE41+AF41+AH41</f>
        <v>112</v>
      </c>
      <c r="AE41" s="91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63">
        <f t="shared" ref="E42:AH42" si="13">SUM(E38:E41)</f>
        <v>426</v>
      </c>
      <c r="F42" s="63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823</v>
      </c>
      <c r="AE42" s="63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92">
        <f>U44+V44+W44+X44</f>
        <v>0</v>
      </c>
      <c r="U44" s="91">
        <v>0</v>
      </c>
      <c r="V44" s="91">
        <v>0</v>
      </c>
      <c r="W44" s="91">
        <v>0</v>
      </c>
      <c r="X44" s="91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92">
        <f>U45+V45+W45+X45</f>
        <v>0</v>
      </c>
      <c r="U45" s="91">
        <v>0</v>
      </c>
      <c r="V45" s="91">
        <v>0</v>
      </c>
      <c r="W45" s="91">
        <v>0</v>
      </c>
      <c r="X45" s="91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92">
        <f>U46+V46+W46+X46</f>
        <v>0</v>
      </c>
      <c r="U46" s="92">
        <v>0</v>
      </c>
      <c r="V46" s="92">
        <v>0</v>
      </c>
      <c r="W46" s="92">
        <v>0</v>
      </c>
      <c r="X46" s="92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92">
        <f>U49+V49+W49+X49</f>
        <v>0</v>
      </c>
      <c r="U49" s="91">
        <v>0</v>
      </c>
      <c r="V49" s="91">
        <v>0</v>
      </c>
      <c r="W49" s="91">
        <v>0</v>
      </c>
      <c r="X49" s="91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92">
        <f>U50+V50+W50+X50</f>
        <v>0</v>
      </c>
      <c r="U50" s="92">
        <v>0</v>
      </c>
      <c r="V50" s="92">
        <v>0</v>
      </c>
      <c r="W50" s="92">
        <v>0</v>
      </c>
      <c r="X50" s="92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92">
        <f>U51+V51+W51+X51</f>
        <v>0</v>
      </c>
      <c r="U51" s="91">
        <v>0</v>
      </c>
      <c r="V51" s="91">
        <v>0</v>
      </c>
      <c r="W51" s="91">
        <v>0</v>
      </c>
      <c r="X51" s="91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92">
        <f>U54+V54+W54+X54</f>
        <v>0</v>
      </c>
      <c r="U54" s="91">
        <v>0</v>
      </c>
      <c r="V54" s="91">
        <v>0</v>
      </c>
      <c r="W54" s="91">
        <v>0</v>
      </c>
      <c r="X54" s="91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92">
        <f>U55+V55+W55+X55</f>
        <v>0</v>
      </c>
      <c r="U55" s="91">
        <v>0</v>
      </c>
      <c r="V55" s="91">
        <v>0</v>
      </c>
      <c r="W55" s="91">
        <v>0</v>
      </c>
      <c r="X55" s="91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99" t="s">
        <v>5</v>
      </c>
      <c r="C59" s="95" t="s">
        <v>123</v>
      </c>
      <c r="D59" s="98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97">
        <f>M59+K59+L59+N59</f>
        <v>168.8</v>
      </c>
      <c r="K59" s="97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92">
        <f>W59+V59+X59+U59</f>
        <v>0</v>
      </c>
      <c r="U59" s="92">
        <v>0</v>
      </c>
      <c r="V59" s="92">
        <v>0</v>
      </c>
      <c r="W59" s="92">
        <v>0</v>
      </c>
      <c r="X59" s="92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64">
        <f>AG59+AE59+AF59+AH59</f>
        <v>168.8</v>
      </c>
      <c r="AE59" s="96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63">
        <f t="shared" si="20"/>
        <v>168.8</v>
      </c>
      <c r="K60" s="63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63">
        <f t="shared" si="20"/>
        <v>168.8</v>
      </c>
      <c r="AE60" s="63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121</v>
      </c>
      <c r="D62" s="98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97">
        <f>K62+L62+M62+N62</f>
        <v>16</v>
      </c>
      <c r="K62" s="96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92">
        <f>U62+V62+W62+X62</f>
        <v>0</v>
      </c>
      <c r="U62" s="91">
        <v>0</v>
      </c>
      <c r="V62" s="91">
        <v>0</v>
      </c>
      <c r="W62" s="91">
        <v>0</v>
      </c>
      <c r="X62" s="91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63">
        <f t="shared" si="21"/>
        <v>16</v>
      </c>
      <c r="K63" s="63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95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97">
        <f>M65+K65+L65+N65</f>
        <v>0</v>
      </c>
      <c r="K65" s="97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92">
        <f>W65+V65+X65+U65</f>
        <v>417</v>
      </c>
      <c r="U65" s="92">
        <v>417</v>
      </c>
      <c r="V65" s="92">
        <v>0</v>
      </c>
      <c r="W65" s="92">
        <v>0</v>
      </c>
      <c r="X65" s="92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1192</v>
      </c>
      <c r="AE65" s="91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63">
        <f t="shared" si="22"/>
        <v>0</v>
      </c>
      <c r="K66" s="63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1192</v>
      </c>
      <c r="AE66" s="63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92">
        <f>W68+V68+X68+U68</f>
        <v>0</v>
      </c>
      <c r="U68" s="92">
        <v>0</v>
      </c>
      <c r="V68" s="92">
        <v>0</v>
      </c>
      <c r="W68" s="92">
        <v>0</v>
      </c>
      <c r="X68" s="92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92">
        <f>W71+V71+X71+U71</f>
        <v>0</v>
      </c>
      <c r="U71" s="92">
        <v>0</v>
      </c>
      <c r="V71" s="92">
        <v>0</v>
      </c>
      <c r="W71" s="92">
        <v>0</v>
      </c>
      <c r="X71" s="92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4263.1000000000004</v>
      </c>
      <c r="AE73" s="63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63">
        <f t="shared" ref="E74:AH74" si="26">E73+E22</f>
        <v>2331.1</v>
      </c>
      <c r="F74" s="63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2640</v>
      </c>
      <c r="U74" s="63">
        <f>U73+U22</f>
        <v>2640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20640.099999999999</v>
      </c>
      <c r="AE74" s="63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92">
        <f>F76+G76+H76+I76</f>
        <v>4746</v>
      </c>
      <c r="F76" s="92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92">
        <f>U76+V76+W76+X76</f>
        <v>4926</v>
      </c>
      <c r="U76" s="92">
        <v>4926</v>
      </c>
      <c r="V76" s="92">
        <v>0</v>
      </c>
      <c r="W76" s="92">
        <v>0</v>
      </c>
      <c r="X76" s="92">
        <v>0</v>
      </c>
      <c r="Y76" s="92">
        <f>Z76+AA76+AB76+AC76</f>
        <v>14778</v>
      </c>
      <c r="Z76" s="92">
        <v>14778</v>
      </c>
      <c r="AA76" s="92">
        <v>0</v>
      </c>
      <c r="AB76" s="92">
        <v>0</v>
      </c>
      <c r="AC76" s="92">
        <v>0</v>
      </c>
      <c r="AD76" s="56">
        <f>AG76+AE76+AF76+AH76</f>
        <v>34302</v>
      </c>
      <c r="AE76" s="56">
        <f>F76+K76+P76+Z76+U76</f>
        <v>34302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34302</v>
      </c>
      <c r="AE77" s="49">
        <f t="shared" si="27"/>
        <v>34302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77" t="s">
        <v>103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9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95" t="s">
        <v>116</v>
      </c>
      <c r="E79" s="92">
        <f>H79+G79+F79+I79</f>
        <v>0</v>
      </c>
      <c r="F79" s="92">
        <v>0</v>
      </c>
      <c r="G79" s="92">
        <v>0</v>
      </c>
      <c r="H79" s="92">
        <v>0</v>
      </c>
      <c r="I79" s="92">
        <v>0</v>
      </c>
      <c r="J79" s="92">
        <f>M79+K79+L79+N79</f>
        <v>852</v>
      </c>
      <c r="K79" s="92">
        <v>852</v>
      </c>
      <c r="L79" s="92">
        <v>0</v>
      </c>
      <c r="M79" s="92">
        <v>0</v>
      </c>
      <c r="N79" s="92">
        <v>0</v>
      </c>
      <c r="O79" s="92">
        <f>R79+P79+Q79+S79</f>
        <v>852</v>
      </c>
      <c r="P79" s="92">
        <v>852</v>
      </c>
      <c r="Q79" s="92">
        <v>0</v>
      </c>
      <c r="R79" s="92">
        <v>0</v>
      </c>
      <c r="S79" s="92">
        <v>0</v>
      </c>
      <c r="T79" s="92">
        <f>W79+V79+X79+U79</f>
        <v>852</v>
      </c>
      <c r="U79" s="92">
        <v>852</v>
      </c>
      <c r="V79" s="92">
        <v>0</v>
      </c>
      <c r="W79" s="92">
        <v>0</v>
      </c>
      <c r="X79" s="92">
        <v>0</v>
      </c>
      <c r="Y79" s="92">
        <f>AB79+AA79+AC79+Z79</f>
        <v>0</v>
      </c>
      <c r="Z79" s="92">
        <v>0</v>
      </c>
      <c r="AA79" s="92">
        <v>0</v>
      </c>
      <c r="AB79" s="92">
        <v>0</v>
      </c>
      <c r="AC79" s="92">
        <v>0</v>
      </c>
      <c r="AD79" s="64">
        <f>AG79+AE79+AF79+AH79</f>
        <v>2556</v>
      </c>
      <c r="AE79" s="91">
        <f>F79+K79+P79+Z79+U79</f>
        <v>2556</v>
      </c>
      <c r="AF79" s="91">
        <f>G79+L79+Q79+AA79+V79</f>
        <v>0</v>
      </c>
      <c r="AG79" s="91">
        <f>H79+M79+R79+AB79+W79</f>
        <v>0</v>
      </c>
      <c r="AH79" s="91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7077.1</v>
      </c>
      <c r="F81" s="60">
        <f t="shared" ref="F81:AH81" si="29">F74+F77+F80</f>
        <v>6513</v>
      </c>
      <c r="G81" s="60">
        <f t="shared" si="29"/>
        <v>0</v>
      </c>
      <c r="H81" s="60">
        <f t="shared" si="29"/>
        <v>564.1</v>
      </c>
      <c r="I81" s="60">
        <f t="shared" si="29"/>
        <v>0</v>
      </c>
      <c r="J81" s="60">
        <f t="shared" si="29"/>
        <v>13422</v>
      </c>
      <c r="K81" s="60">
        <f t="shared" si="29"/>
        <v>13422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8418</v>
      </c>
      <c r="P81" s="60">
        <f t="shared" si="29"/>
        <v>8418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8418</v>
      </c>
      <c r="U81" s="60">
        <f t="shared" si="29"/>
        <v>8418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20163</v>
      </c>
      <c r="Z81" s="60">
        <f t="shared" si="29"/>
        <v>20163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57498.1</v>
      </c>
      <c r="AE81" s="60">
        <f t="shared" si="29"/>
        <v>56934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E84"/>
  <sheetViews>
    <sheetView topLeftCell="M1" workbookViewId="0">
      <selection activeCell="M1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230" t="s">
        <v>20</v>
      </c>
      <c r="AB2" s="230"/>
      <c r="AC2" s="230"/>
      <c r="AD2" s="230"/>
      <c r="AE2" s="230"/>
      <c r="AF2" s="230"/>
      <c r="AG2" s="230"/>
      <c r="AH2" s="230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231" t="s">
        <v>84</v>
      </c>
      <c r="AB3" s="231"/>
      <c r="AC3" s="231"/>
      <c r="AD3" s="231"/>
      <c r="AE3" s="231"/>
      <c r="AF3" s="231"/>
      <c r="AG3" s="231"/>
      <c r="AH3" s="231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230" t="s">
        <v>48</v>
      </c>
      <c r="AB4" s="230"/>
      <c r="AC4" s="230"/>
      <c r="AD4" s="230"/>
      <c r="AE4" s="230"/>
      <c r="AF4" s="230"/>
      <c r="AG4" s="230"/>
      <c r="AH4" s="230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230" t="s">
        <v>20</v>
      </c>
      <c r="AB6" s="230"/>
      <c r="AC6" s="230"/>
      <c r="AD6" s="230"/>
      <c r="AE6" s="230"/>
      <c r="AF6" s="230"/>
      <c r="AG6" s="230"/>
      <c r="AH6" s="230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231" t="s">
        <v>90</v>
      </c>
      <c r="AB7" s="231"/>
      <c r="AC7" s="231"/>
      <c r="AD7" s="231"/>
      <c r="AE7" s="231"/>
      <c r="AF7" s="231"/>
      <c r="AG7" s="231"/>
      <c r="AH7" s="231"/>
    </row>
    <row r="8" spans="1:34" ht="18.75">
      <c r="B8" s="260" t="s">
        <v>89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4" ht="15.75" customHeight="1">
      <c r="A9" s="247" t="s">
        <v>13</v>
      </c>
      <c r="B9" s="251" t="s">
        <v>49</v>
      </c>
      <c r="C9" s="248" t="s">
        <v>25</v>
      </c>
      <c r="D9" s="248" t="s">
        <v>14</v>
      </c>
      <c r="E9" s="233" t="s">
        <v>61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235"/>
      <c r="AF9" s="235"/>
      <c r="AG9" s="235"/>
      <c r="AH9" s="236"/>
    </row>
    <row r="10" spans="1:34" ht="26.25" customHeight="1">
      <c r="A10" s="244"/>
      <c r="B10" s="252"/>
      <c r="C10" s="249"/>
      <c r="D10" s="250"/>
      <c r="E10" s="237" t="s">
        <v>62</v>
      </c>
      <c r="F10" s="238"/>
      <c r="G10" s="238"/>
      <c r="H10" s="238"/>
      <c r="I10" s="239"/>
      <c r="J10" s="237" t="s">
        <v>63</v>
      </c>
      <c r="K10" s="238"/>
      <c r="L10" s="238"/>
      <c r="M10" s="238"/>
      <c r="N10" s="239"/>
      <c r="O10" s="237" t="s">
        <v>64</v>
      </c>
      <c r="P10" s="238"/>
      <c r="Q10" s="238"/>
      <c r="R10" s="238"/>
      <c r="S10" s="239"/>
      <c r="T10" s="237" t="s">
        <v>97</v>
      </c>
      <c r="U10" s="238"/>
      <c r="V10" s="238"/>
      <c r="W10" s="238"/>
      <c r="X10" s="239"/>
      <c r="Y10" s="237" t="s">
        <v>98</v>
      </c>
      <c r="Z10" s="238"/>
      <c r="AA10" s="238"/>
      <c r="AB10" s="238"/>
      <c r="AC10" s="239"/>
      <c r="AD10" s="240" t="s">
        <v>12</v>
      </c>
      <c r="AE10" s="241"/>
      <c r="AF10" s="241"/>
      <c r="AG10" s="241"/>
      <c r="AH10" s="241"/>
    </row>
    <row r="11" spans="1:34" ht="33.75" customHeight="1">
      <c r="A11" s="244"/>
      <c r="B11" s="253"/>
      <c r="C11" s="249"/>
      <c r="D11" s="250"/>
      <c r="E11" s="256" t="s">
        <v>10</v>
      </c>
      <c r="F11" s="232" t="s">
        <v>66</v>
      </c>
      <c r="G11" s="232" t="s">
        <v>68</v>
      </c>
      <c r="H11" s="232" t="s">
        <v>69</v>
      </c>
      <c r="I11" s="232" t="s">
        <v>11</v>
      </c>
      <c r="J11" s="232" t="s">
        <v>10</v>
      </c>
      <c r="K11" s="232" t="s">
        <v>66</v>
      </c>
      <c r="L11" s="232" t="s">
        <v>68</v>
      </c>
      <c r="M11" s="232" t="s">
        <v>69</v>
      </c>
      <c r="N11" s="232" t="s">
        <v>11</v>
      </c>
      <c r="O11" s="242" t="s">
        <v>10</v>
      </c>
      <c r="P11" s="232" t="s">
        <v>66</v>
      </c>
      <c r="Q11" s="232" t="s">
        <v>68</v>
      </c>
      <c r="R11" s="232" t="s">
        <v>69</v>
      </c>
      <c r="S11" s="232" t="s">
        <v>11</v>
      </c>
      <c r="T11" s="242" t="s">
        <v>10</v>
      </c>
      <c r="U11" s="232" t="s">
        <v>66</v>
      </c>
      <c r="V11" s="232" t="s">
        <v>68</v>
      </c>
      <c r="W11" s="232" t="s">
        <v>69</v>
      </c>
      <c r="X11" s="232" t="s">
        <v>11</v>
      </c>
      <c r="Y11" s="242" t="s">
        <v>10</v>
      </c>
      <c r="Z11" s="232" t="s">
        <v>66</v>
      </c>
      <c r="AA11" s="232" t="s">
        <v>68</v>
      </c>
      <c r="AB11" s="232" t="s">
        <v>69</v>
      </c>
      <c r="AC11" s="232" t="s">
        <v>11</v>
      </c>
      <c r="AD11" s="258" t="s">
        <v>10</v>
      </c>
      <c r="AE11" s="232" t="s">
        <v>66</v>
      </c>
      <c r="AF11" s="232" t="s">
        <v>68</v>
      </c>
      <c r="AG11" s="232" t="s">
        <v>69</v>
      </c>
      <c r="AH11" s="232" t="s">
        <v>11</v>
      </c>
    </row>
    <row r="12" spans="1:34">
      <c r="A12" s="4"/>
      <c r="B12" s="2"/>
      <c r="C12" s="2"/>
      <c r="D12" s="2"/>
      <c r="E12" s="257"/>
      <c r="F12" s="232"/>
      <c r="G12" s="232"/>
      <c r="H12" s="232"/>
      <c r="I12" s="232"/>
      <c r="J12" s="243"/>
      <c r="K12" s="232"/>
      <c r="L12" s="232"/>
      <c r="M12" s="232"/>
      <c r="N12" s="232"/>
      <c r="O12" s="243"/>
      <c r="P12" s="232"/>
      <c r="Q12" s="232"/>
      <c r="R12" s="232"/>
      <c r="S12" s="232"/>
      <c r="T12" s="243"/>
      <c r="U12" s="232"/>
      <c r="V12" s="232"/>
      <c r="W12" s="232"/>
      <c r="X12" s="232"/>
      <c r="Y12" s="243"/>
      <c r="Z12" s="232"/>
      <c r="AA12" s="232"/>
      <c r="AB12" s="232"/>
      <c r="AC12" s="232"/>
      <c r="AD12" s="259"/>
      <c r="AE12" s="232"/>
      <c r="AF12" s="232"/>
      <c r="AG12" s="232"/>
      <c r="AH12" s="232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270" t="s">
        <v>50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2"/>
    </row>
    <row r="15" spans="1:34" ht="14.25" customHeight="1">
      <c r="A15" s="4">
        <v>2</v>
      </c>
      <c r="B15" s="270" t="s">
        <v>51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2"/>
    </row>
    <row r="16" spans="1:34">
      <c r="A16" s="4">
        <v>3</v>
      </c>
      <c r="B16" s="2" t="s">
        <v>0</v>
      </c>
      <c r="C16" s="2"/>
      <c r="D16" s="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0"/>
      <c r="AE16" s="250"/>
      <c r="AF16" s="250"/>
      <c r="AG16" s="250"/>
      <c r="AH16" s="250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244">
        <v>5</v>
      </c>
      <c r="B18" s="245" t="s">
        <v>26</v>
      </c>
      <c r="C18" s="288" t="s">
        <v>30</v>
      </c>
      <c r="D18" s="246" t="s">
        <v>71</v>
      </c>
      <c r="E18" s="261">
        <f>H18+G18+F18+I18</f>
        <v>600</v>
      </c>
      <c r="F18" s="261">
        <v>600</v>
      </c>
      <c r="G18" s="261">
        <v>0</v>
      </c>
      <c r="H18" s="261">
        <v>0</v>
      </c>
      <c r="I18" s="261">
        <v>0</v>
      </c>
      <c r="J18" s="263">
        <f>M18+L18+N18+K18</f>
        <v>6800</v>
      </c>
      <c r="K18" s="255">
        <v>6800</v>
      </c>
      <c r="L18" s="255">
        <v>0</v>
      </c>
      <c r="M18" s="255">
        <v>0</v>
      </c>
      <c r="N18" s="255">
        <v>0</v>
      </c>
      <c r="O18" s="263">
        <f>R18+Q18+S18+P18</f>
        <v>1796</v>
      </c>
      <c r="P18" s="255">
        <v>1796</v>
      </c>
      <c r="Q18" s="255">
        <v>0</v>
      </c>
      <c r="R18" s="255">
        <v>0</v>
      </c>
      <c r="S18" s="255">
        <v>0</v>
      </c>
      <c r="T18" s="263">
        <f>W18+V18+X18+U18</f>
        <v>1796</v>
      </c>
      <c r="U18" s="255">
        <v>1796</v>
      </c>
      <c r="V18" s="255">
        <v>0</v>
      </c>
      <c r="W18" s="255">
        <v>0</v>
      </c>
      <c r="X18" s="255">
        <v>0</v>
      </c>
      <c r="Y18" s="263">
        <f>AB18+AA18+AC18+Z18</f>
        <v>4700</v>
      </c>
      <c r="Z18" s="255">
        <v>4700</v>
      </c>
      <c r="AA18" s="255">
        <v>0</v>
      </c>
      <c r="AB18" s="255">
        <v>0</v>
      </c>
      <c r="AC18" s="255">
        <v>0</v>
      </c>
      <c r="AD18" s="255">
        <f>AG18+AF18+AH18+AE18</f>
        <v>15692</v>
      </c>
      <c r="AE18" s="255">
        <f>F18+K18+P18+Z18+U18</f>
        <v>15692</v>
      </c>
      <c r="AF18" s="255">
        <v>0</v>
      </c>
      <c r="AG18" s="255">
        <f>H18+M18+R18+AB18</f>
        <v>0</v>
      </c>
      <c r="AH18" s="255">
        <v>0</v>
      </c>
    </row>
    <row r="19" spans="1:83" ht="93.75" customHeight="1">
      <c r="A19" s="244"/>
      <c r="B19" s="245"/>
      <c r="C19" s="289"/>
      <c r="D19" s="246"/>
      <c r="E19" s="262"/>
      <c r="F19" s="262"/>
      <c r="G19" s="262"/>
      <c r="H19" s="262"/>
      <c r="I19" s="262"/>
      <c r="J19" s="263"/>
      <c r="K19" s="255"/>
      <c r="L19" s="255"/>
      <c r="M19" s="255"/>
      <c r="N19" s="255"/>
      <c r="O19" s="263"/>
      <c r="P19" s="255"/>
      <c r="Q19" s="255"/>
      <c r="R19" s="255"/>
      <c r="S19" s="255"/>
      <c r="T19" s="263"/>
      <c r="U19" s="255"/>
      <c r="V19" s="255"/>
      <c r="W19" s="255"/>
      <c r="X19" s="255"/>
      <c r="Y19" s="263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83" ht="68.25" customHeight="1">
      <c r="A20" s="244">
        <v>6</v>
      </c>
      <c r="B20" s="42" t="s">
        <v>24</v>
      </c>
      <c r="C20" s="24" t="s">
        <v>99</v>
      </c>
      <c r="D20" s="246" t="s">
        <v>118</v>
      </c>
      <c r="E20" s="261">
        <f>H20+G20+F20+I20</f>
        <v>0</v>
      </c>
      <c r="F20" s="261">
        <v>0</v>
      </c>
      <c r="G20" s="261">
        <v>0</v>
      </c>
      <c r="H20" s="261">
        <v>0</v>
      </c>
      <c r="I20" s="261">
        <v>0</v>
      </c>
      <c r="J20" s="263">
        <f>M20+L20+N20+K20</f>
        <v>0</v>
      </c>
      <c r="K20" s="255">
        <v>0</v>
      </c>
      <c r="L20" s="255">
        <v>0</v>
      </c>
      <c r="M20" s="255">
        <v>0</v>
      </c>
      <c r="N20" s="255">
        <v>0</v>
      </c>
      <c r="O20" s="263">
        <f>R20+Q20+S20+P20</f>
        <v>0</v>
      </c>
      <c r="P20" s="255">
        <v>0</v>
      </c>
      <c r="Q20" s="255">
        <v>0</v>
      </c>
      <c r="R20" s="255">
        <v>0</v>
      </c>
      <c r="S20" s="255">
        <v>0</v>
      </c>
      <c r="T20" s="263">
        <f>W20+V20+X20+U20</f>
        <v>0</v>
      </c>
      <c r="U20" s="255">
        <v>0</v>
      </c>
      <c r="V20" s="255">
        <v>0</v>
      </c>
      <c r="W20" s="255">
        <v>0</v>
      </c>
      <c r="X20" s="255">
        <v>0</v>
      </c>
      <c r="Y20" s="263">
        <f>AB20+AA20+AC20+Z20</f>
        <v>685</v>
      </c>
      <c r="Z20" s="255">
        <v>685</v>
      </c>
      <c r="AA20" s="255">
        <v>0</v>
      </c>
      <c r="AB20" s="255">
        <v>0</v>
      </c>
      <c r="AC20" s="255">
        <v>0</v>
      </c>
      <c r="AD20" s="255">
        <f>AG20+AF20+AH20+AE20</f>
        <v>685</v>
      </c>
      <c r="AE20" s="255">
        <f>F20+K20+P20+Z20+U20</f>
        <v>685</v>
      </c>
      <c r="AF20" s="255">
        <v>0</v>
      </c>
      <c r="AG20" s="255">
        <v>0</v>
      </c>
      <c r="AH20" s="255">
        <v>0</v>
      </c>
    </row>
    <row r="21" spans="1:83" ht="80.25" hidden="1" customHeight="1">
      <c r="A21" s="244"/>
      <c r="B21" s="25"/>
      <c r="C21" s="24"/>
      <c r="D21" s="246"/>
      <c r="E21" s="262"/>
      <c r="F21" s="262"/>
      <c r="G21" s="262"/>
      <c r="H21" s="262"/>
      <c r="I21" s="262"/>
      <c r="J21" s="263"/>
      <c r="K21" s="264"/>
      <c r="L21" s="264"/>
      <c r="M21" s="264"/>
      <c r="N21" s="255"/>
      <c r="O21" s="263"/>
      <c r="P21" s="264"/>
      <c r="Q21" s="264"/>
      <c r="R21" s="264"/>
      <c r="S21" s="255"/>
      <c r="T21" s="263"/>
      <c r="U21" s="264"/>
      <c r="V21" s="264"/>
      <c r="W21" s="264"/>
      <c r="X21" s="266"/>
      <c r="Y21" s="263"/>
      <c r="Z21" s="264"/>
      <c r="AA21" s="264"/>
      <c r="AB21" s="264"/>
      <c r="AC21" s="266"/>
      <c r="AD21" s="255"/>
      <c r="AE21" s="255"/>
      <c r="AF21" s="266"/>
      <c r="AG21" s="255"/>
      <c r="AH21" s="266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1106</v>
      </c>
      <c r="AE25" s="4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27" t="s">
        <v>127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102.2</v>
      </c>
      <c r="K27" s="51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102.2</v>
      </c>
      <c r="AE27" s="47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299.2</v>
      </c>
      <c r="K31" s="50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1309.2</v>
      </c>
      <c r="AE31" s="50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27" t="s">
        <v>128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130</v>
      </c>
      <c r="K35" s="47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130</v>
      </c>
      <c r="AE35" s="47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130</v>
      </c>
      <c r="K36" s="50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186</v>
      </c>
      <c r="AE36" s="50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4263.1000000000004</v>
      </c>
      <c r="AE73" s="50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20640.099999999999</v>
      </c>
      <c r="AE74" s="50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267" t="s">
        <v>60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9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0">
        <f>K76+L76+M76+N76</f>
        <v>4874</v>
      </c>
      <c r="K76" s="100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90" t="s">
        <v>103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2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13370</v>
      </c>
      <c r="K81" s="60">
        <f t="shared" si="29"/>
        <v>13370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57446.1</v>
      </c>
      <c r="AE81" s="60">
        <f t="shared" si="29"/>
        <v>56882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265" t="s">
        <v>45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AE18:AE19"/>
    <mergeCell ref="AF18:AF19"/>
    <mergeCell ref="AG18:AG19"/>
    <mergeCell ref="AH18:AH19"/>
    <mergeCell ref="AB18:AB19"/>
    <mergeCell ref="AC18:AC19"/>
    <mergeCell ref="AD18:AD19"/>
    <mergeCell ref="Q18:Q19"/>
    <mergeCell ref="R18:R19"/>
    <mergeCell ref="AG20:AG21"/>
    <mergeCell ref="AH20:AH21"/>
    <mergeCell ref="A20:A21"/>
    <mergeCell ref="D20:D21"/>
    <mergeCell ref="E20:E21"/>
    <mergeCell ref="F20:F21"/>
    <mergeCell ref="G20:G21"/>
    <mergeCell ref="H20:H21"/>
    <mergeCell ref="Y18:Y19"/>
    <mergeCell ref="Z18:Z19"/>
    <mergeCell ref="AA18:AA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L20:L21"/>
    <mergeCell ref="M20:M21"/>
    <mergeCell ref="N20:N21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F11:F12"/>
    <mergeCell ref="G11:G12"/>
    <mergeCell ref="H11:H12"/>
    <mergeCell ref="I11:I12"/>
    <mergeCell ref="J11:J12"/>
    <mergeCell ref="K11:K12"/>
    <mergeCell ref="L11:L12"/>
    <mergeCell ref="M11:M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N11:N12"/>
    <mergeCell ref="O11:O12"/>
    <mergeCell ref="P11:P12"/>
    <mergeCell ref="Q11:Q12"/>
    <mergeCell ref="R11:R12"/>
    <mergeCell ref="S11:S12"/>
    <mergeCell ref="AD10:AH10"/>
    <mergeCell ref="E11:E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проект</vt:lpstr>
      <vt:lpstr>1</vt:lpstr>
      <vt:lpstr>2696-п1</vt:lpstr>
      <vt:lpstr>3883-п1</vt:lpstr>
      <vt:lpstr>Лист1</vt:lpstr>
      <vt:lpstr>4352-п1</vt:lpstr>
      <vt:lpstr>Лист2</vt:lpstr>
      <vt:lpstr>554-п1</vt:lpstr>
      <vt:lpstr>2003</vt:lpstr>
      <vt:lpstr>2003 2</vt:lpstr>
      <vt:lpstr>2750</vt:lpstr>
      <vt:lpstr>3154</vt:lpstr>
      <vt:lpstr>3215</vt:lpstr>
      <vt:lpstr>3955</vt:lpstr>
      <vt:lpstr>4388</vt:lpstr>
      <vt:lpstr>программа</vt:lpstr>
      <vt:lpstr>2 измнение</vt:lpstr>
      <vt:lpstr>проект!Заголовки_для_печати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2022-03-10T09:45:55Z</cp:lastPrinted>
  <dcterms:created xsi:type="dcterms:W3CDTF">2009-12-31T08:39:33Z</dcterms:created>
  <dcterms:modified xsi:type="dcterms:W3CDTF">2022-06-24T10:24:38Z</dcterms:modified>
</cp:coreProperties>
</file>