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585" windowWidth="15120" windowHeight="7530"/>
  </bookViews>
  <sheets>
    <sheet name="Лист1" sheetId="1" r:id="rId1"/>
  </sheets>
  <externalReferences>
    <externalReference r:id="rId2"/>
    <externalReference r:id="rId3"/>
  </externalReferences>
  <definedNames>
    <definedName name="_xlnm._FilterDatabase" localSheetId="0" hidden="1">Лист1!$E$10:$I$113</definedName>
    <definedName name="а">'[1]4квартал '!$N$16</definedName>
    <definedName name="аа">#REF!</definedName>
    <definedName name="аб">'[1]1 квартал'!#REF!</definedName>
    <definedName name="ав">'[1]3квартал'!$X$16</definedName>
    <definedName name="аг">'[1]3квартал'!$W$16</definedName>
    <definedName name="ад">'[1]4квартал '!$P$16</definedName>
    <definedName name="ае">'[1]4квартал '!$R$16</definedName>
    <definedName name="аж">'[1]4квартал '!$S$16</definedName>
    <definedName name="аз">'[1]4квартал '!$T$16</definedName>
    <definedName name="аи">'[1]4квартал '!$V$16</definedName>
    <definedName name="ак">'[1]4квартал '!$W$16</definedName>
    <definedName name="ал">'[1]4квартал '!$X$16</definedName>
    <definedName name="ам">'[1]4квартал '!#REF!</definedName>
    <definedName name="б">'[1]4квартал '!$O$16</definedName>
    <definedName name="бб">#REF!</definedName>
    <definedName name="в">'[1]1 квартал'!#REF!</definedName>
    <definedName name="вв">#REF!</definedName>
    <definedName name="г">'[1]1 квартал'!$N$15</definedName>
    <definedName name="гг">#REF!</definedName>
    <definedName name="д">'[1]1 квартал'!$O$15</definedName>
    <definedName name="дд">#REF!</definedName>
    <definedName name="е">'[1]1 квартал'!$P$15</definedName>
    <definedName name="ее">#REF!</definedName>
    <definedName name="ж">'[1]1 квартал'!$R$15</definedName>
    <definedName name="жж">#REF!</definedName>
    <definedName name="з">'[1]1 квартал'!$S$15</definedName>
    <definedName name="_xlnm.Print_Titles" localSheetId="0">Лист1!$9:$10</definedName>
    <definedName name="и">'[1]1 квартал'!$T$15</definedName>
    <definedName name="ии">#REF!</definedName>
    <definedName name="к">'[1]1 квартал'!$V$15</definedName>
    <definedName name="кк">#REF!</definedName>
    <definedName name="л">'[1]1 квартал'!$W$15</definedName>
    <definedName name="лл">#REF!</definedName>
    <definedName name="м">'[1]1 квартал'!$X$15</definedName>
    <definedName name="мм">#REF!</definedName>
    <definedName name="н">'[1]2квартал  '!$N$15</definedName>
    <definedName name="о">'[1]2квартал  '!$O$15</definedName>
    <definedName name="_xlnm.Print_Area" localSheetId="0">Лист1!$A$1:$I$118</definedName>
    <definedName name="р">'[1]2квартал  '!$R$15</definedName>
    <definedName name="с">'[1]2квартал  '!$S$15</definedName>
    <definedName name="т">'[1]2квартал  '!$T$15</definedName>
    <definedName name="у">'[1]2квартал  '!$V$15</definedName>
    <definedName name="ф">'[1]2квартал  '!$W$15</definedName>
    <definedName name="х">'[1]2квартал  '!$X$15</definedName>
    <definedName name="хю">'[1]1 квартал'!#REF!</definedName>
    <definedName name="ц">'[1]3квартал'!$N$16</definedName>
    <definedName name="ч">'[1]3квартал'!$O$16</definedName>
    <definedName name="ш">'[1]3квартал'!$P$16</definedName>
    <definedName name="щ">'[1]3квартал'!$R$16</definedName>
    <definedName name="э">'[1]3квартал'!$S$16</definedName>
    <definedName name="эх">'[2]1 квартал'!#REF!</definedName>
    <definedName name="ю">'[1]3квартал'!$T$16</definedName>
    <definedName name="я">'[1]3квартал'!$V$16</definedName>
  </definedNames>
  <calcPr calcId="162913"/>
</workbook>
</file>

<file path=xl/calcChain.xml><?xml version="1.0" encoding="utf-8"?>
<calcChain xmlns="http://schemas.openxmlformats.org/spreadsheetml/2006/main">
  <c r="G11" i="1" l="1"/>
  <c r="G17" i="1" l="1"/>
  <c r="G16" i="1" l="1"/>
  <c r="G15" i="1"/>
  <c r="G14" i="1"/>
  <c r="G13" i="1"/>
  <c r="G12" i="1"/>
  <c r="H118" i="1" l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 l="1"/>
  <c r="H86" i="1"/>
  <c r="H85" i="1"/>
  <c r="H84" i="1"/>
  <c r="H83" i="1"/>
  <c r="H82" i="1"/>
  <c r="H80" i="1"/>
  <c r="H81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I118" i="1" l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 l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7" i="1"/>
  <c r="F88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 l="1"/>
  <c r="F12" i="1"/>
  <c r="F11" i="1"/>
  <c r="A89" i="1" l="1"/>
  <c r="J77" i="1" l="1"/>
  <c r="J105" i="1" l="1"/>
  <c r="J104" i="1"/>
  <c r="J103" i="1"/>
  <c r="J102" i="1" l="1"/>
  <c r="J94" i="1" l="1"/>
  <c r="J95" i="1"/>
  <c r="J81" i="1" l="1"/>
  <c r="J80" i="1"/>
  <c r="J79" i="1"/>
  <c r="J78" i="1"/>
  <c r="J48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49" i="1"/>
  <c r="J50" i="1"/>
  <c r="J51" i="1"/>
  <c r="J52" i="1"/>
  <c r="J53" i="1"/>
  <c r="J54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82" i="1"/>
  <c r="J83" i="1"/>
  <c r="J84" i="1"/>
  <c r="J85" i="1"/>
  <c r="J86" i="1"/>
  <c r="J87" i="1"/>
  <c r="J90" i="1"/>
  <c r="J91" i="1"/>
  <c r="J92" i="1"/>
  <c r="J93" i="1"/>
  <c r="J11" i="1"/>
  <c r="J97" i="1" l="1"/>
  <c r="J98" i="1"/>
  <c r="J99" i="1"/>
  <c r="J100" i="1"/>
  <c r="J101" i="1"/>
  <c r="J106" i="1"/>
  <c r="J107" i="1"/>
  <c r="J108" i="1"/>
  <c r="J109" i="1"/>
  <c r="J110" i="1"/>
  <c r="J96" i="1"/>
</calcChain>
</file>

<file path=xl/sharedStrings.xml><?xml version="1.0" encoding="utf-8"?>
<sst xmlns="http://schemas.openxmlformats.org/spreadsheetml/2006/main" count="166" uniqueCount="133">
  <si>
    <t>Наименование маршрута</t>
  </si>
  <si>
    <t>Протяжённость тарифного участка</t>
  </si>
  <si>
    <t>149д/292</t>
  </si>
  <si>
    <t xml:space="preserve">№ маршрута </t>
  </si>
  <si>
    <t>160/162</t>
  </si>
  <si>
    <t>163/172</t>
  </si>
  <si>
    <t>245д</t>
  </si>
  <si>
    <t>254/281/ 266</t>
  </si>
  <si>
    <t>Приложение № 2</t>
  </si>
  <si>
    <t>Размер платы за перевозку пассажиров, руб.</t>
  </si>
  <si>
    <t>Размер платы за перевозку учащихся, руб.</t>
  </si>
  <si>
    <t>Размер платы за провоз багажа, руб.</t>
  </si>
  <si>
    <t>251/138д /159</t>
  </si>
  <si>
    <t>ОП «Автовокзал» – СНТ «Лопатино» (с. Лопатино)</t>
  </si>
  <si>
    <t>ОП «Автовокзал» – СНТ «Яблочко» (с. Нижнее Санчелеево)</t>
  </si>
  <si>
    <t xml:space="preserve">ОП «Автовокзал» – СНТ «Русские березы» (с. Сосновка) </t>
  </si>
  <si>
    <t>ОП «Горсад» – СНТ «Волжский» (с. Севрюкаево)</t>
  </si>
  <si>
    <t>ОП «Жигулевское море» – СНТ «Брусяны» (с. Брусяны)</t>
  </si>
  <si>
    <t>ОП «КВЦ» – СНТ «Ягодка» (с. Ягодное)</t>
  </si>
  <si>
    <t xml:space="preserve">ОП «ул. Громовой» – СНТ «Лада» (с. Переволоки) </t>
  </si>
  <si>
    <t xml:space="preserve">ОП «Автовокзал» – СНТ «Маяк» (с. Переволоки)  </t>
  </si>
  <si>
    <t>ОП «Автовокзал» – с. Переволоки (д/к № 7)</t>
  </si>
  <si>
    <t xml:space="preserve">ОП «Автовокзал» – СНТ «Берег» (п. Луначарский) </t>
  </si>
  <si>
    <t xml:space="preserve">ОП «Автовокзал» – СНТ «Зеленая даль» (с. Татарские Выселки) </t>
  </si>
  <si>
    <t xml:space="preserve">ОП «Автовокзал» – Северный дачный массив (с. Борковка) </t>
  </si>
  <si>
    <t xml:space="preserve">ДС «Волгарь» – СНТ «Берег» (п. Луначарский) </t>
  </si>
  <si>
    <t xml:space="preserve">ДС «Волгарь» – СНТ «Зеленая даль» (с. Татарские Выселки) </t>
  </si>
  <si>
    <t xml:space="preserve">ДС «Волгарь» – Северный дачный массив (с. Борковка) </t>
  </si>
  <si>
    <t>ДС «Волгарь» – СНТ «Яблочко» (с. Нижнее Санчелеево)</t>
  </si>
  <si>
    <t>161/1</t>
  </si>
  <si>
    <t>161/2</t>
  </si>
  <si>
    <t>ДС «Волгарь» – СНТ «Механизатор» (с. Кирилловка)</t>
  </si>
  <si>
    <t xml:space="preserve">ДС «Волгарь» – СНТ «Яблонька» (с. Мусорка) </t>
  </si>
  <si>
    <t xml:space="preserve">ДС «Волгарь» – СНТ «Золотая Нива» (с. Узюково) </t>
  </si>
  <si>
    <t>ОП «Автовокзал» – СНТ «Механизатор» (с. Кирилловка)</t>
  </si>
  <si>
    <t xml:space="preserve">ОП «Автовокзал» – СНТ «Яблонька» (с. Мусорка) </t>
  </si>
  <si>
    <t xml:space="preserve">ОП «Автовокзал» – СНТ «Золотая Нива» (с. Узюково) </t>
  </si>
  <si>
    <t xml:space="preserve">ОП «Автовокзал» – СНТ «Родники» (п. Рассвет) </t>
  </si>
  <si>
    <t>ОП «Рынок» (ул. Громовой) – СНТ «Механизатор» (с. Кирилловка)</t>
  </si>
  <si>
    <t xml:space="preserve">ОП «Рынок» (ул. Громовой) – СНТ «Яблонька» (с. Мусорка) </t>
  </si>
  <si>
    <t xml:space="preserve">ОП «Рынок» (ул. Громовой) – СНТ «Золотая Нива» (с. Узюково) </t>
  </si>
  <si>
    <t xml:space="preserve">ОП «Рынок» (ул. Громовой) – СНТ «Родники» (п. Рассвет) </t>
  </si>
  <si>
    <t xml:space="preserve">ДС «Волгарь» – СНТ «Лада» (с. Переволоки) </t>
  </si>
  <si>
    <t xml:space="preserve">ОП «Автовокзал» – СНТ «Лада» (с. Переволоки) </t>
  </si>
  <si>
    <t xml:space="preserve">ДС «Волгарь» – СНТ «Родники» (п. Рассвет) </t>
  </si>
  <si>
    <t>ОП «Автовокзал» – СНТ «Озерное» (с. Нижнее Санчелеево)</t>
  </si>
  <si>
    <t xml:space="preserve">ДС «Волгарь» – СНТ «Русские березы» (с. Сосновка) </t>
  </si>
  <si>
    <t>ДС «Волгарь» – СНТ «Лопатино» (с. Лопатино)</t>
  </si>
  <si>
    <t>ДС «Волгарь» – СНТ «Озерное» (с. Нижнее Санчелеево)</t>
  </si>
  <si>
    <t>ДС «Волгарь» – СНТ «Ермаковское» (с. Ермаково)</t>
  </si>
  <si>
    <t>ОП «Автовокзал» – СНТ «Ермаковское» (с. Ермаково)</t>
  </si>
  <si>
    <t>ОП «Молокозавод» – СНТ «Ермаковское» (с. Ермаково)</t>
  </si>
  <si>
    <t>ОП «Автовокзал» – СНТ «Золотой якорь» (с. Хрящевка)</t>
  </si>
  <si>
    <t>275/1</t>
  </si>
  <si>
    <t>275/2</t>
  </si>
  <si>
    <t>277/278</t>
  </si>
  <si>
    <r>
      <t xml:space="preserve">ОП </t>
    </r>
    <r>
      <rPr>
        <b/>
        <sz val="10"/>
        <rFont val="Times New Roman"/>
        <family val="1"/>
        <charset val="204"/>
      </rPr>
      <t>«</t>
    </r>
    <r>
      <rPr>
        <sz val="10"/>
        <rFont val="Times New Roman"/>
        <family val="1"/>
        <charset val="204"/>
      </rPr>
      <t>ул. Громовой» – с. Переволоки (д/к № 7)</t>
    </r>
  </si>
  <si>
    <t>ОП «ул. Громовой» –  СНТ «Маяк» (с. Переволоки)</t>
  </si>
  <si>
    <t xml:space="preserve">ОП «Автовокзал» – СНТ «Образцово» (с. Образцово)  </t>
  </si>
  <si>
    <t xml:space="preserve">ОП «ул. Громовой» – СНТ «Образцово» (с. Образцово)  </t>
  </si>
  <si>
    <t>ДС «Волгарь» – СНТ «Раздолье» (залив Сускан )</t>
  </si>
  <si>
    <t>156/172</t>
  </si>
  <si>
    <t>ДС «Волгарь» – СНТ «Рассвет» (с. Новая Бинарадка)</t>
  </si>
  <si>
    <t>ДС «Волгарь» – СНТ «Яблонька» (с. Мусорки)</t>
  </si>
  <si>
    <t xml:space="preserve">ДС «Волгарь» – СНТ «Золотая нива» (с. Узюково) </t>
  </si>
  <si>
    <t>ДС «Волгарь» – СНТ «Родники» (п. Рассвет)</t>
  </si>
  <si>
    <t>ОП «пос. Жигулевское море» – СНТ «Волжский» (с. Севрюкаево)</t>
  </si>
  <si>
    <t>ДС «Волгарь» – СНТ «Брусяны» (с. Брусяны)</t>
  </si>
  <si>
    <t>ОП «Вега» – СНТ «Приморское» (с. Подстепки)</t>
  </si>
  <si>
    <t>г. Тольятти (ОП «Автовокзал») - с. Переволоки (д/к №7)</t>
  </si>
  <si>
    <t>г. Тольятти (ОП «Автовокзал») - п. Луначарский (СНТ «Берег»)</t>
  </si>
  <si>
    <t>г. Тольятти (ДС «Волгарь») - с. Лопатино (СНТ «Лопатино-1»)</t>
  </si>
  <si>
    <t>г. Тольятти (ДС «Волгарь») - с. Выселки (СНТ «Зеленая даль–1»)</t>
  </si>
  <si>
    <t>г. Тольятти (ДС «Волгарь») - с. Выселки (СНТ «Зеленая даль–2»)</t>
  </si>
  <si>
    <t>г. Тольятти (ДС «Волгарь») - с. Кирилловка (СНТ «Механизатор»)</t>
  </si>
  <si>
    <t>г. Тольятти (ОП «Автовокзал») - с. Кирилловка (СНТ «Механизатор»)</t>
  </si>
  <si>
    <t>г. Тольятти (ДС «Волгарь») - с. Переволоки (СНТ «Лада»)</t>
  </si>
  <si>
    <t>г. Тольятти (ОП «Автовокзал») - с. Пискалы (СНТ «Природа–1»)</t>
  </si>
  <si>
    <t>г. Тольятти (ОП «Автовокзал») - с. Сосновка (СНТ «Русские березы»)</t>
  </si>
  <si>
    <t>г. Тольятти (ДС «Волгарь») - с. Ермаково (СНТ «Ермаковское»)</t>
  </si>
  <si>
    <t>г. Тольятти (ОП «Автовокзал») - с. Ермаково (СНТ «Ермаковское»)</t>
  </si>
  <si>
    <t>г. Тольятти (ОП «Молокозавод») - с. Ермаково (СНТ «Ермаковское»)</t>
  </si>
  <si>
    <t>г. Тольятти (ОП «Автовокзал») - с. Хрящевка (СНТ «Золотой якорь»)</t>
  </si>
  <si>
    <t>г. Тольятти (ОП «Автовокзал») - с. Переволоки (СНТ «Маяк»)</t>
  </si>
  <si>
    <t>г. Тольятти (ОП «Автовокзал») - с. Образцово (СНТ «Образцово»)</t>
  </si>
  <si>
    <t>г. Тольятти (ОП «ул. Мичурина») - с. Н.Санчелеево (СНТ «Комсомольск–2»)</t>
  </si>
  <si>
    <t>г. Тольятти (ДС «Волгарь») - Залив Сускан (СНТ «Раздолье-2»)</t>
  </si>
  <si>
    <t>г. Тольятти (ДС «Волгарь») - с. Новая Бинарадка (СНТ «Рассвет»)</t>
  </si>
  <si>
    <t>г. Тольятти (ДС «Волгарь») - с. Брусяны (СНТ «Брусяны»)</t>
  </si>
  <si>
    <t>г. Тольятти (ОП «ул. Мичурина») - с. Лопатино (СНТ «Лопатино-1»)</t>
  </si>
  <si>
    <t>ДС «Волгарь» – СНТ «Комсомольск-2» (с. Нижнее Санчелеево)</t>
  </si>
  <si>
    <t>ДС «Волгарь» – СНТ «Лопатино-1» (с. Лопатино)</t>
  </si>
  <si>
    <t>ДС «Волгарь» – СНТ «Зеленая даль-1» (с. Выселки)</t>
  </si>
  <si>
    <t>ДС «Волгарь» – СНТ «Зеленая даль-2» (с. Выселки)</t>
  </si>
  <si>
    <t xml:space="preserve">ОП «Автовокзал» – СНТ «Природа-1» (с. Пискалы) </t>
  </si>
  <si>
    <t xml:space="preserve">ОП «Рынок» (ул. Громовой) – СНТ «Природа-1» (с. Пискалы) </t>
  </si>
  <si>
    <t>ОП «Автовокзал» – СНТ «Комсомольск-2» (с. Нижнее Санчелеево)</t>
  </si>
  <si>
    <t>ОП «ул. Мичурина» – СНТ «Комсомольск-2» (с. Нижнее Санчелеево)</t>
  </si>
  <si>
    <t>ОП «ул. Мичурина» – СНТ «Лопатино-1» (с. Лопатино)</t>
  </si>
  <si>
    <t xml:space="preserve">Тарифные участки на маршрутах </t>
  </si>
  <si>
    <t>ДС «Волгарь» – СНТ «Санчелеево-13» (с. Нижнее Санчелеево)</t>
  </si>
  <si>
    <t>ДС «Волгарь» – СНТ «Жаворонок» (с. Нижнее Санчелеево)</t>
  </si>
  <si>
    <t>ДС «Волгарь» – СНТ «Кировское» (с. Нижнее Санчелеево)</t>
  </si>
  <si>
    <t>ОП «Южное шоссе» – СНТ «Восток»</t>
  </si>
  <si>
    <t>ОП «КВД» – СНТ «Рассвет» (с. Н. Бинарадка)</t>
  </si>
  <si>
    <t>ОП «КВД» – СНТ «Яблонька» (с. Мусорки)</t>
  </si>
  <si>
    <t>ОП «КВД» – СНТ «Золотая нива» (с. Узюково)</t>
  </si>
  <si>
    <t>ОП «КВД» – СНТ «Родники» (п. Рассвет)</t>
  </si>
  <si>
    <t>ОП «КВД» – СНТ «Ягодка» (с. Ягодное)</t>
  </si>
  <si>
    <t>ОП «КВД» – СНТ «Брусяны» (с. Брусяны)</t>
  </si>
  <si>
    <t>г. Тольятти (ОП «КВД») - с. Ягодное (СНТ «Ягодка»)</t>
  </si>
  <si>
    <t>г. Тольятти (ОП «Южное шоссе») – с. Подстепки (СНТ «Восток»)</t>
  </si>
  <si>
    <t>г. Тольятти (ОП «КВД») - с. Севрюкаево (СНТ «Волжский»)</t>
  </si>
  <si>
    <t>г. Тольятти (ОП «Вега») - с. Подстепки (СНТ «Приморское»)</t>
  </si>
  <si>
    <t>ОП «КВД» – СНТ «Волжский» (с. Севрюкаево)</t>
  </si>
  <si>
    <t>от ____________ № ____________</t>
  </si>
  <si>
    <t>ОП «ул. Мичурина» – СНТ «Комсомольск-1» (с. Нижнее Санчелеево)</t>
  </si>
  <si>
    <t>ОП «ул. Мичурина» – СНТ «Кировское» (с. Нижнее Санчелеево)</t>
  </si>
  <si>
    <t>ОП «ул. Мичурина» – СНТ «Содружество» (с. Нижнее Санчелеево)</t>
  </si>
  <si>
    <t>ОП «ул. Мичурина» – СНТ «Озерное» (с. Нижнее Санчелеево)</t>
  </si>
  <si>
    <t>ОП «ул. Мичурина» – СНТ «Жаворонок» (с. Нижнее Санчелеево)</t>
  </si>
  <si>
    <t>ОП «ул. Мичурина» – СНТ «Яблочко» (с. Нижнее Санчелеево)</t>
  </si>
  <si>
    <t>ОП «ул. Мичурина» – СНТ «Санчелеево-13» (с. Нижнее Санчелеево)</t>
  </si>
  <si>
    <t>ОП «ул. Мичурина» – СНТ «Вишняки» (с. Нижнее Санчелеево)</t>
  </si>
  <si>
    <t>ОП «СК «Олимп» –  СНТ «Восток»</t>
  </si>
  <si>
    <t>ОП «Рябиновый б-р» – СНТ «Восток»</t>
  </si>
  <si>
    <t>ОП «Магазин Мебель» – СНТ «Восток»</t>
  </si>
  <si>
    <t>ОП «Дом мод» – СНТ «Восток»</t>
  </si>
  <si>
    <t xml:space="preserve">к постановлению администрации </t>
  </si>
  <si>
    <t>городского округа Тольятти</t>
  </si>
  <si>
    <t>№ п/п</t>
  </si>
  <si>
    <t xml:space="preserve">Размер платы за перевозку отдельных категорий граждан, указанных в постановлении Правительства Самарской области от 02.02.2005 №15 «Об организации перевозок по муниципальным маршрутам в Самарской области для отдельных категорий граждан», руб. </t>
  </si>
  <si>
    <t xml:space="preserve">Тарифные участки и размер платы за перевозку пассажиров и багажа автомобильным транспортом в части регулярных перевозок по межмуниципальным маршрутам до территории ведения гражданами садоводства или огородничества для собственных нужд
в 2025 году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</si>
</sst>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0.0"/>
    <numFmt numFmtId="166" formatCode="_-* #,##0.00_р_._-;\-* #,##0.00_р_._-;_-* \-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color rgb="FF7030A0"/>
      <name val="Times New Roman"/>
      <family val="1"/>
      <charset val="204"/>
    </font>
    <font>
      <sz val="11"/>
      <color rgb="FF7030A0"/>
      <name val="Calibri"/>
      <family val="2"/>
      <charset val="204"/>
      <scheme val="minor"/>
    </font>
    <font>
      <sz val="11"/>
      <color rgb="FF00B05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.5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name val="Arial Cyr"/>
      <family val="2"/>
      <charset val="204"/>
    </font>
    <font>
      <sz val="13"/>
      <name val="Arial Cyr"/>
      <family val="2"/>
      <charset val="204"/>
    </font>
    <font>
      <sz val="13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9" fontId="14" fillId="0" borderId="0" applyFont="0" applyFill="0" applyBorder="0" applyAlignment="0" applyProtection="0"/>
    <xf numFmtId="165" fontId="15" fillId="0" borderId="0"/>
    <xf numFmtId="0" fontId="16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9" fontId="14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15" fillId="0" borderId="0"/>
    <xf numFmtId="164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49">
    <xf numFmtId="0" fontId="0" fillId="0" borderId="0" xfId="0"/>
    <xf numFmtId="0" fontId="0" fillId="2" borderId="0" xfId="0" applyFill="1"/>
    <xf numFmtId="0" fontId="0" fillId="0" borderId="0" xfId="0" applyAlignment="1">
      <alignment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2" borderId="0" xfId="0" applyFont="1" applyFill="1"/>
    <xf numFmtId="0" fontId="5" fillId="0" borderId="0" xfId="0" applyFont="1" applyAlignment="1">
      <alignment vertical="center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Fill="1"/>
    <xf numFmtId="0" fontId="11" fillId="0" borderId="0" xfId="0" applyFont="1" applyFill="1"/>
    <xf numFmtId="0" fontId="12" fillId="0" borderId="0" xfId="0" applyFont="1"/>
    <xf numFmtId="0" fontId="12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vertical="center" wrapText="1"/>
    </xf>
    <xf numFmtId="2" fontId="11" fillId="0" borderId="0" xfId="0" applyNumberFormat="1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22" fillId="0" borderId="1" xfId="0" applyFont="1" applyFill="1" applyBorder="1" applyAlignment="1">
      <alignment horizontal="left" vertical="center"/>
    </xf>
    <xf numFmtId="2" fontId="22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</cellXfs>
  <cellStyles count="48">
    <cellStyle name="TableStyleLight1" xfId="9"/>
    <cellStyle name="Обычный" xfId="0" builtinId="0"/>
    <cellStyle name="Обычный 2" xfId="1"/>
    <cellStyle name="Обычный 2 2" xfId="10"/>
    <cellStyle name="Обычный 2 2 2" xfId="11"/>
    <cellStyle name="Обычный 2 3" xfId="2"/>
    <cellStyle name="Обычный 2 3 2" xfId="7"/>
    <cellStyle name="Обычный 2 3 3" xfId="12"/>
    <cellStyle name="Обычный 2 3 4" xfId="13"/>
    <cellStyle name="Обычный 2 4" xfId="14"/>
    <cellStyle name="Обычный 2 4 2" xfId="15"/>
    <cellStyle name="Обычный 2 5" xfId="6"/>
    <cellStyle name="Обычный 2 6" xfId="16"/>
    <cellStyle name="Обычный 3" xfId="3"/>
    <cellStyle name="Обычный 3 2" xfId="17"/>
    <cellStyle name="Обычный 3 2 2" xfId="18"/>
    <cellStyle name="Обычный 3 2 2 2" xfId="19"/>
    <cellStyle name="Обычный 3 2 2 2 2" xfId="20"/>
    <cellStyle name="Обычный 3 2 2 3" xfId="21"/>
    <cellStyle name="Обычный 3 2 3" xfId="22"/>
    <cellStyle name="Обычный 3 2 3 2" xfId="23"/>
    <cellStyle name="Обычный 3 2 4" xfId="24"/>
    <cellStyle name="Обычный 3 3" xfId="25"/>
    <cellStyle name="Обычный 3 4" xfId="26"/>
    <cellStyle name="Обычный 3 4 2" xfId="27"/>
    <cellStyle name="Обычный 3 4 2 2" xfId="28"/>
    <cellStyle name="Обычный 3 4 3" xfId="29"/>
    <cellStyle name="Обычный 3 5" xfId="30"/>
    <cellStyle name="Обычный 3 5 2" xfId="31"/>
    <cellStyle name="Обычный 3 6" xfId="32"/>
    <cellStyle name="Обычный 3 6 2" xfId="33"/>
    <cellStyle name="Обычный 3 7" xfId="34"/>
    <cellStyle name="Обычный 3 8" xfId="5"/>
    <cellStyle name="Обычный 4" xfId="4"/>
    <cellStyle name="Обычный 4 2" xfId="35"/>
    <cellStyle name="Обычный 5" xfId="36"/>
    <cellStyle name="Обычный 6" xfId="37"/>
    <cellStyle name="Обычный 7" xfId="38"/>
    <cellStyle name="Обычный 8" xfId="39"/>
    <cellStyle name="Обычный 8 2" xfId="40"/>
    <cellStyle name="Процентный 2" xfId="8"/>
    <cellStyle name="Процентный 2 2" xfId="41"/>
    <cellStyle name="Финансовый 2" xfId="42"/>
    <cellStyle name="Финансовый 2 2" xfId="43"/>
    <cellStyle name="Финансовый 2 2 2" xfId="44"/>
    <cellStyle name="Финансовый 2 3" xfId="45"/>
    <cellStyle name="Финансовый 3" xfId="46"/>
    <cellStyle name="Финансовый 6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4-traffic\&#1086;&#1073;&#1097;&#1072;&#1103;\&#1088;&#1072;&#1089;&#1089;&#1090;&#1072;&#1085;&#1086;&#1074;&#1082;&#1072;%20&#1075;&#1086;&#1088;&#1086;&#1076;%20%20-&#1054;&#1041;&#1065;&#1040;&#1071;%20%20%20%20&#1085;&#1072;%202016&#1075;%20%20&#1086;&#1090;%2005.05.2015&#1075;%20&#1074;&#1084;&#1077;&#1089;&#1090;&#1080;&#1084;&#1086;&#1089;&#1090;&#1100;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4-traffic\&#1086;&#1073;&#1097;&#1072;&#1103;\2014&#1075;\&#1088;&#1072;&#1089;&#1089;&#1090;&#1072;&#1085;&#1086;&#1074;&#1082;&#1072;%20&#1075;&#1086;&#1088;&#1086;&#1076;%20-&#1084;&#1091;&#1085;&#1080;&#1094;&#1080;&#1087;&#1072;&#1083;&#1100;&#1085;&#1099;&#1081;%20&#1079;&#1072;&#1082;&#1072;&#1079;%20&#1085;&#1072;%202014&#1075;%20&#1086;&#1090;%2016.12.2014%20%20&#1087;&#1077;&#1088;&#1077;&#1088;&#1072;&#1089;&#1087;&#1088;&#1077;&#1076;&#1077;&#1083;&#1077;&#1085;&#1080;&#1077;%20&#1089;%208%20&#1084;-&#1090;&#1072;%20&#1087;&#1086;&#1076;&#1087;&#1080;&#1089;.%20&#1086;&#1090;%2018.12.14-&#1076;&#1077;&#1081;&#1089;&#1090;&#1074;&#1091;&#1102;&#1097;&#1072;&#110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вартал"/>
      <sheetName val="2квартал  "/>
      <sheetName val="3квартал"/>
      <sheetName val="4квартал "/>
      <sheetName val="сводная"/>
      <sheetName val="сводная с переносом рейсов"/>
      <sheetName val="сводная (2)"/>
      <sheetName val="ТТУ  без 23 мар"/>
      <sheetName val="Лист4"/>
    </sheetNames>
    <sheetDataSet>
      <sheetData sheetId="0">
        <row r="15">
          <cell r="N15">
            <v>15</v>
          </cell>
          <cell r="O15">
            <v>3</v>
          </cell>
          <cell r="P15">
            <v>13</v>
          </cell>
          <cell r="R15">
            <v>20</v>
          </cell>
          <cell r="S15">
            <v>4</v>
          </cell>
          <cell r="T15">
            <v>5</v>
          </cell>
          <cell r="V15">
            <v>22</v>
          </cell>
          <cell r="W15">
            <v>4</v>
          </cell>
          <cell r="X15">
            <v>5</v>
          </cell>
        </row>
      </sheetData>
      <sheetData sheetId="1">
        <row r="15">
          <cell r="N15">
            <v>21</v>
          </cell>
          <cell r="O15">
            <v>5</v>
          </cell>
          <cell r="R15">
            <v>20</v>
          </cell>
          <cell r="S15">
            <v>4</v>
          </cell>
          <cell r="T15">
            <v>7</v>
          </cell>
          <cell r="V15">
            <v>21</v>
          </cell>
          <cell r="W15">
            <v>4</v>
          </cell>
          <cell r="X15">
            <v>5</v>
          </cell>
        </row>
      </sheetData>
      <sheetData sheetId="2">
        <row r="16">
          <cell r="N16">
            <v>21</v>
          </cell>
          <cell r="O16">
            <v>5</v>
          </cell>
          <cell r="P16">
            <v>5</v>
          </cell>
          <cell r="R16">
            <v>23</v>
          </cell>
          <cell r="S16">
            <v>4</v>
          </cell>
          <cell r="T16">
            <v>4</v>
          </cell>
          <cell r="V16">
            <v>22</v>
          </cell>
          <cell r="W16">
            <v>4</v>
          </cell>
          <cell r="X16">
            <v>4</v>
          </cell>
        </row>
      </sheetData>
      <sheetData sheetId="3">
        <row r="16">
          <cell r="N16">
            <v>21</v>
          </cell>
          <cell r="O16">
            <v>5</v>
          </cell>
          <cell r="P16">
            <v>5</v>
          </cell>
          <cell r="R16">
            <v>21</v>
          </cell>
          <cell r="S16">
            <v>4</v>
          </cell>
          <cell r="T16">
            <v>5</v>
          </cell>
          <cell r="V16">
            <v>22</v>
          </cell>
          <cell r="W16">
            <v>5</v>
          </cell>
          <cell r="X16">
            <v>4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вартал"/>
      <sheetName val="2квартал  "/>
      <sheetName val="3квартал"/>
      <sheetName val="4квартал "/>
      <sheetName val="сводная"/>
      <sheetName val="сводная с переносом рейсов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20"/>
  <sheetViews>
    <sheetView tabSelected="1" view="pageBreakPreview" zoomScale="93" zoomScaleSheetLayoutView="93" workbookViewId="0">
      <pane xSplit="5" ySplit="10" topLeftCell="F107" activePane="bottomRight" state="frozen"/>
      <selection pane="topRight" activeCell="F1" sqref="F1"/>
      <selection pane="bottomLeft" activeCell="A7" sqref="A7"/>
      <selection pane="bottomRight" activeCell="G117" sqref="G117"/>
    </sheetView>
  </sheetViews>
  <sheetFormatPr defaultRowHeight="15" x14ac:dyDescent="0.25"/>
  <cols>
    <col min="1" max="1" width="5.7109375" style="13" customWidth="1"/>
    <col min="2" max="2" width="10.7109375" style="13" customWidth="1"/>
    <col min="3" max="3" width="30.7109375" style="13" customWidth="1"/>
    <col min="4" max="4" width="60.7109375" style="13" customWidth="1"/>
    <col min="5" max="5" width="15.7109375" style="13" customWidth="1"/>
    <col min="6" max="6" width="10.7109375" style="15" customWidth="1"/>
    <col min="7" max="7" width="30.7109375" style="15" customWidth="1"/>
    <col min="8" max="9" width="10.7109375" style="15" customWidth="1"/>
    <col min="10" max="10" width="0" hidden="1" customWidth="1"/>
  </cols>
  <sheetData>
    <row r="2" spans="1:10" x14ac:dyDescent="0.25">
      <c r="F2" s="47" t="s">
        <v>8</v>
      </c>
      <c r="G2" s="47"/>
      <c r="H2" s="47"/>
      <c r="I2" s="47"/>
    </row>
    <row r="3" spans="1:10" x14ac:dyDescent="0.25">
      <c r="F3" s="46" t="s">
        <v>128</v>
      </c>
      <c r="G3" s="47"/>
      <c r="H3" s="47"/>
      <c r="I3" s="47"/>
    </row>
    <row r="4" spans="1:10" x14ac:dyDescent="0.25">
      <c r="F4" s="47" t="s">
        <v>129</v>
      </c>
      <c r="G4" s="47"/>
      <c r="H4" s="47"/>
      <c r="I4" s="47"/>
    </row>
    <row r="5" spans="1:10" x14ac:dyDescent="0.25">
      <c r="F5" s="47" t="s">
        <v>115</v>
      </c>
      <c r="G5" s="47"/>
      <c r="H5" s="47"/>
      <c r="I5" s="47"/>
    </row>
    <row r="7" spans="1:10" ht="21.6" customHeight="1" x14ac:dyDescent="0.25">
      <c r="C7" s="16"/>
      <c r="D7" s="16"/>
      <c r="F7" s="14"/>
    </row>
    <row r="8" spans="1:10" ht="54" customHeight="1" x14ac:dyDescent="0.25">
      <c r="A8" s="48" t="s">
        <v>132</v>
      </c>
      <c r="B8" s="48"/>
      <c r="C8" s="48"/>
      <c r="D8" s="48"/>
      <c r="E8" s="48"/>
      <c r="F8" s="48"/>
      <c r="G8" s="48"/>
      <c r="H8" s="48"/>
      <c r="I8" s="48"/>
      <c r="J8" s="22"/>
    </row>
    <row r="9" spans="1:10" ht="121.15" customHeight="1" x14ac:dyDescent="0.25">
      <c r="A9" s="20" t="s">
        <v>130</v>
      </c>
      <c r="B9" s="20" t="s">
        <v>3</v>
      </c>
      <c r="C9" s="20" t="s">
        <v>0</v>
      </c>
      <c r="D9" s="20" t="s">
        <v>99</v>
      </c>
      <c r="E9" s="20" t="s">
        <v>1</v>
      </c>
      <c r="F9" s="20" t="s">
        <v>9</v>
      </c>
      <c r="G9" s="20" t="s">
        <v>131</v>
      </c>
      <c r="H9" s="20" t="s">
        <v>10</v>
      </c>
      <c r="I9" s="20" t="s">
        <v>11</v>
      </c>
      <c r="J9" s="22"/>
    </row>
    <row r="10" spans="1:10" x14ac:dyDescent="0.25">
      <c r="A10" s="17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  <c r="G10" s="17">
        <v>7</v>
      </c>
      <c r="H10" s="17">
        <v>8</v>
      </c>
      <c r="I10" s="17">
        <v>9</v>
      </c>
      <c r="J10" s="22"/>
    </row>
    <row r="11" spans="1:10" ht="15" customHeight="1" x14ac:dyDescent="0.25">
      <c r="A11" s="40">
        <v>1</v>
      </c>
      <c r="B11" s="40" t="s">
        <v>2</v>
      </c>
      <c r="C11" s="31" t="s">
        <v>70</v>
      </c>
      <c r="D11" s="6" t="s">
        <v>22</v>
      </c>
      <c r="E11" s="7">
        <v>53.4</v>
      </c>
      <c r="F11" s="3">
        <f t="shared" ref="F11:F42" si="0">ROUND(E11*2.69,0)</f>
        <v>144</v>
      </c>
      <c r="G11" s="3">
        <f>IF(AND(E11&lt;=20),22,IF(AND(E11&gt;20,E11&lt;=45),25,IF(AND(E11&gt;45,E11&lt;=60),31,IF(AND(E11&gt;60),36))))</f>
        <v>31</v>
      </c>
      <c r="H11" s="3">
        <f t="shared" ref="H11:H42" si="1">ROUND(E11*2.69/2,0)</f>
        <v>72</v>
      </c>
      <c r="I11" s="3">
        <f t="shared" ref="I11:I42" si="2">ROUND(E11*0.4,0)</f>
        <v>21</v>
      </c>
      <c r="J11" s="23">
        <f>F11/2</f>
        <v>72</v>
      </c>
    </row>
    <row r="12" spans="1:10" x14ac:dyDescent="0.25">
      <c r="A12" s="41"/>
      <c r="B12" s="41"/>
      <c r="C12" s="32"/>
      <c r="D12" s="6" t="s">
        <v>23</v>
      </c>
      <c r="E12" s="7">
        <v>33.4</v>
      </c>
      <c r="F12" s="3">
        <f t="shared" si="0"/>
        <v>90</v>
      </c>
      <c r="G12" s="3">
        <f>IF(AND(E12&lt;=20),22,IF(AND(E12&gt;20,E12&lt;=45),25,IF(AND(E12&gt;45,E12&lt;=60),31,IF(AND(E12&gt;60),36))))</f>
        <v>25</v>
      </c>
      <c r="H12" s="3">
        <f t="shared" si="1"/>
        <v>45</v>
      </c>
      <c r="I12" s="3">
        <f t="shared" si="2"/>
        <v>13</v>
      </c>
      <c r="J12" s="23">
        <f t="shared" ref="J12:J16" si="3">F12/2</f>
        <v>45</v>
      </c>
    </row>
    <row r="13" spans="1:10" x14ac:dyDescent="0.25">
      <c r="A13" s="41"/>
      <c r="B13" s="41"/>
      <c r="C13" s="32"/>
      <c r="D13" s="6" t="s">
        <v>24</v>
      </c>
      <c r="E13" s="7">
        <v>27.8</v>
      </c>
      <c r="F13" s="3">
        <f t="shared" si="0"/>
        <v>75</v>
      </c>
      <c r="G13" s="3">
        <f>IF(AND(E13&lt;=20),22,IF(AND(E13&gt;20,E13&lt;=45),25,IF(AND(E13&gt;45,E13&lt;=60),31,IF(AND(E13&gt;60),36))))</f>
        <v>25</v>
      </c>
      <c r="H13" s="3">
        <f t="shared" si="1"/>
        <v>37</v>
      </c>
      <c r="I13" s="3">
        <f t="shared" si="2"/>
        <v>11</v>
      </c>
      <c r="J13" s="23">
        <f t="shared" si="3"/>
        <v>37.5</v>
      </c>
    </row>
    <row r="14" spans="1:10" x14ac:dyDescent="0.25">
      <c r="A14" s="41"/>
      <c r="B14" s="41"/>
      <c r="C14" s="32"/>
      <c r="D14" s="6" t="s">
        <v>25</v>
      </c>
      <c r="E14" s="7">
        <v>41.4</v>
      </c>
      <c r="F14" s="3">
        <f t="shared" si="0"/>
        <v>111</v>
      </c>
      <c r="G14" s="3">
        <f>IF(AND(E14&lt;=20),22,IF(AND(E14&gt;20,E14&lt;=45),25,IF(AND(E14&gt;45,E14&lt;=60),31,IF(AND(E14&gt;60),36))))</f>
        <v>25</v>
      </c>
      <c r="H14" s="3">
        <f t="shared" si="1"/>
        <v>56</v>
      </c>
      <c r="I14" s="3">
        <f t="shared" si="2"/>
        <v>17</v>
      </c>
      <c r="J14" s="23">
        <f t="shared" si="3"/>
        <v>55.5</v>
      </c>
    </row>
    <row r="15" spans="1:10" x14ac:dyDescent="0.25">
      <c r="A15" s="41"/>
      <c r="B15" s="41"/>
      <c r="C15" s="32"/>
      <c r="D15" s="6" t="s">
        <v>26</v>
      </c>
      <c r="E15" s="7">
        <v>21.4</v>
      </c>
      <c r="F15" s="3">
        <f t="shared" si="0"/>
        <v>58</v>
      </c>
      <c r="G15" s="3">
        <f>IF(AND(E15&lt;=20),21,IF(AND(E15&gt;20,E15&lt;=45),25,IF(AND(E15&gt;45,E15&lt;=60),30,IF(AND(E15&gt;60),35))))</f>
        <v>25</v>
      </c>
      <c r="H15" s="3">
        <f t="shared" si="1"/>
        <v>29</v>
      </c>
      <c r="I15" s="3">
        <f t="shared" si="2"/>
        <v>9</v>
      </c>
      <c r="J15" s="23">
        <f t="shared" si="3"/>
        <v>29</v>
      </c>
    </row>
    <row r="16" spans="1:10" x14ac:dyDescent="0.25">
      <c r="A16" s="42"/>
      <c r="B16" s="42"/>
      <c r="C16" s="33"/>
      <c r="D16" s="6" t="s">
        <v>27</v>
      </c>
      <c r="E16" s="7">
        <v>15.8</v>
      </c>
      <c r="F16" s="3">
        <f t="shared" si="0"/>
        <v>43</v>
      </c>
      <c r="G16" s="3">
        <f>IF(AND(E16&lt;=20),22,IF(AND(E16&gt;20,E16&lt;=45),24,IF(AND(E16&gt;45,E16&lt;=60),30,IF(AND(E16&gt;60),35))))</f>
        <v>22</v>
      </c>
      <c r="H16" s="3">
        <f t="shared" si="1"/>
        <v>21</v>
      </c>
      <c r="I16" s="3">
        <f t="shared" si="2"/>
        <v>6</v>
      </c>
      <c r="J16" s="23">
        <f t="shared" si="3"/>
        <v>21.5</v>
      </c>
    </row>
    <row r="17" spans="1:10" s="8" customFormat="1" x14ac:dyDescent="0.25">
      <c r="A17" s="31">
        <v>2</v>
      </c>
      <c r="B17" s="40" t="s">
        <v>61</v>
      </c>
      <c r="C17" s="31" t="s">
        <v>110</v>
      </c>
      <c r="D17" s="5" t="s">
        <v>108</v>
      </c>
      <c r="E17" s="3">
        <v>24.3</v>
      </c>
      <c r="F17" s="3">
        <f t="shared" si="0"/>
        <v>65</v>
      </c>
      <c r="G17" s="3">
        <f>IF(AND(E17&lt;=20),22,IF(AND(E17&gt;20,E17&lt;=45),25,IF(AND(E17&gt;45,E17&lt;=60),31,IF(AND(E17&gt;60),36))))</f>
        <v>25</v>
      </c>
      <c r="H17" s="3">
        <f t="shared" si="1"/>
        <v>33</v>
      </c>
      <c r="I17" s="3">
        <f t="shared" si="2"/>
        <v>10</v>
      </c>
      <c r="J17" s="24">
        <f t="shared" ref="J17:J51" si="4">F19/2</f>
        <v>53</v>
      </c>
    </row>
    <row r="18" spans="1:10" s="8" customFormat="1" x14ac:dyDescent="0.25">
      <c r="A18" s="33"/>
      <c r="B18" s="42"/>
      <c r="C18" s="33"/>
      <c r="D18" s="5" t="s">
        <v>18</v>
      </c>
      <c r="E18" s="3">
        <v>12.100000000000001</v>
      </c>
      <c r="F18" s="3">
        <f t="shared" si="0"/>
        <v>33</v>
      </c>
      <c r="G18" s="3">
        <v>22</v>
      </c>
      <c r="H18" s="3">
        <f t="shared" si="1"/>
        <v>16</v>
      </c>
      <c r="I18" s="3">
        <f t="shared" si="2"/>
        <v>5</v>
      </c>
      <c r="J18" s="24">
        <f t="shared" si="4"/>
        <v>50.5</v>
      </c>
    </row>
    <row r="19" spans="1:10" x14ac:dyDescent="0.25">
      <c r="A19" s="31">
        <v>3</v>
      </c>
      <c r="B19" s="40" t="s">
        <v>4</v>
      </c>
      <c r="C19" s="31" t="s">
        <v>71</v>
      </c>
      <c r="D19" s="6" t="s">
        <v>91</v>
      </c>
      <c r="E19" s="7">
        <v>39.400000000000006</v>
      </c>
      <c r="F19" s="3">
        <f t="shared" si="0"/>
        <v>106</v>
      </c>
      <c r="G19" s="3">
        <v>25</v>
      </c>
      <c r="H19" s="3">
        <f t="shared" si="1"/>
        <v>53</v>
      </c>
      <c r="I19" s="3">
        <f t="shared" si="2"/>
        <v>16</v>
      </c>
      <c r="J19" s="23">
        <f t="shared" si="4"/>
        <v>45</v>
      </c>
    </row>
    <row r="20" spans="1:10" x14ac:dyDescent="0.25">
      <c r="A20" s="32"/>
      <c r="B20" s="41"/>
      <c r="C20" s="32"/>
      <c r="D20" s="6" t="s">
        <v>100</v>
      </c>
      <c r="E20" s="7">
        <v>37.4</v>
      </c>
      <c r="F20" s="3">
        <f t="shared" si="0"/>
        <v>101</v>
      </c>
      <c r="G20" s="3">
        <v>25</v>
      </c>
      <c r="H20" s="3">
        <f t="shared" si="1"/>
        <v>50</v>
      </c>
      <c r="I20" s="3">
        <f t="shared" si="2"/>
        <v>15</v>
      </c>
      <c r="J20" s="23">
        <f t="shared" si="4"/>
        <v>43.5</v>
      </c>
    </row>
    <row r="21" spans="1:10" x14ac:dyDescent="0.25">
      <c r="A21" s="32"/>
      <c r="B21" s="41"/>
      <c r="C21" s="32"/>
      <c r="D21" s="6" t="s">
        <v>28</v>
      </c>
      <c r="E21" s="7">
        <v>33.6</v>
      </c>
      <c r="F21" s="3">
        <f t="shared" si="0"/>
        <v>90</v>
      </c>
      <c r="G21" s="3">
        <v>25</v>
      </c>
      <c r="H21" s="3">
        <f t="shared" si="1"/>
        <v>45</v>
      </c>
      <c r="I21" s="3">
        <f t="shared" si="2"/>
        <v>13</v>
      </c>
      <c r="J21" s="23">
        <f t="shared" si="4"/>
        <v>38.5</v>
      </c>
    </row>
    <row r="22" spans="1:10" x14ac:dyDescent="0.25">
      <c r="A22" s="32"/>
      <c r="B22" s="41"/>
      <c r="C22" s="32"/>
      <c r="D22" s="6" t="s">
        <v>101</v>
      </c>
      <c r="E22" s="7">
        <v>32.5</v>
      </c>
      <c r="F22" s="3">
        <f t="shared" si="0"/>
        <v>87</v>
      </c>
      <c r="G22" s="3">
        <v>25</v>
      </c>
      <c r="H22" s="3">
        <f t="shared" si="1"/>
        <v>44</v>
      </c>
      <c r="I22" s="3">
        <f t="shared" si="2"/>
        <v>13</v>
      </c>
      <c r="J22" s="23">
        <f t="shared" si="4"/>
        <v>28</v>
      </c>
    </row>
    <row r="23" spans="1:10" x14ac:dyDescent="0.25">
      <c r="A23" s="32"/>
      <c r="B23" s="41"/>
      <c r="C23" s="32"/>
      <c r="D23" s="6" t="s">
        <v>102</v>
      </c>
      <c r="E23" s="7">
        <v>28.8</v>
      </c>
      <c r="F23" s="3">
        <f t="shared" si="0"/>
        <v>77</v>
      </c>
      <c r="G23" s="3">
        <v>25</v>
      </c>
      <c r="H23" s="3">
        <f t="shared" si="1"/>
        <v>39</v>
      </c>
      <c r="I23" s="3">
        <f t="shared" si="2"/>
        <v>12</v>
      </c>
      <c r="J23" s="23">
        <f t="shared" si="4"/>
        <v>38.5</v>
      </c>
    </row>
    <row r="24" spans="1:10" x14ac:dyDescent="0.25">
      <c r="A24" s="33"/>
      <c r="B24" s="42"/>
      <c r="C24" s="33"/>
      <c r="D24" s="6" t="s">
        <v>90</v>
      </c>
      <c r="E24" s="7">
        <v>20.8</v>
      </c>
      <c r="F24" s="3">
        <f t="shared" si="0"/>
        <v>56</v>
      </c>
      <c r="G24" s="3">
        <v>25</v>
      </c>
      <c r="H24" s="3">
        <f t="shared" si="1"/>
        <v>28</v>
      </c>
      <c r="I24" s="3">
        <f t="shared" si="2"/>
        <v>8</v>
      </c>
      <c r="J24" s="23">
        <f t="shared" si="4"/>
        <v>33</v>
      </c>
    </row>
    <row r="25" spans="1:10" ht="25.5" x14ac:dyDescent="0.25">
      <c r="A25" s="20">
        <v>4</v>
      </c>
      <c r="B25" s="21" t="s">
        <v>29</v>
      </c>
      <c r="C25" s="20" t="s">
        <v>72</v>
      </c>
      <c r="D25" s="5" t="s">
        <v>92</v>
      </c>
      <c r="E25" s="7">
        <v>28.5</v>
      </c>
      <c r="F25" s="3">
        <f t="shared" si="0"/>
        <v>77</v>
      </c>
      <c r="G25" s="3">
        <v>25</v>
      </c>
      <c r="H25" s="3">
        <f t="shared" si="1"/>
        <v>38</v>
      </c>
      <c r="I25" s="3">
        <f t="shared" si="2"/>
        <v>11</v>
      </c>
      <c r="J25" s="23">
        <f t="shared" si="4"/>
        <v>112</v>
      </c>
    </row>
    <row r="26" spans="1:10" ht="25.5" x14ac:dyDescent="0.25">
      <c r="A26" s="20">
        <v>5</v>
      </c>
      <c r="B26" s="21" t="s">
        <v>30</v>
      </c>
      <c r="C26" s="20" t="s">
        <v>73</v>
      </c>
      <c r="D26" s="5" t="s">
        <v>93</v>
      </c>
      <c r="E26" s="7">
        <v>24.4</v>
      </c>
      <c r="F26" s="3">
        <f t="shared" si="0"/>
        <v>66</v>
      </c>
      <c r="G26" s="3">
        <v>25</v>
      </c>
      <c r="H26" s="3">
        <f t="shared" si="1"/>
        <v>33</v>
      </c>
      <c r="I26" s="3">
        <f t="shared" si="2"/>
        <v>10</v>
      </c>
      <c r="J26" s="23">
        <f t="shared" si="4"/>
        <v>95</v>
      </c>
    </row>
    <row r="27" spans="1:10" x14ac:dyDescent="0.25">
      <c r="A27" s="40">
        <v>6</v>
      </c>
      <c r="B27" s="40" t="s">
        <v>5</v>
      </c>
      <c r="C27" s="31" t="s">
        <v>74</v>
      </c>
      <c r="D27" s="6" t="s">
        <v>31</v>
      </c>
      <c r="E27" s="7">
        <v>83.4</v>
      </c>
      <c r="F27" s="3">
        <f t="shared" si="0"/>
        <v>224</v>
      </c>
      <c r="G27" s="3">
        <v>36</v>
      </c>
      <c r="H27" s="3">
        <f t="shared" si="1"/>
        <v>112</v>
      </c>
      <c r="I27" s="3">
        <f t="shared" si="2"/>
        <v>33</v>
      </c>
      <c r="J27" s="23">
        <f t="shared" si="4"/>
        <v>67.5</v>
      </c>
    </row>
    <row r="28" spans="1:10" x14ac:dyDescent="0.25">
      <c r="A28" s="41"/>
      <c r="B28" s="41"/>
      <c r="C28" s="32"/>
      <c r="D28" s="6" t="s">
        <v>32</v>
      </c>
      <c r="E28" s="7">
        <v>70.599999999999994</v>
      </c>
      <c r="F28" s="3">
        <f t="shared" si="0"/>
        <v>190</v>
      </c>
      <c r="G28" s="3">
        <v>36</v>
      </c>
      <c r="H28" s="3">
        <f t="shared" si="1"/>
        <v>95</v>
      </c>
      <c r="I28" s="3">
        <f t="shared" si="2"/>
        <v>28</v>
      </c>
      <c r="J28" s="23">
        <f t="shared" si="4"/>
        <v>62.5</v>
      </c>
    </row>
    <row r="29" spans="1:10" x14ac:dyDescent="0.25">
      <c r="A29" s="41"/>
      <c r="B29" s="41"/>
      <c r="C29" s="32"/>
      <c r="D29" s="6" t="s">
        <v>33</v>
      </c>
      <c r="E29" s="7">
        <v>50.3</v>
      </c>
      <c r="F29" s="3">
        <f t="shared" si="0"/>
        <v>135</v>
      </c>
      <c r="G29" s="3">
        <v>31</v>
      </c>
      <c r="H29" s="3">
        <f t="shared" si="1"/>
        <v>68</v>
      </c>
      <c r="I29" s="3">
        <f t="shared" si="2"/>
        <v>20</v>
      </c>
      <c r="J29" s="23">
        <f t="shared" si="4"/>
        <v>87.5</v>
      </c>
    </row>
    <row r="30" spans="1:10" x14ac:dyDescent="0.25">
      <c r="A30" s="41"/>
      <c r="B30" s="41"/>
      <c r="C30" s="32"/>
      <c r="D30" s="6" t="s">
        <v>44</v>
      </c>
      <c r="E30" s="7">
        <v>46.3</v>
      </c>
      <c r="F30" s="3">
        <f t="shared" si="0"/>
        <v>125</v>
      </c>
      <c r="G30" s="3">
        <v>31</v>
      </c>
      <c r="H30" s="3">
        <f t="shared" si="1"/>
        <v>62</v>
      </c>
      <c r="I30" s="3">
        <f t="shared" si="2"/>
        <v>19</v>
      </c>
      <c r="J30" s="23">
        <f t="shared" si="4"/>
        <v>70.5</v>
      </c>
    </row>
    <row r="31" spans="1:10" x14ac:dyDescent="0.25">
      <c r="A31" s="41"/>
      <c r="B31" s="41"/>
      <c r="C31" s="32"/>
      <c r="D31" s="6" t="s">
        <v>34</v>
      </c>
      <c r="E31" s="7">
        <v>65.2</v>
      </c>
      <c r="F31" s="3">
        <f t="shared" si="0"/>
        <v>175</v>
      </c>
      <c r="G31" s="3">
        <v>36</v>
      </c>
      <c r="H31" s="3">
        <f t="shared" si="1"/>
        <v>88</v>
      </c>
      <c r="I31" s="3">
        <f t="shared" si="2"/>
        <v>26</v>
      </c>
      <c r="J31" s="23">
        <f t="shared" si="4"/>
        <v>43</v>
      </c>
    </row>
    <row r="32" spans="1:10" x14ac:dyDescent="0.25">
      <c r="A32" s="41"/>
      <c r="B32" s="41"/>
      <c r="C32" s="32"/>
      <c r="D32" s="6" t="s">
        <v>35</v>
      </c>
      <c r="E32" s="7">
        <v>52.4</v>
      </c>
      <c r="F32" s="3">
        <f t="shared" si="0"/>
        <v>141</v>
      </c>
      <c r="G32" s="3">
        <v>31</v>
      </c>
      <c r="H32" s="3">
        <f t="shared" si="1"/>
        <v>70</v>
      </c>
      <c r="I32" s="3">
        <f t="shared" si="2"/>
        <v>21</v>
      </c>
      <c r="J32" s="23">
        <f t="shared" si="4"/>
        <v>38</v>
      </c>
    </row>
    <row r="33" spans="1:10" x14ac:dyDescent="0.25">
      <c r="A33" s="41"/>
      <c r="B33" s="41"/>
      <c r="C33" s="32"/>
      <c r="D33" s="6" t="s">
        <v>36</v>
      </c>
      <c r="E33" s="7">
        <v>32.1</v>
      </c>
      <c r="F33" s="3">
        <f t="shared" si="0"/>
        <v>86</v>
      </c>
      <c r="G33" s="3">
        <v>25</v>
      </c>
      <c r="H33" s="3">
        <f t="shared" si="1"/>
        <v>43</v>
      </c>
      <c r="I33" s="3">
        <f t="shared" si="2"/>
        <v>13</v>
      </c>
      <c r="J33" s="23">
        <f t="shared" si="4"/>
        <v>74</v>
      </c>
    </row>
    <row r="34" spans="1:10" x14ac:dyDescent="0.25">
      <c r="A34" s="41"/>
      <c r="B34" s="41"/>
      <c r="C34" s="32"/>
      <c r="D34" s="6" t="s">
        <v>37</v>
      </c>
      <c r="E34" s="7">
        <v>28.1</v>
      </c>
      <c r="F34" s="3">
        <f t="shared" si="0"/>
        <v>76</v>
      </c>
      <c r="G34" s="3">
        <v>25</v>
      </c>
      <c r="H34" s="3">
        <f t="shared" si="1"/>
        <v>38</v>
      </c>
      <c r="I34" s="3">
        <f t="shared" si="2"/>
        <v>11</v>
      </c>
      <c r="J34" s="23">
        <f t="shared" si="4"/>
        <v>57</v>
      </c>
    </row>
    <row r="35" spans="1:10" x14ac:dyDescent="0.25">
      <c r="A35" s="41"/>
      <c r="B35" s="41"/>
      <c r="C35" s="32"/>
      <c r="D35" s="6" t="s">
        <v>38</v>
      </c>
      <c r="E35" s="7">
        <v>55.1</v>
      </c>
      <c r="F35" s="3">
        <f t="shared" si="0"/>
        <v>148</v>
      </c>
      <c r="G35" s="3">
        <v>31</v>
      </c>
      <c r="H35" s="3">
        <f t="shared" si="1"/>
        <v>74</v>
      </c>
      <c r="I35" s="3">
        <f t="shared" si="2"/>
        <v>22</v>
      </c>
      <c r="J35" s="23">
        <f t="shared" si="4"/>
        <v>29.5</v>
      </c>
    </row>
    <row r="36" spans="1:10" x14ac:dyDescent="0.25">
      <c r="A36" s="41"/>
      <c r="B36" s="41"/>
      <c r="C36" s="32"/>
      <c r="D36" s="6" t="s">
        <v>39</v>
      </c>
      <c r="E36" s="7">
        <v>42.3</v>
      </c>
      <c r="F36" s="3">
        <f t="shared" si="0"/>
        <v>114</v>
      </c>
      <c r="G36" s="3">
        <v>25</v>
      </c>
      <c r="H36" s="3">
        <f t="shared" si="1"/>
        <v>57</v>
      </c>
      <c r="I36" s="3">
        <f t="shared" si="2"/>
        <v>17</v>
      </c>
      <c r="J36" s="23">
        <f t="shared" si="4"/>
        <v>24</v>
      </c>
    </row>
    <row r="37" spans="1:10" x14ac:dyDescent="0.25">
      <c r="A37" s="41"/>
      <c r="B37" s="41"/>
      <c r="C37" s="32"/>
      <c r="D37" s="6" t="s">
        <v>40</v>
      </c>
      <c r="E37" s="7">
        <v>22</v>
      </c>
      <c r="F37" s="3">
        <f t="shared" si="0"/>
        <v>59</v>
      </c>
      <c r="G37" s="3">
        <v>25</v>
      </c>
      <c r="H37" s="3">
        <f t="shared" si="1"/>
        <v>30</v>
      </c>
      <c r="I37" s="3">
        <f t="shared" si="2"/>
        <v>9</v>
      </c>
      <c r="J37" s="23">
        <f t="shared" si="4"/>
        <v>91.5</v>
      </c>
    </row>
    <row r="38" spans="1:10" x14ac:dyDescent="0.25">
      <c r="A38" s="42"/>
      <c r="B38" s="42"/>
      <c r="C38" s="33"/>
      <c r="D38" s="6" t="s">
        <v>41</v>
      </c>
      <c r="E38" s="7">
        <v>18</v>
      </c>
      <c r="F38" s="3">
        <f t="shared" si="0"/>
        <v>48</v>
      </c>
      <c r="G38" s="3">
        <v>22</v>
      </c>
      <c r="H38" s="3">
        <f t="shared" si="1"/>
        <v>24</v>
      </c>
      <c r="I38" s="3">
        <f t="shared" si="2"/>
        <v>7</v>
      </c>
      <c r="J38" s="23">
        <f t="shared" si="4"/>
        <v>74</v>
      </c>
    </row>
    <row r="39" spans="1:10" x14ac:dyDescent="0.25">
      <c r="A39" s="40">
        <v>7</v>
      </c>
      <c r="B39" s="40" t="s">
        <v>5</v>
      </c>
      <c r="C39" s="31" t="s">
        <v>74</v>
      </c>
      <c r="D39" s="6" t="s">
        <v>31</v>
      </c>
      <c r="E39" s="7">
        <v>67.900000000000006</v>
      </c>
      <c r="F39" s="3">
        <f t="shared" si="0"/>
        <v>183</v>
      </c>
      <c r="G39" s="3">
        <v>36</v>
      </c>
      <c r="H39" s="3">
        <f t="shared" si="1"/>
        <v>91</v>
      </c>
      <c r="I39" s="3">
        <f t="shared" si="2"/>
        <v>27</v>
      </c>
      <c r="J39" s="23">
        <f t="shared" si="4"/>
        <v>47</v>
      </c>
    </row>
    <row r="40" spans="1:10" x14ac:dyDescent="0.25">
      <c r="A40" s="41"/>
      <c r="B40" s="41"/>
      <c r="C40" s="32"/>
      <c r="D40" s="6" t="s">
        <v>32</v>
      </c>
      <c r="E40" s="7">
        <v>55.1</v>
      </c>
      <c r="F40" s="3">
        <f t="shared" si="0"/>
        <v>148</v>
      </c>
      <c r="G40" s="3">
        <v>31</v>
      </c>
      <c r="H40" s="3">
        <f t="shared" si="1"/>
        <v>74</v>
      </c>
      <c r="I40" s="3">
        <f t="shared" si="2"/>
        <v>22</v>
      </c>
      <c r="J40" s="23">
        <f t="shared" si="4"/>
        <v>36.5</v>
      </c>
    </row>
    <row r="41" spans="1:10" x14ac:dyDescent="0.25">
      <c r="A41" s="41"/>
      <c r="B41" s="41"/>
      <c r="C41" s="32"/>
      <c r="D41" s="6" t="s">
        <v>33</v>
      </c>
      <c r="E41" s="7">
        <v>34.799999999999997</v>
      </c>
      <c r="F41" s="3">
        <f t="shared" si="0"/>
        <v>94</v>
      </c>
      <c r="G41" s="3">
        <v>25</v>
      </c>
      <c r="H41" s="3">
        <f t="shared" si="1"/>
        <v>47</v>
      </c>
      <c r="I41" s="3">
        <f t="shared" si="2"/>
        <v>14</v>
      </c>
      <c r="J41" s="23">
        <f t="shared" si="4"/>
        <v>87.5</v>
      </c>
    </row>
    <row r="42" spans="1:10" x14ac:dyDescent="0.25">
      <c r="A42" s="42"/>
      <c r="B42" s="42"/>
      <c r="C42" s="33"/>
      <c r="D42" s="6" t="s">
        <v>44</v>
      </c>
      <c r="E42" s="7">
        <v>27.1</v>
      </c>
      <c r="F42" s="3">
        <f t="shared" si="0"/>
        <v>73</v>
      </c>
      <c r="G42" s="3">
        <v>25</v>
      </c>
      <c r="H42" s="3">
        <f t="shared" si="1"/>
        <v>36</v>
      </c>
      <c r="I42" s="3">
        <f t="shared" si="2"/>
        <v>11</v>
      </c>
      <c r="J42" s="23">
        <f t="shared" si="4"/>
        <v>70.5</v>
      </c>
    </row>
    <row r="43" spans="1:10" x14ac:dyDescent="0.25">
      <c r="A43" s="43">
        <v>8</v>
      </c>
      <c r="B43" s="40" t="s">
        <v>5</v>
      </c>
      <c r="C43" s="31" t="s">
        <v>75</v>
      </c>
      <c r="D43" s="6" t="s">
        <v>34</v>
      </c>
      <c r="E43" s="7">
        <v>65.2</v>
      </c>
      <c r="F43" s="3">
        <f t="shared" ref="F43:F74" si="5">ROUND(E43*2.69,0)</f>
        <v>175</v>
      </c>
      <c r="G43" s="3">
        <v>36</v>
      </c>
      <c r="H43" s="3">
        <f t="shared" ref="H43:H74" si="6">ROUND(E43*2.69/2,0)</f>
        <v>88</v>
      </c>
      <c r="I43" s="3">
        <f t="shared" ref="I43:I68" si="7">ROUND(E43*0.4,0)</f>
        <v>26</v>
      </c>
      <c r="J43" s="23">
        <f t="shared" si="4"/>
        <v>43</v>
      </c>
    </row>
    <row r="44" spans="1:10" x14ac:dyDescent="0.25">
      <c r="A44" s="44"/>
      <c r="B44" s="41"/>
      <c r="C44" s="32"/>
      <c r="D44" s="6" t="s">
        <v>35</v>
      </c>
      <c r="E44" s="7">
        <v>52.4</v>
      </c>
      <c r="F44" s="3">
        <f t="shared" si="5"/>
        <v>141</v>
      </c>
      <c r="G44" s="3">
        <v>31</v>
      </c>
      <c r="H44" s="3">
        <f t="shared" si="6"/>
        <v>70</v>
      </c>
      <c r="I44" s="3">
        <f t="shared" si="7"/>
        <v>21</v>
      </c>
      <c r="J44" s="23">
        <f t="shared" si="4"/>
        <v>38</v>
      </c>
    </row>
    <row r="45" spans="1:10" x14ac:dyDescent="0.25">
      <c r="A45" s="44"/>
      <c r="B45" s="41"/>
      <c r="C45" s="32"/>
      <c r="D45" s="6" t="s">
        <v>36</v>
      </c>
      <c r="E45" s="7">
        <v>32.1</v>
      </c>
      <c r="F45" s="3">
        <f t="shared" si="5"/>
        <v>86</v>
      </c>
      <c r="G45" s="3">
        <v>25</v>
      </c>
      <c r="H45" s="3">
        <f t="shared" si="6"/>
        <v>43</v>
      </c>
      <c r="I45" s="3">
        <f t="shared" si="7"/>
        <v>13</v>
      </c>
      <c r="J45" s="23">
        <f t="shared" si="4"/>
        <v>74</v>
      </c>
    </row>
    <row r="46" spans="1:10" x14ac:dyDescent="0.25">
      <c r="A46" s="44"/>
      <c r="B46" s="41"/>
      <c r="C46" s="32"/>
      <c r="D46" s="6" t="s">
        <v>37</v>
      </c>
      <c r="E46" s="7">
        <v>28.1</v>
      </c>
      <c r="F46" s="3">
        <f t="shared" si="5"/>
        <v>76</v>
      </c>
      <c r="G46" s="3">
        <v>25</v>
      </c>
      <c r="H46" s="3">
        <f t="shared" si="6"/>
        <v>38</v>
      </c>
      <c r="I46" s="3">
        <f t="shared" si="7"/>
        <v>11</v>
      </c>
      <c r="J46" s="23">
        <f t="shared" si="4"/>
        <v>57</v>
      </c>
    </row>
    <row r="47" spans="1:10" x14ac:dyDescent="0.25">
      <c r="A47" s="44"/>
      <c r="B47" s="41"/>
      <c r="C47" s="32"/>
      <c r="D47" s="6" t="s">
        <v>38</v>
      </c>
      <c r="E47" s="7">
        <v>55.1</v>
      </c>
      <c r="F47" s="3">
        <f t="shared" si="5"/>
        <v>148</v>
      </c>
      <c r="G47" s="3">
        <v>31</v>
      </c>
      <c r="H47" s="3">
        <f t="shared" si="6"/>
        <v>74</v>
      </c>
      <c r="I47" s="3">
        <f t="shared" si="7"/>
        <v>22</v>
      </c>
      <c r="J47" s="23">
        <f t="shared" si="4"/>
        <v>29.5</v>
      </c>
    </row>
    <row r="48" spans="1:10" x14ac:dyDescent="0.25">
      <c r="A48" s="44"/>
      <c r="B48" s="41"/>
      <c r="C48" s="32"/>
      <c r="D48" s="6" t="s">
        <v>39</v>
      </c>
      <c r="E48" s="7">
        <v>42.3</v>
      </c>
      <c r="F48" s="3">
        <f t="shared" si="5"/>
        <v>114</v>
      </c>
      <c r="G48" s="3">
        <v>25</v>
      </c>
      <c r="H48" s="3">
        <f t="shared" si="6"/>
        <v>57</v>
      </c>
      <c r="I48" s="3">
        <f t="shared" si="7"/>
        <v>17</v>
      </c>
      <c r="J48" s="23">
        <f t="shared" si="4"/>
        <v>24</v>
      </c>
    </row>
    <row r="49" spans="1:10" x14ac:dyDescent="0.25">
      <c r="A49" s="44"/>
      <c r="B49" s="41"/>
      <c r="C49" s="32"/>
      <c r="D49" s="6" t="s">
        <v>40</v>
      </c>
      <c r="E49" s="7">
        <v>22</v>
      </c>
      <c r="F49" s="3">
        <f t="shared" si="5"/>
        <v>59</v>
      </c>
      <c r="G49" s="3">
        <v>25</v>
      </c>
      <c r="H49" s="3">
        <f t="shared" si="6"/>
        <v>30</v>
      </c>
      <c r="I49" s="3">
        <f t="shared" si="7"/>
        <v>9</v>
      </c>
      <c r="J49" s="23">
        <f t="shared" si="4"/>
        <v>95</v>
      </c>
    </row>
    <row r="50" spans="1:10" x14ac:dyDescent="0.25">
      <c r="A50" s="45"/>
      <c r="B50" s="42"/>
      <c r="C50" s="33"/>
      <c r="D50" s="6" t="s">
        <v>41</v>
      </c>
      <c r="E50" s="7">
        <v>18</v>
      </c>
      <c r="F50" s="3">
        <f t="shared" si="5"/>
        <v>48</v>
      </c>
      <c r="G50" s="3">
        <v>22</v>
      </c>
      <c r="H50" s="3">
        <f t="shared" si="6"/>
        <v>24</v>
      </c>
      <c r="I50" s="3">
        <f t="shared" si="7"/>
        <v>7</v>
      </c>
      <c r="J50" s="23">
        <f t="shared" si="4"/>
        <v>70.5</v>
      </c>
    </row>
    <row r="51" spans="1:10" x14ac:dyDescent="0.25">
      <c r="A51" s="31">
        <v>9</v>
      </c>
      <c r="B51" s="40">
        <v>167</v>
      </c>
      <c r="C51" s="31" t="s">
        <v>76</v>
      </c>
      <c r="D51" s="6" t="s">
        <v>42</v>
      </c>
      <c r="E51" s="7">
        <v>70.599999999999994</v>
      </c>
      <c r="F51" s="3">
        <f t="shared" si="5"/>
        <v>190</v>
      </c>
      <c r="G51" s="3">
        <v>36</v>
      </c>
      <c r="H51" s="3">
        <f t="shared" si="6"/>
        <v>95</v>
      </c>
      <c r="I51" s="3">
        <f t="shared" si="7"/>
        <v>28</v>
      </c>
      <c r="J51" s="23">
        <f t="shared" si="4"/>
        <v>58.5</v>
      </c>
    </row>
    <row r="52" spans="1:10" x14ac:dyDescent="0.25">
      <c r="A52" s="32"/>
      <c r="B52" s="41"/>
      <c r="C52" s="32"/>
      <c r="D52" s="6" t="s">
        <v>43</v>
      </c>
      <c r="E52" s="7">
        <v>52.4</v>
      </c>
      <c r="F52" s="3">
        <f t="shared" si="5"/>
        <v>141</v>
      </c>
      <c r="G52" s="3">
        <v>31</v>
      </c>
      <c r="H52" s="3">
        <f t="shared" si="6"/>
        <v>70</v>
      </c>
      <c r="I52" s="3">
        <f t="shared" si="7"/>
        <v>21</v>
      </c>
      <c r="J52" s="23">
        <f>F73/2</f>
        <v>61.5</v>
      </c>
    </row>
    <row r="53" spans="1:10" x14ac:dyDescent="0.25">
      <c r="A53" s="33"/>
      <c r="B53" s="42"/>
      <c r="C53" s="33"/>
      <c r="D53" s="6" t="s">
        <v>19</v>
      </c>
      <c r="E53" s="7">
        <v>43.5</v>
      </c>
      <c r="F53" s="3">
        <f t="shared" si="5"/>
        <v>117</v>
      </c>
      <c r="G53" s="3">
        <v>25</v>
      </c>
      <c r="H53" s="3">
        <f t="shared" si="6"/>
        <v>59</v>
      </c>
      <c r="I53" s="3">
        <f t="shared" si="7"/>
        <v>17</v>
      </c>
      <c r="J53" s="23">
        <f>F74/2</f>
        <v>43</v>
      </c>
    </row>
    <row r="54" spans="1:10" s="11" customFormat="1" x14ac:dyDescent="0.25">
      <c r="A54" s="40">
        <v>10</v>
      </c>
      <c r="B54" s="40">
        <v>202</v>
      </c>
      <c r="C54" s="31" t="s">
        <v>89</v>
      </c>
      <c r="D54" s="5" t="s">
        <v>98</v>
      </c>
      <c r="E54" s="3">
        <v>27</v>
      </c>
      <c r="F54" s="3">
        <f t="shared" si="5"/>
        <v>73</v>
      </c>
      <c r="G54" s="3">
        <v>25</v>
      </c>
      <c r="H54" s="3">
        <f t="shared" si="6"/>
        <v>36</v>
      </c>
      <c r="I54" s="3">
        <f t="shared" si="7"/>
        <v>11</v>
      </c>
      <c r="J54" s="25">
        <f>F75/2</f>
        <v>38</v>
      </c>
    </row>
    <row r="55" spans="1:10" s="11" customFormat="1" x14ac:dyDescent="0.25">
      <c r="A55" s="41"/>
      <c r="B55" s="41"/>
      <c r="C55" s="32"/>
      <c r="D55" s="5" t="s">
        <v>123</v>
      </c>
      <c r="E55" s="3">
        <v>26.1</v>
      </c>
      <c r="F55" s="3">
        <f t="shared" si="5"/>
        <v>70</v>
      </c>
      <c r="G55" s="3">
        <v>25</v>
      </c>
      <c r="H55" s="3">
        <f t="shared" si="6"/>
        <v>35</v>
      </c>
      <c r="I55" s="3">
        <f t="shared" si="7"/>
        <v>10</v>
      </c>
      <c r="J55" s="25"/>
    </row>
    <row r="56" spans="1:10" s="11" customFormat="1" x14ac:dyDescent="0.25">
      <c r="A56" s="41"/>
      <c r="B56" s="41"/>
      <c r="C56" s="32"/>
      <c r="D56" s="5" t="s">
        <v>122</v>
      </c>
      <c r="E56" s="3">
        <v>25.1</v>
      </c>
      <c r="F56" s="3">
        <f t="shared" si="5"/>
        <v>68</v>
      </c>
      <c r="G56" s="3">
        <v>25</v>
      </c>
      <c r="H56" s="3">
        <f t="shared" si="6"/>
        <v>34</v>
      </c>
      <c r="I56" s="3">
        <f t="shared" si="7"/>
        <v>10</v>
      </c>
      <c r="J56" s="25"/>
    </row>
    <row r="57" spans="1:10" s="11" customFormat="1" x14ac:dyDescent="0.25">
      <c r="A57" s="41"/>
      <c r="B57" s="41"/>
      <c r="C57" s="32"/>
      <c r="D57" s="5" t="s">
        <v>121</v>
      </c>
      <c r="E57" s="3">
        <v>22.7</v>
      </c>
      <c r="F57" s="3">
        <f t="shared" si="5"/>
        <v>61</v>
      </c>
      <c r="G57" s="3">
        <v>25</v>
      </c>
      <c r="H57" s="3">
        <f t="shared" si="6"/>
        <v>31</v>
      </c>
      <c r="I57" s="3">
        <f t="shared" si="7"/>
        <v>9</v>
      </c>
      <c r="J57" s="25"/>
    </row>
    <row r="58" spans="1:10" s="11" customFormat="1" x14ac:dyDescent="0.25">
      <c r="A58" s="41"/>
      <c r="B58" s="41"/>
      <c r="C58" s="32"/>
      <c r="D58" s="5" t="s">
        <v>120</v>
      </c>
      <c r="E58" s="3">
        <v>21.5</v>
      </c>
      <c r="F58" s="3">
        <f t="shared" si="5"/>
        <v>58</v>
      </c>
      <c r="G58" s="3">
        <v>25</v>
      </c>
      <c r="H58" s="3">
        <f t="shared" si="6"/>
        <v>29</v>
      </c>
      <c r="I58" s="3">
        <f t="shared" si="7"/>
        <v>9</v>
      </c>
      <c r="J58" s="25"/>
    </row>
    <row r="59" spans="1:10" s="11" customFormat="1" x14ac:dyDescent="0.25">
      <c r="A59" s="41"/>
      <c r="B59" s="41"/>
      <c r="C59" s="32"/>
      <c r="D59" s="5" t="s">
        <v>119</v>
      </c>
      <c r="E59" s="3">
        <v>20</v>
      </c>
      <c r="F59" s="3">
        <f t="shared" si="5"/>
        <v>54</v>
      </c>
      <c r="G59" s="3">
        <v>22</v>
      </c>
      <c r="H59" s="3">
        <f t="shared" si="6"/>
        <v>27</v>
      </c>
      <c r="I59" s="3">
        <f t="shared" si="7"/>
        <v>8</v>
      </c>
      <c r="J59" s="25"/>
    </row>
    <row r="60" spans="1:10" s="11" customFormat="1" x14ac:dyDescent="0.25">
      <c r="A60" s="41"/>
      <c r="B60" s="41"/>
      <c r="C60" s="32"/>
      <c r="D60" s="5" t="s">
        <v>118</v>
      </c>
      <c r="E60" s="3">
        <v>19</v>
      </c>
      <c r="F60" s="3">
        <f t="shared" si="5"/>
        <v>51</v>
      </c>
      <c r="G60" s="3">
        <v>22</v>
      </c>
      <c r="H60" s="3">
        <f t="shared" si="6"/>
        <v>26</v>
      </c>
      <c r="I60" s="3">
        <f t="shared" si="7"/>
        <v>8</v>
      </c>
      <c r="J60" s="25"/>
    </row>
    <row r="61" spans="1:10" s="11" customFormat="1" x14ac:dyDescent="0.25">
      <c r="A61" s="41"/>
      <c r="B61" s="41"/>
      <c r="C61" s="32"/>
      <c r="D61" s="5" t="s">
        <v>117</v>
      </c>
      <c r="E61" s="3">
        <v>18.7</v>
      </c>
      <c r="F61" s="3">
        <f t="shared" si="5"/>
        <v>50</v>
      </c>
      <c r="G61" s="3">
        <v>22</v>
      </c>
      <c r="H61" s="3">
        <f t="shared" si="6"/>
        <v>25</v>
      </c>
      <c r="I61" s="3">
        <f t="shared" si="7"/>
        <v>7</v>
      </c>
      <c r="J61" s="25"/>
    </row>
    <row r="62" spans="1:10" s="11" customFormat="1" x14ac:dyDescent="0.25">
      <c r="A62" s="41"/>
      <c r="B62" s="41"/>
      <c r="C62" s="32"/>
      <c r="D62" s="5" t="s">
        <v>97</v>
      </c>
      <c r="E62" s="3">
        <v>10.9</v>
      </c>
      <c r="F62" s="3">
        <f t="shared" si="5"/>
        <v>29</v>
      </c>
      <c r="G62" s="3">
        <v>22</v>
      </c>
      <c r="H62" s="3">
        <f t="shared" si="6"/>
        <v>15</v>
      </c>
      <c r="I62" s="3">
        <f t="shared" si="7"/>
        <v>4</v>
      </c>
      <c r="J62" s="25"/>
    </row>
    <row r="63" spans="1:10" s="11" customFormat="1" x14ac:dyDescent="0.25">
      <c r="A63" s="42"/>
      <c r="B63" s="42"/>
      <c r="C63" s="33"/>
      <c r="D63" s="5" t="s">
        <v>116</v>
      </c>
      <c r="E63" s="3">
        <v>10.199999999999999</v>
      </c>
      <c r="F63" s="3">
        <f t="shared" si="5"/>
        <v>27</v>
      </c>
      <c r="G63" s="3">
        <v>22</v>
      </c>
      <c r="H63" s="3">
        <f t="shared" si="6"/>
        <v>14</v>
      </c>
      <c r="I63" s="3">
        <f t="shared" si="7"/>
        <v>4</v>
      </c>
      <c r="J63" s="25"/>
    </row>
    <row r="64" spans="1:10" s="12" customFormat="1" ht="30.6" customHeight="1" x14ac:dyDescent="0.25">
      <c r="A64" s="21">
        <v>11</v>
      </c>
      <c r="B64" s="21">
        <v>206</v>
      </c>
      <c r="C64" s="20" t="s">
        <v>113</v>
      </c>
      <c r="D64" s="5" t="s">
        <v>68</v>
      </c>
      <c r="E64" s="3">
        <v>13.7</v>
      </c>
      <c r="F64" s="3">
        <f t="shared" si="5"/>
        <v>37</v>
      </c>
      <c r="G64" s="3">
        <v>22</v>
      </c>
      <c r="H64" s="3">
        <f t="shared" si="6"/>
        <v>18</v>
      </c>
      <c r="I64" s="3">
        <f t="shared" si="7"/>
        <v>5</v>
      </c>
      <c r="J64" s="26">
        <f t="shared" ref="J64:J84" si="8">F76/2</f>
        <v>48</v>
      </c>
    </row>
    <row r="65" spans="1:12" s="8" customFormat="1" ht="15" customHeight="1" x14ac:dyDescent="0.25">
      <c r="A65" s="31">
        <v>12</v>
      </c>
      <c r="B65" s="40">
        <v>239</v>
      </c>
      <c r="C65" s="31" t="s">
        <v>87</v>
      </c>
      <c r="D65" s="5" t="s">
        <v>104</v>
      </c>
      <c r="E65" s="3">
        <v>62.8</v>
      </c>
      <c r="F65" s="3">
        <f t="shared" si="5"/>
        <v>169</v>
      </c>
      <c r="G65" s="3">
        <v>36</v>
      </c>
      <c r="H65" s="3">
        <f t="shared" si="6"/>
        <v>84</v>
      </c>
      <c r="I65" s="3">
        <f t="shared" si="7"/>
        <v>25</v>
      </c>
      <c r="J65" s="24">
        <f t="shared" si="8"/>
        <v>29.5</v>
      </c>
    </row>
    <row r="66" spans="1:12" s="8" customFormat="1" ht="15" customHeight="1" x14ac:dyDescent="0.25">
      <c r="A66" s="32"/>
      <c r="B66" s="41"/>
      <c r="C66" s="32"/>
      <c r="D66" s="5" t="s">
        <v>105</v>
      </c>
      <c r="E66" s="3">
        <v>46.3</v>
      </c>
      <c r="F66" s="3">
        <f t="shared" si="5"/>
        <v>125</v>
      </c>
      <c r="G66" s="3">
        <v>31</v>
      </c>
      <c r="H66" s="3">
        <f t="shared" si="6"/>
        <v>62</v>
      </c>
      <c r="I66" s="3">
        <f t="shared" si="7"/>
        <v>19</v>
      </c>
      <c r="J66" s="24">
        <f t="shared" si="8"/>
        <v>24</v>
      </c>
    </row>
    <row r="67" spans="1:12" s="9" customFormat="1" ht="15" customHeight="1" x14ac:dyDescent="0.25">
      <c r="A67" s="32"/>
      <c r="B67" s="41"/>
      <c r="C67" s="32"/>
      <c r="D67" s="5" t="s">
        <v>106</v>
      </c>
      <c r="E67" s="3">
        <v>29</v>
      </c>
      <c r="F67" s="3">
        <f t="shared" si="5"/>
        <v>78</v>
      </c>
      <c r="G67" s="3">
        <v>25</v>
      </c>
      <c r="H67" s="3">
        <f t="shared" si="6"/>
        <v>39</v>
      </c>
      <c r="I67" s="3">
        <f t="shared" si="7"/>
        <v>12</v>
      </c>
      <c r="J67" s="24">
        <f t="shared" si="8"/>
        <v>90.5</v>
      </c>
      <c r="K67" s="8"/>
      <c r="L67" s="8"/>
    </row>
    <row r="68" spans="1:12" s="9" customFormat="1" ht="15" customHeight="1" x14ac:dyDescent="0.25">
      <c r="A68" s="32"/>
      <c r="B68" s="41"/>
      <c r="C68" s="32"/>
      <c r="D68" s="5" t="s">
        <v>107</v>
      </c>
      <c r="E68" s="3">
        <v>25</v>
      </c>
      <c r="F68" s="3">
        <f t="shared" si="5"/>
        <v>67</v>
      </c>
      <c r="G68" s="3">
        <v>25</v>
      </c>
      <c r="H68" s="3">
        <f t="shared" si="6"/>
        <v>34</v>
      </c>
      <c r="I68" s="3">
        <f t="shared" si="7"/>
        <v>10</v>
      </c>
      <c r="J68" s="24">
        <f t="shared" si="8"/>
        <v>70.5</v>
      </c>
      <c r="K68" s="8"/>
      <c r="L68" s="8"/>
    </row>
    <row r="69" spans="1:12" s="9" customFormat="1" ht="15" customHeight="1" x14ac:dyDescent="0.25">
      <c r="A69" s="32"/>
      <c r="B69" s="41"/>
      <c r="C69" s="32"/>
      <c r="D69" s="5" t="s">
        <v>62</v>
      </c>
      <c r="E69" s="3">
        <v>72.599999999999994</v>
      </c>
      <c r="F69" s="3">
        <f t="shared" si="5"/>
        <v>195</v>
      </c>
      <c r="G69" s="3">
        <v>36</v>
      </c>
      <c r="H69" s="3">
        <f t="shared" si="6"/>
        <v>98</v>
      </c>
      <c r="I69" s="3">
        <f t="shared" ref="I69:I100" si="9">ROUND(E69*0.4,0)</f>
        <v>29</v>
      </c>
      <c r="J69" s="24">
        <f t="shared" si="8"/>
        <v>62.5</v>
      </c>
      <c r="K69" s="8"/>
      <c r="L69" s="8"/>
    </row>
    <row r="70" spans="1:12" s="9" customFormat="1" ht="15" customHeight="1" x14ac:dyDescent="0.25">
      <c r="A70" s="32"/>
      <c r="B70" s="41"/>
      <c r="C70" s="32"/>
      <c r="D70" s="5" t="s">
        <v>63</v>
      </c>
      <c r="E70" s="3">
        <v>56.1</v>
      </c>
      <c r="F70" s="3">
        <f t="shared" si="5"/>
        <v>151</v>
      </c>
      <c r="G70" s="3">
        <v>31</v>
      </c>
      <c r="H70" s="3">
        <f t="shared" si="6"/>
        <v>75</v>
      </c>
      <c r="I70" s="3">
        <f t="shared" si="9"/>
        <v>22</v>
      </c>
      <c r="J70" s="24">
        <f t="shared" si="8"/>
        <v>58</v>
      </c>
      <c r="K70" s="8"/>
      <c r="L70" s="8"/>
    </row>
    <row r="71" spans="1:12" s="9" customFormat="1" ht="15" customHeight="1" x14ac:dyDescent="0.25">
      <c r="A71" s="32"/>
      <c r="B71" s="41"/>
      <c r="C71" s="32"/>
      <c r="D71" s="5" t="s">
        <v>64</v>
      </c>
      <c r="E71" s="3">
        <v>38.799999999999997</v>
      </c>
      <c r="F71" s="3">
        <f t="shared" si="5"/>
        <v>104</v>
      </c>
      <c r="G71" s="3">
        <v>25</v>
      </c>
      <c r="H71" s="3">
        <f t="shared" si="6"/>
        <v>52</v>
      </c>
      <c r="I71" s="3">
        <f t="shared" si="9"/>
        <v>16</v>
      </c>
      <c r="J71" s="24">
        <f t="shared" si="8"/>
        <v>44</v>
      </c>
      <c r="K71" s="8"/>
      <c r="L71" s="8"/>
    </row>
    <row r="72" spans="1:12" s="9" customFormat="1" ht="15" customHeight="1" x14ac:dyDescent="0.25">
      <c r="A72" s="33"/>
      <c r="B72" s="42"/>
      <c r="C72" s="33"/>
      <c r="D72" s="5" t="s">
        <v>65</v>
      </c>
      <c r="E72" s="3">
        <v>34.799999999999997</v>
      </c>
      <c r="F72" s="3">
        <f t="shared" si="5"/>
        <v>94</v>
      </c>
      <c r="G72" s="3">
        <v>25</v>
      </c>
      <c r="H72" s="3">
        <f t="shared" si="6"/>
        <v>47</v>
      </c>
      <c r="I72" s="3">
        <f t="shared" si="9"/>
        <v>14</v>
      </c>
      <c r="J72" s="24">
        <f t="shared" si="8"/>
        <v>74</v>
      </c>
      <c r="K72" s="8"/>
      <c r="L72" s="8"/>
    </row>
    <row r="73" spans="1:12" s="1" customFormat="1" ht="15" customHeight="1" x14ac:dyDescent="0.25">
      <c r="A73" s="31">
        <v>13</v>
      </c>
      <c r="B73" s="40" t="s">
        <v>6</v>
      </c>
      <c r="C73" s="31" t="s">
        <v>77</v>
      </c>
      <c r="D73" s="6" t="s">
        <v>94</v>
      </c>
      <c r="E73" s="7">
        <v>45.9</v>
      </c>
      <c r="F73" s="3">
        <f t="shared" si="5"/>
        <v>123</v>
      </c>
      <c r="G73" s="3">
        <v>31</v>
      </c>
      <c r="H73" s="3">
        <f t="shared" si="6"/>
        <v>62</v>
      </c>
      <c r="I73" s="3">
        <f t="shared" si="9"/>
        <v>18</v>
      </c>
      <c r="J73" s="23">
        <f t="shared" si="8"/>
        <v>54</v>
      </c>
      <c r="K73"/>
      <c r="L73"/>
    </row>
    <row r="74" spans="1:12" s="1" customFormat="1" ht="15" customHeight="1" x14ac:dyDescent="0.25">
      <c r="A74" s="32"/>
      <c r="B74" s="41"/>
      <c r="C74" s="32"/>
      <c r="D74" s="6" t="s">
        <v>36</v>
      </c>
      <c r="E74" s="7">
        <v>32.1</v>
      </c>
      <c r="F74" s="3">
        <f t="shared" si="5"/>
        <v>86</v>
      </c>
      <c r="G74" s="3">
        <v>25</v>
      </c>
      <c r="H74" s="3">
        <f t="shared" si="6"/>
        <v>43</v>
      </c>
      <c r="I74" s="3">
        <f t="shared" si="9"/>
        <v>13</v>
      </c>
      <c r="J74" s="23">
        <f t="shared" si="8"/>
        <v>46.5</v>
      </c>
      <c r="K74"/>
      <c r="L74"/>
    </row>
    <row r="75" spans="1:12" s="1" customFormat="1" ht="15" customHeight="1" x14ac:dyDescent="0.25">
      <c r="A75" s="32"/>
      <c r="B75" s="41"/>
      <c r="C75" s="32"/>
      <c r="D75" s="6" t="s">
        <v>37</v>
      </c>
      <c r="E75" s="7">
        <v>28.1</v>
      </c>
      <c r="F75" s="3">
        <f t="shared" ref="F75:F106" si="10">ROUND(E75*2.69,0)</f>
        <v>76</v>
      </c>
      <c r="G75" s="3">
        <v>25</v>
      </c>
      <c r="H75" s="3">
        <f t="shared" ref="H75:H87" si="11">ROUND(E75*2.69/2,0)</f>
        <v>38</v>
      </c>
      <c r="I75" s="3">
        <f t="shared" si="9"/>
        <v>11</v>
      </c>
      <c r="J75" s="23">
        <f t="shared" si="8"/>
        <v>42</v>
      </c>
      <c r="K75"/>
      <c r="L75"/>
    </row>
    <row r="76" spans="1:12" s="1" customFormat="1" ht="15" customHeight="1" x14ac:dyDescent="0.25">
      <c r="A76" s="32"/>
      <c r="B76" s="41"/>
      <c r="C76" s="32"/>
      <c r="D76" s="6" t="s">
        <v>95</v>
      </c>
      <c r="E76" s="7">
        <v>35.799999999999997</v>
      </c>
      <c r="F76" s="3">
        <f t="shared" si="10"/>
        <v>96</v>
      </c>
      <c r="G76" s="3">
        <v>25</v>
      </c>
      <c r="H76" s="3">
        <f t="shared" si="11"/>
        <v>48</v>
      </c>
      <c r="I76" s="3">
        <f t="shared" si="9"/>
        <v>14</v>
      </c>
      <c r="J76" s="23">
        <f t="shared" si="8"/>
        <v>28</v>
      </c>
      <c r="K76"/>
      <c r="L76"/>
    </row>
    <row r="77" spans="1:12" s="1" customFormat="1" ht="15" customHeight="1" x14ac:dyDescent="0.25">
      <c r="A77" s="32"/>
      <c r="B77" s="41"/>
      <c r="C77" s="32"/>
      <c r="D77" s="6" t="s">
        <v>40</v>
      </c>
      <c r="E77" s="7">
        <v>22</v>
      </c>
      <c r="F77" s="3">
        <f t="shared" si="10"/>
        <v>59</v>
      </c>
      <c r="G77" s="3">
        <v>25</v>
      </c>
      <c r="H77" s="3">
        <f t="shared" si="11"/>
        <v>30</v>
      </c>
      <c r="I77" s="3">
        <f t="shared" si="9"/>
        <v>9</v>
      </c>
      <c r="J77" s="23">
        <f t="shared" si="8"/>
        <v>65.5</v>
      </c>
      <c r="K77"/>
      <c r="L77"/>
    </row>
    <row r="78" spans="1:12" s="1" customFormat="1" ht="15" customHeight="1" x14ac:dyDescent="0.25">
      <c r="A78" s="33"/>
      <c r="B78" s="42"/>
      <c r="C78" s="33"/>
      <c r="D78" s="6" t="s">
        <v>41</v>
      </c>
      <c r="E78" s="7">
        <v>18</v>
      </c>
      <c r="F78" s="3">
        <f t="shared" si="10"/>
        <v>48</v>
      </c>
      <c r="G78" s="3">
        <v>22</v>
      </c>
      <c r="H78" s="3">
        <f t="shared" si="11"/>
        <v>24</v>
      </c>
      <c r="I78" s="3">
        <f t="shared" si="9"/>
        <v>7</v>
      </c>
      <c r="J78" s="23">
        <f t="shared" si="8"/>
        <v>43.5</v>
      </c>
      <c r="K78"/>
      <c r="L78"/>
    </row>
    <row r="79" spans="1:12" s="1" customFormat="1" ht="15" customHeight="1" x14ac:dyDescent="0.25">
      <c r="A79" s="31">
        <v>14</v>
      </c>
      <c r="B79" s="31" t="s">
        <v>12</v>
      </c>
      <c r="C79" s="31" t="s">
        <v>78</v>
      </c>
      <c r="D79" s="6" t="s">
        <v>15</v>
      </c>
      <c r="E79" s="7">
        <v>67.2</v>
      </c>
      <c r="F79" s="3">
        <f t="shared" si="10"/>
        <v>181</v>
      </c>
      <c r="G79" s="3">
        <v>36</v>
      </c>
      <c r="H79" s="3">
        <f t="shared" si="11"/>
        <v>90</v>
      </c>
      <c r="I79" s="3">
        <f t="shared" si="9"/>
        <v>27</v>
      </c>
      <c r="J79" s="23">
        <f t="shared" si="8"/>
        <v>38</v>
      </c>
      <c r="K79"/>
      <c r="L79"/>
    </row>
    <row r="80" spans="1:12" s="1" customFormat="1" ht="15" customHeight="1" x14ac:dyDescent="0.25">
      <c r="A80" s="32"/>
      <c r="B80" s="32"/>
      <c r="C80" s="32"/>
      <c r="D80" s="6" t="s">
        <v>14</v>
      </c>
      <c r="E80" s="7">
        <v>52.3</v>
      </c>
      <c r="F80" s="3">
        <f t="shared" si="10"/>
        <v>141</v>
      </c>
      <c r="G80" s="3">
        <v>31</v>
      </c>
      <c r="H80" s="3">
        <f t="shared" si="11"/>
        <v>70</v>
      </c>
      <c r="I80" s="3">
        <f t="shared" si="9"/>
        <v>21</v>
      </c>
      <c r="J80" s="23">
        <f t="shared" si="8"/>
        <v>32.5</v>
      </c>
      <c r="K80"/>
      <c r="L80"/>
    </row>
    <row r="81" spans="1:12" s="1" customFormat="1" ht="15" customHeight="1" x14ac:dyDescent="0.25">
      <c r="A81" s="32"/>
      <c r="B81" s="32"/>
      <c r="C81" s="32"/>
      <c r="D81" s="6" t="s">
        <v>13</v>
      </c>
      <c r="E81" s="7">
        <v>46.5</v>
      </c>
      <c r="F81" s="3">
        <f t="shared" si="10"/>
        <v>125</v>
      </c>
      <c r="G81" s="3">
        <v>31</v>
      </c>
      <c r="H81" s="3">
        <f t="shared" si="11"/>
        <v>63</v>
      </c>
      <c r="I81" s="3">
        <f t="shared" si="9"/>
        <v>19</v>
      </c>
      <c r="J81" s="23">
        <f t="shared" si="8"/>
        <v>20.5</v>
      </c>
      <c r="K81"/>
      <c r="L81"/>
    </row>
    <row r="82" spans="1:12" s="1" customFormat="1" ht="16.149999999999999" customHeight="1" x14ac:dyDescent="0.25">
      <c r="A82" s="32"/>
      <c r="B82" s="32"/>
      <c r="C82" s="32"/>
      <c r="D82" s="6" t="s">
        <v>45</v>
      </c>
      <c r="E82" s="7">
        <v>43.2</v>
      </c>
      <c r="F82" s="3">
        <f t="shared" si="10"/>
        <v>116</v>
      </c>
      <c r="G82" s="3">
        <v>25</v>
      </c>
      <c r="H82" s="3">
        <f t="shared" si="11"/>
        <v>58</v>
      </c>
      <c r="I82" s="3">
        <f t="shared" si="9"/>
        <v>17</v>
      </c>
      <c r="J82" s="23">
        <f t="shared" si="8"/>
        <v>103</v>
      </c>
      <c r="K82"/>
      <c r="L82"/>
    </row>
    <row r="83" spans="1:12" s="2" customFormat="1" ht="15" customHeight="1" x14ac:dyDescent="0.25">
      <c r="A83" s="32"/>
      <c r="B83" s="32"/>
      <c r="C83" s="32"/>
      <c r="D83" s="6" t="s">
        <v>96</v>
      </c>
      <c r="E83" s="7">
        <v>32.799999999999997</v>
      </c>
      <c r="F83" s="3">
        <f t="shared" si="10"/>
        <v>88</v>
      </c>
      <c r="G83" s="3">
        <v>25</v>
      </c>
      <c r="H83" s="3">
        <f t="shared" si="11"/>
        <v>44</v>
      </c>
      <c r="I83" s="3">
        <f t="shared" si="9"/>
        <v>13</v>
      </c>
      <c r="J83" s="23">
        <f t="shared" si="8"/>
        <v>78.5</v>
      </c>
      <c r="K83"/>
      <c r="L83"/>
    </row>
    <row r="84" spans="1:12" s="2" customFormat="1" ht="16.149999999999999" customHeight="1" x14ac:dyDescent="0.25">
      <c r="A84" s="32"/>
      <c r="B84" s="32"/>
      <c r="C84" s="32"/>
      <c r="D84" s="6" t="s">
        <v>46</v>
      </c>
      <c r="E84" s="7">
        <v>55.2</v>
      </c>
      <c r="F84" s="3">
        <f t="shared" si="10"/>
        <v>148</v>
      </c>
      <c r="G84" s="3">
        <v>31</v>
      </c>
      <c r="H84" s="3">
        <f t="shared" si="11"/>
        <v>74</v>
      </c>
      <c r="I84" s="3">
        <f t="shared" si="9"/>
        <v>22</v>
      </c>
      <c r="J84" s="23">
        <f t="shared" si="8"/>
        <v>65.5</v>
      </c>
      <c r="K84"/>
      <c r="L84"/>
    </row>
    <row r="85" spans="1:12" s="4" customFormat="1" ht="15" customHeight="1" x14ac:dyDescent="0.25">
      <c r="A85" s="32"/>
      <c r="B85" s="32"/>
      <c r="C85" s="32"/>
      <c r="D85" s="6" t="s">
        <v>28</v>
      </c>
      <c r="E85" s="7">
        <v>40.299999999999997</v>
      </c>
      <c r="F85" s="3">
        <f t="shared" si="10"/>
        <v>108</v>
      </c>
      <c r="G85" s="3">
        <v>25</v>
      </c>
      <c r="H85" s="3">
        <f t="shared" si="11"/>
        <v>54</v>
      </c>
      <c r="I85" s="3">
        <f t="shared" si="9"/>
        <v>16</v>
      </c>
      <c r="J85" s="27">
        <f t="shared" ref="J85:J95" si="12">F100/2</f>
        <v>65.5</v>
      </c>
    </row>
    <row r="86" spans="1:12" s="4" customFormat="1" ht="15" customHeight="1" x14ac:dyDescent="0.25">
      <c r="A86" s="32"/>
      <c r="B86" s="32"/>
      <c r="C86" s="32"/>
      <c r="D86" s="6" t="s">
        <v>47</v>
      </c>
      <c r="E86" s="7">
        <v>34.5</v>
      </c>
      <c r="F86" s="3">
        <f t="shared" si="10"/>
        <v>93</v>
      </c>
      <c r="G86" s="3">
        <v>25</v>
      </c>
      <c r="H86" s="3">
        <f t="shared" si="11"/>
        <v>46</v>
      </c>
      <c r="I86" s="3">
        <f t="shared" si="9"/>
        <v>14</v>
      </c>
      <c r="J86" s="27">
        <f t="shared" si="12"/>
        <v>21.5</v>
      </c>
    </row>
    <row r="87" spans="1:12" s="4" customFormat="1" ht="15" customHeight="1" x14ac:dyDescent="0.25">
      <c r="A87" s="32"/>
      <c r="B87" s="32"/>
      <c r="C87" s="32"/>
      <c r="D87" s="6" t="s">
        <v>48</v>
      </c>
      <c r="E87" s="7">
        <v>31.2</v>
      </c>
      <c r="F87" s="3">
        <f t="shared" si="10"/>
        <v>84</v>
      </c>
      <c r="G87" s="3">
        <v>25</v>
      </c>
      <c r="H87" s="3">
        <f t="shared" si="11"/>
        <v>42</v>
      </c>
      <c r="I87" s="3">
        <f t="shared" si="9"/>
        <v>12</v>
      </c>
      <c r="J87" s="27">
        <f t="shared" si="12"/>
        <v>14</v>
      </c>
    </row>
    <row r="88" spans="1:12" s="4" customFormat="1" ht="15" customHeight="1" x14ac:dyDescent="0.25">
      <c r="A88" s="33"/>
      <c r="B88" s="33"/>
      <c r="C88" s="33"/>
      <c r="D88" s="6" t="s">
        <v>90</v>
      </c>
      <c r="E88" s="7">
        <v>20.8</v>
      </c>
      <c r="F88" s="3">
        <f t="shared" si="10"/>
        <v>56</v>
      </c>
      <c r="G88" s="3">
        <v>25</v>
      </c>
      <c r="H88" s="3">
        <f t="shared" ref="H88:H118" si="13">ROUND(E88*2.69/2,0)</f>
        <v>28</v>
      </c>
      <c r="I88" s="3">
        <f t="shared" si="9"/>
        <v>8</v>
      </c>
      <c r="J88" s="27"/>
    </row>
    <row r="89" spans="1:12" s="4" customFormat="1" ht="15" customHeight="1" x14ac:dyDescent="0.25">
      <c r="A89" s="31">
        <f>A79+1</f>
        <v>15</v>
      </c>
      <c r="B89" s="31" t="s">
        <v>12</v>
      </c>
      <c r="C89" s="31" t="s">
        <v>78</v>
      </c>
      <c r="D89" s="6" t="s">
        <v>15</v>
      </c>
      <c r="E89" s="7">
        <v>48.7</v>
      </c>
      <c r="F89" s="3">
        <f t="shared" si="10"/>
        <v>131</v>
      </c>
      <c r="G89" s="3">
        <v>31</v>
      </c>
      <c r="H89" s="3">
        <f t="shared" si="13"/>
        <v>66</v>
      </c>
      <c r="I89" s="3">
        <f t="shared" si="9"/>
        <v>19</v>
      </c>
      <c r="J89" s="27"/>
    </row>
    <row r="90" spans="1:12" ht="15" customHeight="1" x14ac:dyDescent="0.25">
      <c r="A90" s="32"/>
      <c r="B90" s="32"/>
      <c r="C90" s="32"/>
      <c r="D90" s="6" t="s">
        <v>14</v>
      </c>
      <c r="E90" s="7">
        <v>32.5</v>
      </c>
      <c r="F90" s="3">
        <f t="shared" si="10"/>
        <v>87</v>
      </c>
      <c r="G90" s="3">
        <v>25</v>
      </c>
      <c r="H90" s="3">
        <f t="shared" si="13"/>
        <v>44</v>
      </c>
      <c r="I90" s="3">
        <f t="shared" si="9"/>
        <v>13</v>
      </c>
      <c r="J90" s="23">
        <f t="shared" si="12"/>
        <v>74</v>
      </c>
    </row>
    <row r="91" spans="1:12" x14ac:dyDescent="0.25">
      <c r="A91" s="32"/>
      <c r="B91" s="32"/>
      <c r="C91" s="32"/>
      <c r="D91" s="6" t="s">
        <v>13</v>
      </c>
      <c r="E91" s="7">
        <v>28.2</v>
      </c>
      <c r="F91" s="3">
        <f t="shared" si="10"/>
        <v>76</v>
      </c>
      <c r="G91" s="3">
        <v>25</v>
      </c>
      <c r="H91" s="3">
        <f t="shared" si="13"/>
        <v>38</v>
      </c>
      <c r="I91" s="3">
        <f t="shared" si="9"/>
        <v>11</v>
      </c>
      <c r="J91" s="23">
        <f t="shared" si="12"/>
        <v>62</v>
      </c>
    </row>
    <row r="92" spans="1:12" ht="15" customHeight="1" x14ac:dyDescent="0.25">
      <c r="A92" s="32"/>
      <c r="B92" s="32"/>
      <c r="C92" s="32"/>
      <c r="D92" s="6" t="s">
        <v>45</v>
      </c>
      <c r="E92" s="7">
        <v>24.3</v>
      </c>
      <c r="F92" s="3">
        <f t="shared" si="10"/>
        <v>65</v>
      </c>
      <c r="G92" s="3">
        <v>25</v>
      </c>
      <c r="H92" s="3">
        <f t="shared" si="13"/>
        <v>33</v>
      </c>
      <c r="I92" s="3">
        <f t="shared" si="9"/>
        <v>10</v>
      </c>
      <c r="J92" s="23">
        <f t="shared" si="12"/>
        <v>80.5</v>
      </c>
    </row>
    <row r="93" spans="1:12" ht="15" customHeight="1" x14ac:dyDescent="0.25">
      <c r="A93" s="33"/>
      <c r="B93" s="33"/>
      <c r="C93" s="33"/>
      <c r="D93" s="6" t="s">
        <v>96</v>
      </c>
      <c r="E93" s="7">
        <v>15.2</v>
      </c>
      <c r="F93" s="3">
        <f t="shared" si="10"/>
        <v>41</v>
      </c>
      <c r="G93" s="3">
        <v>22</v>
      </c>
      <c r="H93" s="3">
        <f t="shared" si="13"/>
        <v>20</v>
      </c>
      <c r="I93" s="3">
        <f t="shared" si="9"/>
        <v>6</v>
      </c>
      <c r="J93" s="23">
        <f t="shared" si="12"/>
        <v>68.5</v>
      </c>
    </row>
    <row r="94" spans="1:12" ht="30.75" customHeight="1" x14ac:dyDescent="0.25">
      <c r="A94" s="20">
        <v>16</v>
      </c>
      <c r="B94" s="20" t="s">
        <v>7</v>
      </c>
      <c r="C94" s="20" t="s">
        <v>79</v>
      </c>
      <c r="D94" s="5" t="s">
        <v>49</v>
      </c>
      <c r="E94" s="7">
        <v>76.7</v>
      </c>
      <c r="F94" s="3">
        <f t="shared" si="10"/>
        <v>206</v>
      </c>
      <c r="G94" s="3">
        <v>36</v>
      </c>
      <c r="H94" s="3">
        <f t="shared" si="13"/>
        <v>103</v>
      </c>
      <c r="I94" s="3">
        <f t="shared" si="9"/>
        <v>31</v>
      </c>
      <c r="J94" s="23">
        <f t="shared" si="12"/>
        <v>15</v>
      </c>
    </row>
    <row r="95" spans="1:12" ht="25.5" x14ac:dyDescent="0.25">
      <c r="A95" s="20">
        <v>17</v>
      </c>
      <c r="B95" s="20" t="s">
        <v>7</v>
      </c>
      <c r="C95" s="20" t="s">
        <v>80</v>
      </c>
      <c r="D95" s="5" t="s">
        <v>50</v>
      </c>
      <c r="E95" s="7">
        <v>58.5</v>
      </c>
      <c r="F95" s="3">
        <f t="shared" si="10"/>
        <v>157</v>
      </c>
      <c r="G95" s="3">
        <v>31</v>
      </c>
      <c r="H95" s="3">
        <f t="shared" si="13"/>
        <v>79</v>
      </c>
      <c r="I95" s="3">
        <f t="shared" si="9"/>
        <v>23</v>
      </c>
      <c r="J95" s="23">
        <f t="shared" si="12"/>
        <v>75.5</v>
      </c>
    </row>
    <row r="96" spans="1:12" ht="33" customHeight="1" x14ac:dyDescent="0.25">
      <c r="A96" s="20">
        <v>18</v>
      </c>
      <c r="B96" s="20" t="s">
        <v>7</v>
      </c>
      <c r="C96" s="20" t="s">
        <v>81</v>
      </c>
      <c r="D96" s="5" t="s">
        <v>51</v>
      </c>
      <c r="E96" s="7">
        <v>48.8</v>
      </c>
      <c r="F96" s="3">
        <f t="shared" si="10"/>
        <v>131</v>
      </c>
      <c r="G96" s="3">
        <v>31</v>
      </c>
      <c r="H96" s="3">
        <f t="shared" si="13"/>
        <v>66</v>
      </c>
      <c r="I96" s="3">
        <f t="shared" si="9"/>
        <v>20</v>
      </c>
      <c r="J96" s="23">
        <f>F17/2</f>
        <v>32.5</v>
      </c>
      <c r="K96" s="1"/>
      <c r="L96" s="1"/>
    </row>
    <row r="97" spans="1:12" s="8" customFormat="1" ht="15" customHeight="1" x14ac:dyDescent="0.25">
      <c r="A97" s="31">
        <v>19</v>
      </c>
      <c r="B97" s="40">
        <v>268</v>
      </c>
      <c r="C97" s="31" t="s">
        <v>112</v>
      </c>
      <c r="D97" s="5" t="s">
        <v>114</v>
      </c>
      <c r="E97" s="3">
        <v>56</v>
      </c>
      <c r="F97" s="3">
        <f t="shared" si="10"/>
        <v>151</v>
      </c>
      <c r="G97" s="3">
        <v>31</v>
      </c>
      <c r="H97" s="3">
        <f t="shared" si="13"/>
        <v>75</v>
      </c>
      <c r="I97" s="3">
        <f t="shared" si="9"/>
        <v>22</v>
      </c>
      <c r="J97" s="24">
        <f>F18/2</f>
        <v>16.5</v>
      </c>
      <c r="K97" s="9"/>
      <c r="L97" s="9"/>
    </row>
    <row r="98" spans="1:12" s="8" customFormat="1" ht="17.25" customHeight="1" x14ac:dyDescent="0.25">
      <c r="A98" s="32"/>
      <c r="B98" s="41"/>
      <c r="C98" s="32"/>
      <c r="D98" s="5" t="s">
        <v>16</v>
      </c>
      <c r="E98" s="3">
        <v>51</v>
      </c>
      <c r="F98" s="3">
        <f t="shared" si="10"/>
        <v>137</v>
      </c>
      <c r="G98" s="3">
        <v>31</v>
      </c>
      <c r="H98" s="3">
        <f t="shared" si="13"/>
        <v>69</v>
      </c>
      <c r="I98" s="3">
        <f t="shared" si="9"/>
        <v>20</v>
      </c>
      <c r="J98" s="24">
        <f t="shared" ref="J98:J105" si="14">F65/2</f>
        <v>84.5</v>
      </c>
      <c r="K98" s="9"/>
      <c r="L98" s="9"/>
    </row>
    <row r="99" spans="1:12" s="8" customFormat="1" ht="15" customHeight="1" x14ac:dyDescent="0.25">
      <c r="A99" s="33"/>
      <c r="B99" s="42"/>
      <c r="C99" s="33"/>
      <c r="D99" s="5" t="s">
        <v>66</v>
      </c>
      <c r="E99" s="3">
        <v>41.4</v>
      </c>
      <c r="F99" s="3">
        <f t="shared" si="10"/>
        <v>111</v>
      </c>
      <c r="G99" s="3">
        <v>25</v>
      </c>
      <c r="H99" s="3">
        <f t="shared" si="13"/>
        <v>56</v>
      </c>
      <c r="I99" s="3">
        <f t="shared" si="9"/>
        <v>17</v>
      </c>
      <c r="J99" s="24">
        <f t="shared" si="14"/>
        <v>62.5</v>
      </c>
      <c r="K99" s="9"/>
      <c r="L99" s="9"/>
    </row>
    <row r="100" spans="1:12" ht="15" customHeight="1" x14ac:dyDescent="0.25">
      <c r="A100" s="31">
        <v>20</v>
      </c>
      <c r="B100" s="31">
        <v>273</v>
      </c>
      <c r="C100" s="31" t="s">
        <v>82</v>
      </c>
      <c r="D100" s="5" t="s">
        <v>52</v>
      </c>
      <c r="E100" s="7">
        <v>48.6</v>
      </c>
      <c r="F100" s="3">
        <f t="shared" si="10"/>
        <v>131</v>
      </c>
      <c r="G100" s="3">
        <v>31</v>
      </c>
      <c r="H100" s="3">
        <f t="shared" si="13"/>
        <v>65</v>
      </c>
      <c r="I100" s="3">
        <f t="shared" si="9"/>
        <v>19</v>
      </c>
      <c r="J100" s="23">
        <f t="shared" si="14"/>
        <v>39</v>
      </c>
      <c r="K100" s="1"/>
      <c r="L100" s="1"/>
    </row>
    <row r="101" spans="1:12" ht="15" customHeight="1" x14ac:dyDescent="0.25">
      <c r="A101" s="32"/>
      <c r="B101" s="32"/>
      <c r="C101" s="32"/>
      <c r="D101" s="5" t="s">
        <v>23</v>
      </c>
      <c r="E101" s="7">
        <v>16.100000000000001</v>
      </c>
      <c r="F101" s="3">
        <f t="shared" si="10"/>
        <v>43</v>
      </c>
      <c r="G101" s="3">
        <v>22</v>
      </c>
      <c r="H101" s="3">
        <f t="shared" si="13"/>
        <v>22</v>
      </c>
      <c r="I101" s="3">
        <f t="shared" ref="I101:I118" si="15">ROUND(E101*0.4,0)</f>
        <v>6</v>
      </c>
      <c r="J101" s="23">
        <f t="shared" si="14"/>
        <v>33.5</v>
      </c>
      <c r="K101" s="1"/>
      <c r="L101" s="1"/>
    </row>
    <row r="102" spans="1:12" ht="15" customHeight="1" x14ac:dyDescent="0.25">
      <c r="A102" s="33"/>
      <c r="B102" s="33"/>
      <c r="C102" s="33"/>
      <c r="D102" s="5" t="s">
        <v>24</v>
      </c>
      <c r="E102" s="7">
        <v>10.5</v>
      </c>
      <c r="F102" s="3">
        <f t="shared" si="10"/>
        <v>28</v>
      </c>
      <c r="G102" s="3">
        <v>22</v>
      </c>
      <c r="H102" s="3">
        <f t="shared" si="13"/>
        <v>14</v>
      </c>
      <c r="I102" s="3">
        <f t="shared" si="15"/>
        <v>4</v>
      </c>
      <c r="J102" s="23">
        <f t="shared" si="14"/>
        <v>97.5</v>
      </c>
      <c r="K102" s="1"/>
      <c r="L102" s="1"/>
    </row>
    <row r="103" spans="1:12" ht="15" customHeight="1" x14ac:dyDescent="0.25">
      <c r="A103" s="31">
        <v>21</v>
      </c>
      <c r="B103" s="31" t="s">
        <v>53</v>
      </c>
      <c r="C103" s="31" t="s">
        <v>69</v>
      </c>
      <c r="D103" s="5" t="s">
        <v>21</v>
      </c>
      <c r="E103" s="7">
        <v>51.2</v>
      </c>
      <c r="F103" s="3">
        <f t="shared" si="10"/>
        <v>138</v>
      </c>
      <c r="G103" s="3">
        <v>31</v>
      </c>
      <c r="H103" s="3">
        <f t="shared" si="13"/>
        <v>69</v>
      </c>
      <c r="I103" s="3">
        <f t="shared" si="15"/>
        <v>20</v>
      </c>
      <c r="J103" s="23">
        <f t="shared" si="14"/>
        <v>75.5</v>
      </c>
      <c r="K103" s="1"/>
      <c r="L103" s="1"/>
    </row>
    <row r="104" spans="1:12" ht="15" customHeight="1" x14ac:dyDescent="0.25">
      <c r="A104" s="33"/>
      <c r="B104" s="33"/>
      <c r="C104" s="33"/>
      <c r="D104" s="5" t="s">
        <v>56</v>
      </c>
      <c r="E104" s="7">
        <v>42.3</v>
      </c>
      <c r="F104" s="3">
        <f t="shared" si="10"/>
        <v>114</v>
      </c>
      <c r="G104" s="3">
        <v>25</v>
      </c>
      <c r="H104" s="3">
        <f t="shared" si="13"/>
        <v>57</v>
      </c>
      <c r="I104" s="3">
        <f t="shared" si="15"/>
        <v>17</v>
      </c>
      <c r="J104" s="23">
        <f t="shared" si="14"/>
        <v>52</v>
      </c>
      <c r="K104" s="1"/>
      <c r="L104" s="1"/>
    </row>
    <row r="105" spans="1:12" ht="15" customHeight="1" x14ac:dyDescent="0.25">
      <c r="A105" s="31">
        <v>22</v>
      </c>
      <c r="B105" s="31" t="s">
        <v>54</v>
      </c>
      <c r="C105" s="31" t="s">
        <v>83</v>
      </c>
      <c r="D105" s="5" t="s">
        <v>20</v>
      </c>
      <c r="E105" s="7">
        <v>55.1</v>
      </c>
      <c r="F105" s="3">
        <f t="shared" si="10"/>
        <v>148</v>
      </c>
      <c r="G105" s="3">
        <v>31</v>
      </c>
      <c r="H105" s="3">
        <f t="shared" si="13"/>
        <v>74</v>
      </c>
      <c r="I105" s="3">
        <f t="shared" si="15"/>
        <v>22</v>
      </c>
      <c r="J105" s="23">
        <f t="shared" si="14"/>
        <v>47</v>
      </c>
      <c r="K105" s="1"/>
      <c r="L105" s="1"/>
    </row>
    <row r="106" spans="1:12" ht="15" customHeight="1" x14ac:dyDescent="0.25">
      <c r="A106" s="33"/>
      <c r="B106" s="33"/>
      <c r="C106" s="33"/>
      <c r="D106" s="5" t="s">
        <v>57</v>
      </c>
      <c r="E106" s="7">
        <v>46.2</v>
      </c>
      <c r="F106" s="3">
        <f t="shared" si="10"/>
        <v>124</v>
      </c>
      <c r="G106" s="3">
        <v>31</v>
      </c>
      <c r="H106" s="3">
        <f t="shared" si="13"/>
        <v>62</v>
      </c>
      <c r="I106" s="3">
        <f t="shared" si="15"/>
        <v>18</v>
      </c>
      <c r="J106" s="23">
        <f>F97/2</f>
        <v>75.5</v>
      </c>
      <c r="K106" s="1"/>
      <c r="L106" s="1"/>
    </row>
    <row r="107" spans="1:12" ht="15" customHeight="1" x14ac:dyDescent="0.25">
      <c r="A107" s="31">
        <v>23</v>
      </c>
      <c r="B107" s="31" t="s">
        <v>55</v>
      </c>
      <c r="C107" s="31" t="s">
        <v>84</v>
      </c>
      <c r="D107" s="5" t="s">
        <v>58</v>
      </c>
      <c r="E107" s="7">
        <v>60</v>
      </c>
      <c r="F107" s="3">
        <f t="shared" ref="F107:F118" si="16">ROUND(E107*2.69,0)</f>
        <v>161</v>
      </c>
      <c r="G107" s="3">
        <v>31</v>
      </c>
      <c r="H107" s="3">
        <f t="shared" si="13"/>
        <v>81</v>
      </c>
      <c r="I107" s="3">
        <f t="shared" si="15"/>
        <v>24</v>
      </c>
      <c r="J107" s="23">
        <f>F98/2</f>
        <v>68.5</v>
      </c>
      <c r="K107" s="1"/>
      <c r="L107" s="1"/>
    </row>
    <row r="108" spans="1:12" ht="15" customHeight="1" x14ac:dyDescent="0.25">
      <c r="A108" s="33"/>
      <c r="B108" s="33"/>
      <c r="C108" s="33"/>
      <c r="D108" s="5" t="s">
        <v>59</v>
      </c>
      <c r="E108" s="7">
        <v>51.1</v>
      </c>
      <c r="F108" s="3">
        <f t="shared" si="16"/>
        <v>137</v>
      </c>
      <c r="G108" s="3">
        <v>31</v>
      </c>
      <c r="H108" s="3">
        <f t="shared" si="13"/>
        <v>69</v>
      </c>
      <c r="I108" s="3">
        <f t="shared" si="15"/>
        <v>20</v>
      </c>
      <c r="J108" s="23">
        <f>F99/2</f>
        <v>55.5</v>
      </c>
      <c r="K108" s="1"/>
      <c r="L108" s="1"/>
    </row>
    <row r="109" spans="1:12" ht="45.75" customHeight="1" x14ac:dyDescent="0.25">
      <c r="A109" s="20">
        <v>24</v>
      </c>
      <c r="B109" s="21">
        <v>291</v>
      </c>
      <c r="C109" s="18" t="s">
        <v>85</v>
      </c>
      <c r="D109" s="5" t="s">
        <v>97</v>
      </c>
      <c r="E109" s="7">
        <v>11.3</v>
      </c>
      <c r="F109" s="3">
        <f t="shared" si="16"/>
        <v>30</v>
      </c>
      <c r="G109" s="3">
        <v>22</v>
      </c>
      <c r="H109" s="3">
        <f t="shared" si="13"/>
        <v>15</v>
      </c>
      <c r="I109" s="3">
        <f t="shared" si="15"/>
        <v>5</v>
      </c>
      <c r="J109" s="23">
        <f>F111/2</f>
        <v>80</v>
      </c>
      <c r="K109" s="1"/>
      <c r="L109" s="1"/>
    </row>
    <row r="110" spans="1:12" ht="28.9" customHeight="1" x14ac:dyDescent="0.25">
      <c r="A110" s="20">
        <v>25</v>
      </c>
      <c r="B110" s="21">
        <v>319</v>
      </c>
      <c r="C110" s="20" t="s">
        <v>86</v>
      </c>
      <c r="D110" s="5" t="s">
        <v>60</v>
      </c>
      <c r="E110" s="3">
        <v>56</v>
      </c>
      <c r="F110" s="3">
        <f t="shared" si="16"/>
        <v>151</v>
      </c>
      <c r="G110" s="3">
        <v>31</v>
      </c>
      <c r="H110" s="3">
        <f t="shared" si="13"/>
        <v>75</v>
      </c>
      <c r="I110" s="3">
        <f t="shared" si="15"/>
        <v>22</v>
      </c>
      <c r="J110" s="23">
        <f>F112/2</f>
        <v>57.5</v>
      </c>
      <c r="K110" s="1"/>
      <c r="L110" s="1"/>
    </row>
    <row r="111" spans="1:12" s="8" customFormat="1" ht="19.899999999999999" customHeight="1" x14ac:dyDescent="0.25">
      <c r="A111" s="31">
        <v>26</v>
      </c>
      <c r="B111" s="34">
        <v>322</v>
      </c>
      <c r="C111" s="31" t="s">
        <v>88</v>
      </c>
      <c r="D111" s="5" t="s">
        <v>109</v>
      </c>
      <c r="E111" s="3">
        <v>59.3</v>
      </c>
      <c r="F111" s="3">
        <f t="shared" si="16"/>
        <v>160</v>
      </c>
      <c r="G111" s="3">
        <v>31</v>
      </c>
      <c r="H111" s="3">
        <f t="shared" si="13"/>
        <v>80</v>
      </c>
      <c r="I111" s="3">
        <f t="shared" si="15"/>
        <v>24</v>
      </c>
      <c r="J111" s="24"/>
      <c r="K111" s="9"/>
      <c r="L111" s="9"/>
    </row>
    <row r="112" spans="1:12" s="8" customFormat="1" ht="18" customHeight="1" x14ac:dyDescent="0.25">
      <c r="A112" s="32"/>
      <c r="B112" s="35"/>
      <c r="C112" s="32"/>
      <c r="D112" s="5" t="s">
        <v>17</v>
      </c>
      <c r="E112" s="3">
        <v>42.6</v>
      </c>
      <c r="F112" s="3">
        <f t="shared" si="16"/>
        <v>115</v>
      </c>
      <c r="G112" s="3">
        <v>25</v>
      </c>
      <c r="H112" s="3">
        <f t="shared" si="13"/>
        <v>57</v>
      </c>
      <c r="I112" s="3">
        <f t="shared" si="15"/>
        <v>17</v>
      </c>
      <c r="J112" s="28"/>
      <c r="K112" s="10"/>
      <c r="L112" s="10"/>
    </row>
    <row r="113" spans="1:12" s="8" customFormat="1" ht="15" customHeight="1" x14ac:dyDescent="0.25">
      <c r="A113" s="33"/>
      <c r="B113" s="36"/>
      <c r="C113" s="33"/>
      <c r="D113" s="5" t="s">
        <v>67</v>
      </c>
      <c r="E113" s="3">
        <v>75.099999999999994</v>
      </c>
      <c r="F113" s="3">
        <f t="shared" si="16"/>
        <v>202</v>
      </c>
      <c r="G113" s="3">
        <v>36</v>
      </c>
      <c r="H113" s="3">
        <f t="shared" si="13"/>
        <v>101</v>
      </c>
      <c r="I113" s="3">
        <f t="shared" si="15"/>
        <v>30</v>
      </c>
      <c r="J113" s="28"/>
      <c r="K113" s="10"/>
      <c r="L113" s="10"/>
    </row>
    <row r="114" spans="1:12" ht="15" customHeight="1" x14ac:dyDescent="0.25">
      <c r="A114" s="40">
        <v>27</v>
      </c>
      <c r="B114" s="40">
        <v>328</v>
      </c>
      <c r="C114" s="37" t="s">
        <v>111</v>
      </c>
      <c r="D114" s="29" t="s">
        <v>103</v>
      </c>
      <c r="E114" s="7">
        <v>28.5</v>
      </c>
      <c r="F114" s="3">
        <f t="shared" si="16"/>
        <v>77</v>
      </c>
      <c r="G114" s="3">
        <v>25</v>
      </c>
      <c r="H114" s="3">
        <f t="shared" si="13"/>
        <v>38</v>
      </c>
      <c r="I114" s="3">
        <f t="shared" si="15"/>
        <v>11</v>
      </c>
      <c r="J114" s="22"/>
    </row>
    <row r="115" spans="1:12" ht="15" customHeight="1" x14ac:dyDescent="0.25">
      <c r="A115" s="41"/>
      <c r="B115" s="41"/>
      <c r="C115" s="38"/>
      <c r="D115" s="29" t="s">
        <v>125</v>
      </c>
      <c r="E115" s="7">
        <v>25.5</v>
      </c>
      <c r="F115" s="3">
        <f t="shared" si="16"/>
        <v>69</v>
      </c>
      <c r="G115" s="3">
        <v>25</v>
      </c>
      <c r="H115" s="3">
        <f t="shared" si="13"/>
        <v>34</v>
      </c>
      <c r="I115" s="3">
        <f t="shared" si="15"/>
        <v>10</v>
      </c>
      <c r="J115" s="22"/>
    </row>
    <row r="116" spans="1:12" ht="15" customHeight="1" x14ac:dyDescent="0.25">
      <c r="A116" s="41"/>
      <c r="B116" s="41"/>
      <c r="C116" s="38"/>
      <c r="D116" s="29" t="s">
        <v>126</v>
      </c>
      <c r="E116" s="7">
        <v>22.1</v>
      </c>
      <c r="F116" s="3">
        <f t="shared" si="16"/>
        <v>59</v>
      </c>
      <c r="G116" s="3">
        <v>25</v>
      </c>
      <c r="H116" s="3">
        <f t="shared" si="13"/>
        <v>30</v>
      </c>
      <c r="I116" s="3">
        <f t="shared" si="15"/>
        <v>9</v>
      </c>
      <c r="J116" s="22"/>
    </row>
    <row r="117" spans="1:12" ht="15" customHeight="1" x14ac:dyDescent="0.25">
      <c r="A117" s="41"/>
      <c r="B117" s="41"/>
      <c r="C117" s="38"/>
      <c r="D117" s="29" t="s">
        <v>127</v>
      </c>
      <c r="E117" s="7">
        <v>19.2</v>
      </c>
      <c r="F117" s="3">
        <f t="shared" si="16"/>
        <v>52</v>
      </c>
      <c r="G117" s="3">
        <v>22</v>
      </c>
      <c r="H117" s="3">
        <f t="shared" si="13"/>
        <v>26</v>
      </c>
      <c r="I117" s="3">
        <f t="shared" si="15"/>
        <v>8</v>
      </c>
      <c r="J117" s="22"/>
    </row>
    <row r="118" spans="1:12" x14ac:dyDescent="0.25">
      <c r="A118" s="42"/>
      <c r="B118" s="42"/>
      <c r="C118" s="39"/>
      <c r="D118" s="29" t="s">
        <v>124</v>
      </c>
      <c r="E118" s="30">
        <v>15.8</v>
      </c>
      <c r="F118" s="3">
        <f t="shared" si="16"/>
        <v>43</v>
      </c>
      <c r="G118" s="3">
        <v>22</v>
      </c>
      <c r="H118" s="3">
        <f t="shared" si="13"/>
        <v>21</v>
      </c>
      <c r="I118" s="3">
        <f t="shared" si="15"/>
        <v>6</v>
      </c>
      <c r="J118" s="22"/>
    </row>
    <row r="120" spans="1:12" x14ac:dyDescent="0.25">
      <c r="F120" s="19"/>
      <c r="G120" s="19"/>
      <c r="H120" s="19"/>
      <c r="I120" s="19"/>
    </row>
  </sheetData>
  <autoFilter ref="E10:I113"/>
  <mergeCells count="62">
    <mergeCell ref="F3:I3"/>
    <mergeCell ref="F2:I2"/>
    <mergeCell ref="F5:I5"/>
    <mergeCell ref="F4:I4"/>
    <mergeCell ref="A8:I8"/>
    <mergeCell ref="A17:A18"/>
    <mergeCell ref="C100:C102"/>
    <mergeCell ref="C105:C106"/>
    <mergeCell ref="C107:C108"/>
    <mergeCell ref="A100:A102"/>
    <mergeCell ref="B100:B102"/>
    <mergeCell ref="C103:C104"/>
    <mergeCell ref="B103:B104"/>
    <mergeCell ref="B105:B106"/>
    <mergeCell ref="B107:B108"/>
    <mergeCell ref="A103:A104"/>
    <mergeCell ref="A105:A106"/>
    <mergeCell ref="A107:A108"/>
    <mergeCell ref="A65:A72"/>
    <mergeCell ref="A54:A63"/>
    <mergeCell ref="A51:A53"/>
    <mergeCell ref="C11:C16"/>
    <mergeCell ref="C51:C53"/>
    <mergeCell ref="B39:B42"/>
    <mergeCell ref="B43:B50"/>
    <mergeCell ref="A39:A42"/>
    <mergeCell ref="A43:A50"/>
    <mergeCell ref="B51:B53"/>
    <mergeCell ref="A11:A16"/>
    <mergeCell ref="B11:B16"/>
    <mergeCell ref="A19:A24"/>
    <mergeCell ref="B19:B24"/>
    <mergeCell ref="A27:A38"/>
    <mergeCell ref="B27:B38"/>
    <mergeCell ref="B17:B18"/>
    <mergeCell ref="C17:C18"/>
    <mergeCell ref="C19:C24"/>
    <mergeCell ref="C97:C99"/>
    <mergeCell ref="C89:C93"/>
    <mergeCell ref="B73:B78"/>
    <mergeCell ref="B97:B99"/>
    <mergeCell ref="A79:A88"/>
    <mergeCell ref="B79:B88"/>
    <mergeCell ref="B89:B93"/>
    <mergeCell ref="A89:A93"/>
    <mergeCell ref="A97:A99"/>
    <mergeCell ref="A73:A78"/>
    <mergeCell ref="C73:C78"/>
    <mergeCell ref="C79:C88"/>
    <mergeCell ref="C65:C72"/>
    <mergeCell ref="B65:B72"/>
    <mergeCell ref="C27:C38"/>
    <mergeCell ref="C54:C63"/>
    <mergeCell ref="B54:B63"/>
    <mergeCell ref="C39:C42"/>
    <mergeCell ref="C43:C50"/>
    <mergeCell ref="A111:A113"/>
    <mergeCell ref="B111:B113"/>
    <mergeCell ref="C111:C113"/>
    <mergeCell ref="C114:C118"/>
    <mergeCell ref="A114:A118"/>
    <mergeCell ref="B114:B118"/>
  </mergeCells>
  <pageMargins left="0.27559055118110237" right="0.27559055118110237" top="0.74803149606299213" bottom="0.55118110236220474" header="0.31496062992125984" footer="0.31496062992125984"/>
  <pageSetup paperSize="9" scale="76" fitToHeight="0" orientation="landscape" horizontalDpi="180" verticalDpi="180" r:id="rId1"/>
  <rowBreaks count="5" manualBreakCount="5">
    <brk id="26" max="8" man="1"/>
    <brk id="53" max="8" man="1"/>
    <brk id="88" max="8" man="1"/>
    <brk id="109" max="8" man="1"/>
    <brk id="11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2025-03-19T04:42:59Z</dcterms:modified>
</cp:coreProperties>
</file>