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hoz\netshare\tumplan\эл.почта\ОТЧЕТЫ ЭКОНОМИСТЫ\Программа\Отчет МП\2022\"/>
    </mc:Choice>
  </mc:AlternateContent>
  <xr:revisionPtr revIDLastSave="0" documentId="13_ncr:1_{594918BD-7E6D-42F2-9765-D6A8F0097C74}" xr6:coauthVersionLast="47" xr6:coauthVersionMax="47" xr10:uidLastSave="{00000000-0000-0000-0000-000000000000}"/>
  <bookViews>
    <workbookView xWindow="-19320" yWindow="600" windowWidth="19440" windowHeight="15000" xr2:uid="{00000000-000D-0000-FFFF-FFFF00000000}"/>
  </bookViews>
  <sheets>
    <sheet name=" на 2021-2025" sheetId="9" r:id="rId1"/>
  </sheets>
  <definedNames>
    <definedName name="_xlnm.Print_Titles" localSheetId="0">' на 2021-2025'!$13:$13</definedName>
  </definedNames>
  <calcPr calcId="181029"/>
</workbook>
</file>

<file path=xl/calcChain.xml><?xml version="1.0" encoding="utf-8"?>
<calcChain xmlns="http://schemas.openxmlformats.org/spreadsheetml/2006/main">
  <c r="O110" i="9" l="1"/>
  <c r="N110" i="9"/>
  <c r="I65" i="9" l="1"/>
  <c r="P140" i="9"/>
  <c r="I141" i="9"/>
  <c r="I63" i="9"/>
  <c r="I64" i="9"/>
  <c r="O81" i="9"/>
  <c r="O134" i="9"/>
  <c r="E142" i="9"/>
  <c r="I131" i="9"/>
  <c r="H131" i="9"/>
  <c r="E121" i="9"/>
  <c r="K150" i="9"/>
  <c r="L150" i="9"/>
  <c r="M150" i="9"/>
  <c r="J150" i="9"/>
  <c r="K149" i="9"/>
  <c r="L149" i="9"/>
  <c r="M149" i="9"/>
  <c r="J149" i="9"/>
  <c r="F149" i="9"/>
  <c r="G149" i="9"/>
  <c r="H149" i="9"/>
  <c r="E149" i="9"/>
  <c r="I148" i="9"/>
  <c r="I147" i="9"/>
  <c r="D147" i="9"/>
  <c r="M61" i="9"/>
  <c r="L61" i="9"/>
  <c r="K61" i="9"/>
  <c r="J61" i="9"/>
  <c r="K60" i="9"/>
  <c r="L60" i="9"/>
  <c r="M60" i="9"/>
  <c r="J60" i="9"/>
  <c r="F60" i="9"/>
  <c r="G60" i="9"/>
  <c r="H60" i="9"/>
  <c r="E60" i="9"/>
  <c r="I59" i="9"/>
  <c r="I58" i="9"/>
  <c r="D58" i="9"/>
  <c r="I57" i="9"/>
  <c r="O56" i="9"/>
  <c r="I56" i="9"/>
  <c r="D56" i="9"/>
  <c r="I55" i="9"/>
  <c r="I54" i="9"/>
  <c r="D54" i="9"/>
  <c r="L96" i="9"/>
  <c r="L95" i="9"/>
  <c r="N56" i="9" l="1"/>
  <c r="I27" i="9"/>
  <c r="I28" i="9"/>
  <c r="R129" i="9"/>
  <c r="M96" i="9" l="1"/>
  <c r="M95" i="9"/>
  <c r="K96" i="9"/>
  <c r="I82" i="9"/>
  <c r="K95" i="9"/>
  <c r="J96" i="9"/>
  <c r="J95" i="9"/>
  <c r="J97" i="9" s="1"/>
  <c r="J121" i="9" l="1"/>
  <c r="J111" i="9"/>
  <c r="J110" i="9"/>
  <c r="O19" i="9"/>
  <c r="E33" i="9"/>
  <c r="J123" i="9" l="1"/>
  <c r="D117" i="9"/>
  <c r="D119" i="9"/>
  <c r="D115" i="9"/>
  <c r="H95" i="9"/>
  <c r="F95" i="9"/>
  <c r="G95" i="9"/>
  <c r="E95" i="9"/>
  <c r="E97" i="9" s="1"/>
  <c r="D21" i="9"/>
  <c r="D23" i="9"/>
  <c r="D25" i="9"/>
  <c r="D27" i="9"/>
  <c r="D29" i="9"/>
  <c r="D31" i="9"/>
  <c r="D19" i="9"/>
  <c r="D95" i="9" l="1"/>
  <c r="O77" i="9" l="1"/>
  <c r="P145" i="9"/>
  <c r="O145" i="9"/>
  <c r="O136" i="9"/>
  <c r="P136" i="9"/>
  <c r="O140" i="9"/>
  <c r="O115" i="9"/>
  <c r="O113" i="9"/>
  <c r="O108" i="9"/>
  <c r="O106" i="9"/>
  <c r="E99" i="9"/>
  <c r="F99" i="9"/>
  <c r="G99" i="9"/>
  <c r="H99" i="9"/>
  <c r="J99" i="9"/>
  <c r="J100" i="9" s="1"/>
  <c r="K99" i="9"/>
  <c r="L99" i="9"/>
  <c r="M99" i="9"/>
  <c r="D106" i="9"/>
  <c r="I106" i="9"/>
  <c r="I107" i="9"/>
  <c r="D108" i="9"/>
  <c r="I108" i="9"/>
  <c r="I109" i="9"/>
  <c r="E110" i="9"/>
  <c r="F110" i="9"/>
  <c r="G110" i="9"/>
  <c r="H110" i="9"/>
  <c r="K110" i="9"/>
  <c r="L110" i="9"/>
  <c r="M110" i="9"/>
  <c r="K111" i="9"/>
  <c r="L111" i="9"/>
  <c r="M111" i="9"/>
  <c r="D113" i="9"/>
  <c r="I113" i="9"/>
  <c r="I114" i="9"/>
  <c r="O85" i="9"/>
  <c r="P85" i="9"/>
  <c r="O87" i="9"/>
  <c r="P87" i="9"/>
  <c r="O89" i="9"/>
  <c r="O91" i="9"/>
  <c r="O93" i="9"/>
  <c r="P93" i="9"/>
  <c r="P81" i="9"/>
  <c r="O75" i="9"/>
  <c r="O73" i="9"/>
  <c r="O63" i="9"/>
  <c r="O40" i="9"/>
  <c r="O44" i="9"/>
  <c r="O46" i="9"/>
  <c r="O50" i="9"/>
  <c r="O36" i="9"/>
  <c r="O23" i="9"/>
  <c r="O25" i="9"/>
  <c r="O27" i="9"/>
  <c r="O29" i="9"/>
  <c r="O21" i="9"/>
  <c r="D110" i="9" l="1"/>
  <c r="E123" i="9"/>
  <c r="I99" i="9"/>
  <c r="N113" i="9"/>
  <c r="N108" i="9"/>
  <c r="I110" i="9"/>
  <c r="D99" i="9"/>
  <c r="I111" i="9"/>
  <c r="N106" i="9"/>
  <c r="K155" i="9"/>
  <c r="L155" i="9"/>
  <c r="M155" i="9"/>
  <c r="J155" i="9"/>
  <c r="F155" i="9"/>
  <c r="G155" i="9"/>
  <c r="H155" i="9"/>
  <c r="E155" i="9"/>
  <c r="E100" i="9"/>
  <c r="J98" i="9"/>
  <c r="J101" i="9" s="1"/>
  <c r="I155" i="9" l="1"/>
  <c r="D155" i="9"/>
  <c r="K143" i="9"/>
  <c r="L143" i="9"/>
  <c r="M143" i="9"/>
  <c r="J143" i="9"/>
  <c r="K142" i="9"/>
  <c r="L142" i="9"/>
  <c r="M142" i="9"/>
  <c r="J142" i="9"/>
  <c r="J151" i="9" s="1"/>
  <c r="F142" i="9"/>
  <c r="G142" i="9"/>
  <c r="H142" i="9"/>
  <c r="K132" i="9"/>
  <c r="L132" i="9"/>
  <c r="L152" i="9" s="1"/>
  <c r="M132" i="9"/>
  <c r="M152" i="9" s="1"/>
  <c r="J132" i="9"/>
  <c r="K131" i="9"/>
  <c r="L131" i="9"/>
  <c r="M131" i="9"/>
  <c r="J131" i="9"/>
  <c r="E131" i="9"/>
  <c r="G131" i="9"/>
  <c r="F131" i="9"/>
  <c r="I137" i="9"/>
  <c r="I79" i="9"/>
  <c r="D79" i="9"/>
  <c r="I81" i="9"/>
  <c r="F151" i="9" l="1"/>
  <c r="K152" i="9"/>
  <c r="J152" i="9"/>
  <c r="G151" i="9"/>
  <c r="E151" i="9"/>
  <c r="H151" i="9"/>
  <c r="L151" i="9"/>
  <c r="K151" i="9"/>
  <c r="P142" i="9"/>
  <c r="P149" i="9"/>
  <c r="R131" i="9"/>
  <c r="M151" i="9"/>
  <c r="O142" i="9"/>
  <c r="O149" i="9"/>
  <c r="D131" i="9"/>
  <c r="I132" i="9"/>
  <c r="D142" i="9"/>
  <c r="I142" i="9"/>
  <c r="I143" i="9"/>
  <c r="K122" i="9"/>
  <c r="L122" i="9"/>
  <c r="M122" i="9"/>
  <c r="M124" i="9" s="1"/>
  <c r="J122" i="9"/>
  <c r="J124" i="9" s="1"/>
  <c r="I120" i="9"/>
  <c r="I119" i="9"/>
  <c r="F121" i="9"/>
  <c r="G121" i="9"/>
  <c r="H121" i="9"/>
  <c r="I118" i="9"/>
  <c r="I117" i="9"/>
  <c r="I116" i="9"/>
  <c r="I115" i="9"/>
  <c r="L124" i="9"/>
  <c r="L123" i="9"/>
  <c r="M123" i="9"/>
  <c r="K98" i="9"/>
  <c r="K101" i="9" s="1"/>
  <c r="L98" i="9"/>
  <c r="L101" i="9" s="1"/>
  <c r="M98" i="9"/>
  <c r="K97" i="9"/>
  <c r="K100" i="9" s="1"/>
  <c r="L97" i="9"/>
  <c r="L100" i="9" s="1"/>
  <c r="M97" i="9"/>
  <c r="M100" i="9" s="1"/>
  <c r="F97" i="9"/>
  <c r="F100" i="9" s="1"/>
  <c r="G97" i="9"/>
  <c r="G100" i="9" s="1"/>
  <c r="H97" i="9"/>
  <c r="H100" i="9" s="1"/>
  <c r="I94" i="9"/>
  <c r="I93" i="9"/>
  <c r="D93" i="9"/>
  <c r="I92" i="9"/>
  <c r="I91" i="9"/>
  <c r="D91" i="9"/>
  <c r="I90" i="9"/>
  <c r="I89" i="9"/>
  <c r="D89" i="9"/>
  <c r="I88" i="9"/>
  <c r="I87" i="9"/>
  <c r="D87" i="9"/>
  <c r="I86" i="9"/>
  <c r="I85" i="9"/>
  <c r="D85" i="9"/>
  <c r="D83" i="9"/>
  <c r="I84" i="9"/>
  <c r="I83" i="9"/>
  <c r="I78" i="9"/>
  <c r="D77" i="9"/>
  <c r="I76" i="9"/>
  <c r="I75" i="9"/>
  <c r="D75" i="9"/>
  <c r="I73" i="9"/>
  <c r="N27" i="9"/>
  <c r="D73" i="9"/>
  <c r="I74" i="9"/>
  <c r="K66" i="9"/>
  <c r="L66" i="9"/>
  <c r="M66" i="9"/>
  <c r="J66" i="9"/>
  <c r="M65" i="9"/>
  <c r="K65" i="9"/>
  <c r="L65" i="9"/>
  <c r="J65" i="9"/>
  <c r="F65" i="9"/>
  <c r="G65" i="9"/>
  <c r="H65" i="9"/>
  <c r="E65" i="9"/>
  <c r="O60" i="9"/>
  <c r="I53" i="9"/>
  <c r="I51" i="9"/>
  <c r="I49" i="9"/>
  <c r="I47" i="9"/>
  <c r="I45" i="9"/>
  <c r="I43" i="9"/>
  <c r="I41" i="9"/>
  <c r="D42" i="9"/>
  <c r="I42" i="9"/>
  <c r="I39" i="9"/>
  <c r="I37" i="9"/>
  <c r="K34" i="9"/>
  <c r="L34" i="9"/>
  <c r="M34" i="9"/>
  <c r="J34" i="9"/>
  <c r="I26" i="9"/>
  <c r="I24" i="9"/>
  <c r="I22" i="9"/>
  <c r="I20" i="9"/>
  <c r="K33" i="9"/>
  <c r="L33" i="9"/>
  <c r="M33" i="9"/>
  <c r="J33" i="9"/>
  <c r="O33" i="9" s="1"/>
  <c r="H33" i="9"/>
  <c r="F33" i="9"/>
  <c r="G33" i="9"/>
  <c r="R151" i="9" l="1"/>
  <c r="O65" i="9"/>
  <c r="D151" i="9"/>
  <c r="I152" i="9"/>
  <c r="I100" i="9"/>
  <c r="D121" i="9"/>
  <c r="N142" i="9"/>
  <c r="O121" i="9"/>
  <c r="D100" i="9"/>
  <c r="I101" i="9"/>
  <c r="O151" i="9"/>
  <c r="I151" i="9"/>
  <c r="P151" i="9"/>
  <c r="H123" i="9"/>
  <c r="I122" i="9"/>
  <c r="G123" i="9"/>
  <c r="F123" i="9"/>
  <c r="K124" i="9"/>
  <c r="N115" i="9"/>
  <c r="I97" i="9"/>
  <c r="D97" i="9"/>
  <c r="I98" i="9"/>
  <c r="I95" i="9"/>
  <c r="I96" i="9"/>
  <c r="N91" i="9"/>
  <c r="N89" i="9"/>
  <c r="N93" i="9"/>
  <c r="N87" i="9"/>
  <c r="N85" i="9"/>
  <c r="N73" i="9"/>
  <c r="J67" i="9"/>
  <c r="J153" i="9" s="1"/>
  <c r="J68" i="9"/>
  <c r="J154" i="9" s="1"/>
  <c r="J156" i="9" s="1"/>
  <c r="N75" i="9"/>
  <c r="M67" i="9"/>
  <c r="H67" i="9"/>
  <c r="G67" i="9"/>
  <c r="F67" i="9"/>
  <c r="M68" i="9"/>
  <c r="M154" i="9" s="1"/>
  <c r="M156" i="9" s="1"/>
  <c r="K67" i="9"/>
  <c r="K68" i="9"/>
  <c r="E67" i="9"/>
  <c r="I60" i="9"/>
  <c r="I61" i="9"/>
  <c r="D65" i="9"/>
  <c r="L67" i="9"/>
  <c r="L68" i="9"/>
  <c r="L154" i="9" s="1"/>
  <c r="L156" i="9" s="1"/>
  <c r="D60" i="9"/>
  <c r="I33" i="9"/>
  <c r="D33" i="9"/>
  <c r="N151" i="9" l="1"/>
  <c r="N60" i="9"/>
  <c r="N33" i="9"/>
  <c r="K154" i="9"/>
  <c r="K156" i="9" s="1"/>
  <c r="I156" i="9" s="1"/>
  <c r="M153" i="9"/>
  <c r="L153" i="9"/>
  <c r="G153" i="9"/>
  <c r="G156" i="9" s="1"/>
  <c r="H153" i="9"/>
  <c r="H156" i="9" s="1"/>
  <c r="F153" i="9"/>
  <c r="F156" i="9" s="1"/>
  <c r="O123" i="9"/>
  <c r="E153" i="9"/>
  <c r="E156" i="9" s="1"/>
  <c r="O67" i="9"/>
  <c r="N131" i="9"/>
  <c r="N97" i="9"/>
  <c r="I67" i="9"/>
  <c r="I68" i="9"/>
  <c r="R153" i="9" l="1"/>
  <c r="O153" i="9"/>
  <c r="I19" i="9"/>
  <c r="N19" i="9" s="1"/>
  <c r="I21" i="9"/>
  <c r="N21" i="9" s="1"/>
  <c r="I23" i="9"/>
  <c r="N23" i="9" s="1"/>
  <c r="I25" i="9"/>
  <c r="N25" i="9" s="1"/>
  <c r="I29" i="9"/>
  <c r="I30" i="9"/>
  <c r="I34" i="9"/>
  <c r="D36" i="9"/>
  <c r="I36" i="9"/>
  <c r="D38" i="9"/>
  <c r="I38" i="9"/>
  <c r="D40" i="9"/>
  <c r="I40" i="9"/>
  <c r="D44" i="9"/>
  <c r="I44" i="9"/>
  <c r="D46" i="9"/>
  <c r="I46" i="9"/>
  <c r="D48" i="9"/>
  <c r="I48" i="9"/>
  <c r="D50" i="9"/>
  <c r="I50" i="9"/>
  <c r="D52" i="9"/>
  <c r="I52" i="9"/>
  <c r="D63" i="9"/>
  <c r="I77" i="9"/>
  <c r="N77" i="9" s="1"/>
  <c r="D81" i="9"/>
  <c r="O95" i="9"/>
  <c r="P95" i="9"/>
  <c r="P97" i="9"/>
  <c r="K121" i="9"/>
  <c r="N63" i="9" l="1"/>
  <c r="N50" i="9"/>
  <c r="N46" i="9"/>
  <c r="N40" i="9"/>
  <c r="N36" i="9"/>
  <c r="N29" i="9"/>
  <c r="I121" i="9"/>
  <c r="N121" i="9" s="1"/>
  <c r="K123" i="9"/>
  <c r="N44" i="9"/>
  <c r="N81" i="9"/>
  <c r="N95" i="9"/>
  <c r="O97" i="9"/>
  <c r="D67" i="9"/>
  <c r="N67" i="9" s="1"/>
  <c r="I138" i="9"/>
  <c r="I134" i="9"/>
  <c r="I135" i="9"/>
  <c r="I136" i="9"/>
  <c r="I139" i="9"/>
  <c r="I140" i="9"/>
  <c r="I145" i="9"/>
  <c r="I146" i="9"/>
  <c r="K153" i="9" l="1"/>
  <c r="D123" i="9"/>
  <c r="I124" i="9"/>
  <c r="I66" i="9"/>
  <c r="I123" i="9"/>
  <c r="N65" i="9"/>
  <c r="I149" i="9"/>
  <c r="I129" i="9"/>
  <c r="I153" i="9" l="1"/>
  <c r="N123" i="9"/>
  <c r="I130" i="9" l="1"/>
  <c r="I150" i="9" l="1"/>
  <c r="D138" i="9" l="1"/>
  <c r="D134" i="9" l="1"/>
  <c r="N134" i="9" s="1"/>
  <c r="D145" i="9" l="1"/>
  <c r="I154" i="9" l="1"/>
  <c r="D149" i="9"/>
  <c r="P153" i="9" l="1"/>
  <c r="D156" i="9" l="1"/>
  <c r="D153" i="9"/>
  <c r="N153" i="9" s="1"/>
  <c r="N149" i="9" l="1"/>
  <c r="K158" i="9" l="1"/>
  <c r="J158" i="9"/>
  <c r="D140" i="9"/>
  <c r="N140" i="9" s="1"/>
  <c r="D136" i="9"/>
  <c r="D129" i="9"/>
  <c r="N129" i="9" s="1"/>
  <c r="N145" i="9" l="1"/>
</calcChain>
</file>

<file path=xl/sharedStrings.xml><?xml version="1.0" encoding="utf-8"?>
<sst xmlns="http://schemas.openxmlformats.org/spreadsheetml/2006/main" count="419" uniqueCount="160">
  <si>
    <t>Всего</t>
  </si>
  <si>
    <t>Устройство пешеходных дорожек</t>
  </si>
  <si>
    <t>Внебюджетные средства</t>
  </si>
  <si>
    <t>Содержание МКУ "ЦОДД  ГОТ"</t>
  </si>
  <si>
    <t>ИТОГО ПО ПОДПРОГРАММЕ "СУДС"</t>
  </si>
  <si>
    <t>№ п/п</t>
  </si>
  <si>
    <t>Наименование  целей, задач, мероприятий</t>
  </si>
  <si>
    <t>Ответственный исполнитель</t>
  </si>
  <si>
    <t>Финансовые расходы, тыс.руб.</t>
  </si>
  <si>
    <t>Уровень исполнения планового объема финансового обеспечения, (%)</t>
  </si>
  <si>
    <t>(Fфi по фактическим расходам / Fпi х 100)</t>
  </si>
  <si>
    <t>(Fпi)</t>
  </si>
  <si>
    <t>(Fфi по фактическим расходам)</t>
  </si>
  <si>
    <t>Местный бюджет</t>
  </si>
  <si>
    <t>Областной бюджет</t>
  </si>
  <si>
    <t>Федеральный бюджет</t>
  </si>
  <si>
    <t>Фактические расходы</t>
  </si>
  <si>
    <t xml:space="preserve">Фактические расходы </t>
  </si>
  <si>
    <t>Перечисленные средства</t>
  </si>
  <si>
    <t xml:space="preserve">Перечисленные средства </t>
  </si>
  <si>
    <t>Нанесение горизонтальной дорожной разметки</t>
  </si>
  <si>
    <t>Итого по задаче</t>
  </si>
  <si>
    <t xml:space="preserve">Итого по задаче </t>
  </si>
  <si>
    <t>Задача 1 муниципальной 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</si>
  <si>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</si>
  <si>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Итого по задаче:</t>
  </si>
  <si>
    <t xml:space="preserve">Департамент дорожного хозяйства и транспорта  администрации городского округа Тольятти </t>
  </si>
  <si>
    <t>Департамент дорожного хозяйства и транспорта администрации городского округа Тольятти</t>
  </si>
  <si>
    <t>Департамент дорожного хозяйства и транспорта  администрации городского округа Тольятти</t>
  </si>
  <si>
    <t>Департамент дорожного хозяйства и транспорта            администрации городского округа Тольятти</t>
  </si>
  <si>
    <t xml:space="preserve">                                                                                                                                  Подпрограмма "Повышение безопасности дорожного движения на период 2021 - 2025 гг."                       </t>
  </si>
  <si>
    <t>Устройство линий наружного электроосвещения мест концентрации ДТП</t>
  </si>
  <si>
    <t>Осуществление технологического присоединения энергопринимающих устройств к электрическим сетям</t>
  </si>
  <si>
    <t>Устройство  искусственных дорожных неровностей, в т.ч. экспертиза выполненных работ</t>
  </si>
  <si>
    <t>Проектирование устройства пешеходных дорожек, в т.ч. экспертиза проектов</t>
  </si>
  <si>
    <t>Проектно-изыскательские работы по устройству линий наружного электроосвещения</t>
  </si>
  <si>
    <t>Приобретение диагностической дорожной лаборатории</t>
  </si>
  <si>
    <t>Устройство технических средств организации дорожного движения</t>
  </si>
  <si>
    <t xml:space="preserve">Проектирование устройства и переноса остановок общественного транспорта, в т.ч. экспертиза выполненных работ   </t>
  </si>
  <si>
    <t xml:space="preserve">Устройство и перенос остановок общественного транспорта  на территории городского округа Тольятти                                                                                                                                                        </t>
  </si>
  <si>
    <t>Проектирование устройства парковочных площадок (карманов и стоянок)</t>
  </si>
  <si>
    <t xml:space="preserve">Устройство парковочных площадок, карманов и стоянок                                   </t>
  </si>
  <si>
    <t>Приобретение дорожных знаков (заготовок дорожных знаков)</t>
  </si>
  <si>
    <t>Приобретение спецтехники</t>
  </si>
  <si>
    <t xml:space="preserve">Приобретение материалов для содержания ТСОДД, ремонта остановочных павильонов   </t>
  </si>
  <si>
    <t>Устройство островков безопасности, пандусов, замена общественного транспорта</t>
  </si>
  <si>
    <t>Департамент дорожного хозяйства и транспорта  администрации городского округа Тольятти,                              МКУ "ЦОДД ГОТ"</t>
  </si>
  <si>
    <t>Департамент дорожного хозяйства и транспорта  администрации городского округа Тольятти,                                                    МКУ "ЦОДД ГОТ"</t>
  </si>
  <si>
    <t>Департамент дорожного хозяйства и транспорта  администрации городского округа Тольятти,                                                МКУ "ЦОДД ГОТ"</t>
  </si>
  <si>
    <t>Задача 2 муниципальной 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</si>
  <si>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</t>
  </si>
  <si>
    <t>Реконструкция автомобильных дорог общего пользования местного значения городского округа Тольятти</t>
  </si>
  <si>
    <t>Выполнение проектно-изыскательских работ по строительству, реконструкции, капитальному ремонту и ремонту автомобильных дорог общего пользования местного значения городского округа Тольятти</t>
  </si>
  <si>
    <t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</si>
  <si>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в том числе в рамках реализации национального проекта "Безопасные качественные дороги"</t>
  </si>
  <si>
    <t>Выполнение работ по ремонту автомобильных  дорог общего пользования местного значения городского округа Тольятти</t>
  </si>
  <si>
    <t>Ремонт дворовых территорий многоквартирных домов, проездов к дворовым территориям многоквартирных домов  городского округа Тольятти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</si>
  <si>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</si>
  <si>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Содержание автомобильных дорог местного значения и внутриквартальных проездов</t>
  </si>
  <si>
    <t>Департамент дорожного хозяйства и транспорта администрации городского округа Тольятти, департамент градостроительной деятельности администрации городского округа Тольятти</t>
  </si>
  <si>
    <r>
      <t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</t>
    </r>
    <r>
      <rPr>
        <sz val="14"/>
        <rFont val="Arial"/>
        <family val="2"/>
        <charset val="204"/>
      </rPr>
      <t xml:space="preserve"> </t>
    </r>
  </si>
  <si>
    <t xml:space="preserve">Содержание надземных и подземных пешеходных переходов </t>
  </si>
  <si>
    <t>Проектно-изыскательские работы по капитальному ремонту путепровода</t>
  </si>
  <si>
    <t>Оказание услуг по проведению проверки сметной стоимости</t>
  </si>
  <si>
    <t xml:space="preserve">Подпрограмма"Развитие  городского пассажирского транспорта в городском округе Тольятти на период 2021-2025 гг." </t>
  </si>
  <si>
    <t>Изготовление и установка табличек на остановочных пунктах</t>
  </si>
  <si>
    <t>Предоставление субсидий исполнителям, выполняющим работы по перевозке пассажиров и багажа транспортом общего пользования</t>
  </si>
  <si>
    <t>Предоставление субсидии на возмещение недополученных доходов и  финансовое обеспечение (возмещение) затрат в связи с выполнением работ по перевозке отдельных категорий граждан по социальной карте жителя Самарской области в связи с сокращением пассажиропотока в условиях угрозы распространения новой коронавирусной инфекции (COVID-19)</t>
  </si>
  <si>
    <t>Предоставление транспортных услуг населению</t>
  </si>
  <si>
    <t>Выполнение работ по осуществлению регулярных перевозок пассажиров и багажа по регулируемым тарифам</t>
  </si>
  <si>
    <t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и качественные автомобильные дороги»</t>
  </si>
  <si>
    <t xml:space="preserve">ИТОГО ПО ПОДПРОГРАММЕ  "РГПТ" </t>
  </si>
  <si>
    <t>ИТОГО ПО ПОДПРОГРАММЕ "ПБДД"</t>
  </si>
  <si>
    <t>Цель муниципальной программы: Развитие дорожно-транспортной инфраструктуры в городском округе Тольятти, обеспечение безопасных условий дорожного движения</t>
  </si>
  <si>
    <t>-</t>
  </si>
  <si>
    <t>Оплата ранее принятых обязательств</t>
  </si>
  <si>
    <t>ВСЕГО  ПО МУНИЦИПАЛЬНОЙ ПРОГРАММЕ                                                     без учета оплаты ранее принятых обязательств</t>
  </si>
  <si>
    <t>ВСЕГО  ПО МУНИЦИПАЛЬНОЙ ПРОГРАММЕ                                                        с  учетом оплаты ранее принятых обязательств</t>
  </si>
  <si>
    <t>ИТОГО ПО ПОДПРОГРАММЕ "МРАД" без учета оплаты ранее принятых обязательств</t>
  </si>
  <si>
    <t xml:space="preserve">ИТОГО ПО ПОДПРОГРАММЕ  "МРАД" с учетом оплаты ранее принятых обязательств </t>
  </si>
  <si>
    <t>Х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</si>
  <si>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                                    на 2021-2025 гг"</t>
  </si>
  <si>
    <t>Диагностика надземных пешеходных переходов (мостов,путепроводов) (путепровод через а/д на пересечении ул. Громовой – Поволжское шоссе г.о. Тольятти; путепровод через а/д на пересечении ул. Революционная – Ленинский проспект г.о.Тольятти)</t>
  </si>
  <si>
    <r>
      <t>Подпрограмма "Содержание улично-дорожной сети на</t>
    </r>
    <r>
      <rPr>
        <b/>
        <sz val="12"/>
        <rFont val="Times New Roman"/>
        <family val="1"/>
        <charset val="204"/>
      </rPr>
      <t xml:space="preserve"> 2021-2025 гг."</t>
    </r>
  </si>
  <si>
    <t>Финансовое исполнение реализации  муниципальной программы "Развитие транспортной системы и дорожного хозяйства городского округа Тольятти на 2021-2025 гг." за 2022 год</t>
  </si>
  <si>
    <t>План на 2022 год</t>
  </si>
  <si>
    <t>Факт за  2022 год</t>
  </si>
  <si>
    <t>1.1.1.</t>
  </si>
  <si>
    <t>1.1.2.</t>
  </si>
  <si>
    <t>1.1.3.</t>
  </si>
  <si>
    <t>1.1.4.</t>
  </si>
  <si>
    <t>1.1.5.</t>
  </si>
  <si>
    <t>1.1.6.</t>
  </si>
  <si>
    <t>1.1.7.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</si>
  <si>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</si>
  <si>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</si>
  <si>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</si>
  <si>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</si>
  <si>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</si>
  <si>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</si>
  <si>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</si>
  <si>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</si>
  <si>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</si>
  <si>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</si>
  <si>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</si>
  <si>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</si>
  <si>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Проектирование установки РМП на пересечении Московского пр-та и ул. Дзержинского</t>
  </si>
  <si>
    <t>Выполнение работ по обеспечению безопасности участников дорожного движения</t>
  </si>
  <si>
    <t>Выполнение работ по устройству технических средств организации дорожного движения</t>
  </si>
  <si>
    <t>1.3.1.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</si>
  <si>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</si>
  <si>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</si>
  <si>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</si>
  <si>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</si>
  <si>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</si>
  <si>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</si>
  <si>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</si>
  <si>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</si>
  <si>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3.1.1.</t>
  </si>
  <si>
    <t>3.1.2.</t>
  </si>
  <si>
    <t>3.2.1.</t>
  </si>
  <si>
    <t>3.2.2.</t>
  </si>
  <si>
    <t>3.2.3.</t>
  </si>
  <si>
    <t>3.2.4.</t>
  </si>
  <si>
    <t>4.1.1.</t>
  </si>
  <si>
    <t>4.2.1.</t>
  </si>
  <si>
    <t>4.2.2.</t>
  </si>
  <si>
    <t>4.2.3.</t>
  </si>
  <si>
    <t>4.2.4.</t>
  </si>
  <si>
    <t>4.3.1.</t>
  </si>
  <si>
    <t>Приобретение автобусов путем заключения муниципального контракта на оказание услуг финансовой аренды (лизинга)</t>
  </si>
  <si>
    <t>4.3.2.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</si>
  <si>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отчету о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транспортной системы и дорожного хозяйства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округа Тольятти на 2021-2025 гг." за 2022 год</t>
  </si>
  <si>
    <t>1.</t>
  </si>
  <si>
    <t>1.1.</t>
  </si>
  <si>
    <t>1.2.</t>
  </si>
  <si>
    <t>1.3.</t>
  </si>
  <si>
    <t>2.</t>
  </si>
  <si>
    <t>Задача 1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</si>
  <si>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2.1.</t>
  </si>
  <si>
    <t>3.</t>
  </si>
  <si>
    <t>3.1.</t>
  </si>
  <si>
    <t>3.2.</t>
  </si>
  <si>
    <t>4.</t>
  </si>
  <si>
    <t>4.1.</t>
  </si>
  <si>
    <t>Задача 1 подпрограммы: Совершенствование технического и технологического обеспечения транспортного обслуживания</t>
  </si>
  <si>
    <t xml:space="preserve"> Задача 4 муниципальной 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</si>
  <si>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Цель подпрограммы: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</si>
  <si>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Задача 2 подпрограммы: Обеспечение регулярных перевозок пассажиров по регулируемым тарифам</t>
  </si>
  <si>
    <t>4.2.</t>
  </si>
  <si>
    <t>Задача 3 подпрограммы: Оптимизация структуры парков транспортных средств и ускорение обновления их состава</t>
  </si>
  <si>
    <t>4.3.</t>
  </si>
  <si>
    <t>Задача 2 подпрограммы: Выполнение мероприятий по организации  дорожного движения</t>
  </si>
  <si>
    <t>Задача 1 подпрограммы: Выполнение мероприятий по уходу за автомобильными дорогами общего пользования местного значения и объектами дорожного хозяйства городского округа Тольятти</t>
  </si>
  <si>
    <t>Цель подпрограммы: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</si>
  <si>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Задача 3 муниципальной 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</si>
  <si>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Цель подпрограммы: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</si>
  <si>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3 подпрограммы: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</si>
  <si>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Задача 2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 и автоматизированных систем управления дорожным движением</t>
  </si>
  <si>
    <t>Задача 1 подпрограммы: Проведение организационных и инженерных мер, направленных на предупреждение причин возникновения дорожно-транспортных происшествий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</si>
</sst>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Arial Cyr"/>
      <charset val="204"/>
    </font>
    <font>
      <sz val="12"/>
      <color theme="0"/>
      <name val="Arial Cyr"/>
      <charset val="204"/>
    </font>
    <font>
      <b/>
      <sz val="10"/>
      <color theme="0"/>
      <name val="Arial Cyr"/>
      <charset val="204"/>
    </font>
    <font>
      <b/>
      <sz val="14"/>
      <color theme="0"/>
      <name val="Arial Cyr"/>
      <charset val="204"/>
    </font>
    <font>
      <i/>
      <sz val="14"/>
      <name val="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4" fillId="0" borderId="0"/>
  </cellStyleXfs>
  <cellXfs count="87">
    <xf numFmtId="0" fontId="0" fillId="0" borderId="0" xfId="0"/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wrapText="1"/>
    </xf>
    <xf numFmtId="0" fontId="0" fillId="0" borderId="0" xfId="0" applyFill="1"/>
    <xf numFmtId="0" fontId="2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9" fillId="0" borderId="0" xfId="0" applyFont="1" applyFill="1"/>
    <xf numFmtId="0" fontId="1" fillId="0" borderId="0" xfId="0" applyFont="1" applyFill="1"/>
    <xf numFmtId="0" fontId="6" fillId="0" borderId="0" xfId="0" applyFont="1" applyFill="1"/>
    <xf numFmtId="0" fontId="2" fillId="0" borderId="2" xfId="0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25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2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left" vertical="center" wrapText="1"/>
    </xf>
    <xf numFmtId="0" fontId="13" fillId="0" borderId="0" xfId="0" applyFont="1" applyFill="1"/>
    <xf numFmtId="0" fontId="16" fillId="0" borderId="0" xfId="0" applyFont="1" applyFill="1"/>
    <xf numFmtId="0" fontId="18" fillId="0" borderId="0" xfId="0" applyFont="1" applyFill="1"/>
    <xf numFmtId="0" fontId="17" fillId="0" borderId="0" xfId="0" applyFont="1" applyFill="1"/>
    <xf numFmtId="4" fontId="17" fillId="0" borderId="0" xfId="0" applyNumberFormat="1" applyFont="1" applyFill="1"/>
    <xf numFmtId="164" fontId="16" fillId="0" borderId="0" xfId="0" applyNumberFormat="1" applyFont="1" applyFill="1"/>
    <xf numFmtId="164" fontId="19" fillId="0" borderId="0" xfId="0" applyNumberFormat="1" applyFont="1" applyFill="1"/>
    <xf numFmtId="164" fontId="18" fillId="0" borderId="0" xfId="0" applyNumberFormat="1" applyFont="1" applyFill="1"/>
  </cellXfs>
  <cellStyles count="4">
    <cellStyle name="Обычный" xfId="0" builtinId="0"/>
    <cellStyle name="Обычный 2 2" xfId="1" xr:uid="{00000000-0005-0000-0000-000001000000}"/>
    <cellStyle name="Обычный 2 3" xfId="2" xr:uid="{00000000-0005-0000-0000-000002000000}"/>
    <cellStyle name="Обычный_Лист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8"/>
  <sheetViews>
    <sheetView tabSelected="1" view="pageBreakPreview" topLeftCell="E145" zoomScale="90" zoomScaleNormal="85" zoomScaleSheetLayoutView="90" workbookViewId="0">
      <selection activeCell="O145" sqref="O145:O146"/>
    </sheetView>
  </sheetViews>
  <sheetFormatPr defaultColWidth="9.140625" defaultRowHeight="43.5" customHeight="1" x14ac:dyDescent="0.2"/>
  <cols>
    <col min="1" max="1" width="5.42578125" style="9" customWidth="1"/>
    <col min="2" max="2" width="30.7109375" style="13" customWidth="1"/>
    <col min="3" max="3" width="18.140625" style="14" customWidth="1"/>
    <col min="4" max="4" width="16.7109375" style="15" customWidth="1"/>
    <col min="5" max="5" width="15.140625" style="9" customWidth="1"/>
    <col min="6" max="6" width="17.140625" style="9" customWidth="1"/>
    <col min="7" max="7" width="15" style="9" customWidth="1"/>
    <col min="8" max="8" width="13" style="9" customWidth="1"/>
    <col min="9" max="9" width="19" style="15" customWidth="1"/>
    <col min="10" max="10" width="15.28515625" style="9" customWidth="1"/>
    <col min="11" max="11" width="15.85546875" style="9" customWidth="1"/>
    <col min="12" max="12" width="13.140625" style="9" customWidth="1"/>
    <col min="13" max="13" width="11.7109375" style="9" customWidth="1"/>
    <col min="14" max="14" width="11.7109375" style="15" customWidth="1"/>
    <col min="15" max="15" width="11.28515625" style="9" customWidth="1"/>
    <col min="16" max="16" width="10.85546875" style="9" customWidth="1"/>
    <col min="17" max="17" width="11.140625" style="9" customWidth="1"/>
    <col min="18" max="18" width="10.85546875" style="9" customWidth="1"/>
    <col min="19" max="16384" width="9.140625" style="9"/>
  </cols>
  <sheetData>
    <row r="1" spans="1:18" ht="66" customHeight="1" x14ac:dyDescent="0.2">
      <c r="A1" s="6"/>
      <c r="B1" s="7" t="s">
        <v>132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32.25" customHeight="1" x14ac:dyDescent="0.2">
      <c r="A2" s="6"/>
      <c r="B2" s="10"/>
      <c r="C2" s="11"/>
      <c r="D2" s="12"/>
      <c r="E2" s="11"/>
      <c r="F2" s="11"/>
      <c r="G2" s="11"/>
      <c r="H2" s="11"/>
      <c r="I2" s="12"/>
      <c r="J2" s="11"/>
      <c r="K2" s="11"/>
      <c r="L2" s="11"/>
      <c r="M2" s="11"/>
      <c r="N2" s="11"/>
      <c r="O2" s="11"/>
      <c r="P2" s="11"/>
      <c r="Q2" s="11"/>
      <c r="R2" s="11"/>
    </row>
    <row r="3" spans="1:18" ht="21.6" hidden="1" customHeight="1" x14ac:dyDescent="0.2"/>
    <row r="4" spans="1:18" s="13" customFormat="1" ht="12" hidden="1" customHeight="1" x14ac:dyDescent="0.2">
      <c r="A4" s="16"/>
      <c r="B4" s="17"/>
      <c r="C4" s="18"/>
      <c r="D4" s="19"/>
      <c r="E4" s="18"/>
      <c r="F4" s="18"/>
      <c r="G4" s="18"/>
      <c r="H4" s="18"/>
      <c r="I4" s="19"/>
      <c r="J4" s="18"/>
      <c r="K4" s="18"/>
      <c r="L4" s="18"/>
      <c r="M4" s="18"/>
      <c r="N4" s="19"/>
      <c r="O4" s="18"/>
      <c r="P4" s="18"/>
      <c r="Q4" s="18"/>
      <c r="R4" s="18"/>
    </row>
    <row r="5" spans="1:18" ht="36.950000000000003" customHeight="1" x14ac:dyDescent="0.2">
      <c r="A5" s="20" t="s">
        <v>84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s="15" customFormat="1" ht="36.950000000000003" customHeight="1" x14ac:dyDescent="0.2">
      <c r="A6" s="21" t="s">
        <v>5</v>
      </c>
      <c r="B6" s="21" t="s">
        <v>6</v>
      </c>
      <c r="C6" s="22" t="s">
        <v>7</v>
      </c>
      <c r="D6" s="21" t="s">
        <v>8</v>
      </c>
      <c r="E6" s="21"/>
      <c r="F6" s="21"/>
      <c r="G6" s="21"/>
      <c r="H6" s="21"/>
      <c r="I6" s="21"/>
      <c r="J6" s="21"/>
      <c r="K6" s="21"/>
      <c r="L6" s="21"/>
      <c r="M6" s="21"/>
      <c r="N6" s="21" t="s">
        <v>9</v>
      </c>
      <c r="O6" s="21"/>
      <c r="P6" s="21"/>
      <c r="Q6" s="21"/>
      <c r="R6" s="21"/>
    </row>
    <row r="7" spans="1:18" s="15" customFormat="1" ht="36.950000000000003" customHeight="1" x14ac:dyDescent="0.2">
      <c r="A7" s="21"/>
      <c r="B7" s="21"/>
      <c r="C7" s="22"/>
      <c r="D7" s="21" t="s">
        <v>85</v>
      </c>
      <c r="E7" s="21"/>
      <c r="F7" s="21"/>
      <c r="G7" s="21"/>
      <c r="H7" s="21"/>
      <c r="I7" s="21" t="s">
        <v>86</v>
      </c>
      <c r="J7" s="21"/>
      <c r="K7" s="21"/>
      <c r="L7" s="21"/>
      <c r="M7" s="21"/>
      <c r="N7" s="21" t="s">
        <v>10</v>
      </c>
      <c r="O7" s="21"/>
      <c r="P7" s="21"/>
      <c r="Q7" s="21"/>
      <c r="R7" s="21"/>
    </row>
    <row r="8" spans="1:18" s="15" customFormat="1" ht="36.950000000000003" customHeight="1" x14ac:dyDescent="0.2">
      <c r="A8" s="21"/>
      <c r="B8" s="21"/>
      <c r="C8" s="22"/>
      <c r="D8" s="21" t="s">
        <v>11</v>
      </c>
      <c r="E8" s="21"/>
      <c r="F8" s="21"/>
      <c r="G8" s="21"/>
      <c r="H8" s="21"/>
      <c r="I8" s="21" t="s">
        <v>12</v>
      </c>
      <c r="J8" s="21"/>
      <c r="K8" s="21"/>
      <c r="L8" s="21"/>
      <c r="M8" s="21"/>
      <c r="N8" s="23"/>
      <c r="O8" s="23"/>
      <c r="P8" s="23"/>
      <c r="Q8" s="23"/>
      <c r="R8" s="23"/>
    </row>
    <row r="9" spans="1:18" s="15" customFormat="1" ht="40.9" customHeight="1" x14ac:dyDescent="0.2">
      <c r="A9" s="21"/>
      <c r="B9" s="21"/>
      <c r="C9" s="22"/>
      <c r="D9" s="22" t="s">
        <v>0</v>
      </c>
      <c r="E9" s="22" t="s">
        <v>13</v>
      </c>
      <c r="F9" s="22" t="s">
        <v>14</v>
      </c>
      <c r="G9" s="22" t="s">
        <v>15</v>
      </c>
      <c r="H9" s="22" t="s">
        <v>2</v>
      </c>
      <c r="I9" s="22" t="s">
        <v>0</v>
      </c>
      <c r="J9" s="22" t="s">
        <v>13</v>
      </c>
      <c r="K9" s="22" t="s">
        <v>14</v>
      </c>
      <c r="L9" s="22" t="s">
        <v>15</v>
      </c>
      <c r="M9" s="22" t="s">
        <v>2</v>
      </c>
      <c r="N9" s="22" t="s">
        <v>0</v>
      </c>
      <c r="O9" s="22" t="s">
        <v>13</v>
      </c>
      <c r="P9" s="22" t="s">
        <v>14</v>
      </c>
      <c r="Q9" s="22" t="s">
        <v>15</v>
      </c>
      <c r="R9" s="22" t="s">
        <v>2</v>
      </c>
    </row>
    <row r="10" spans="1:18" s="15" customFormat="1" ht="18.600000000000001" customHeight="1" x14ac:dyDescent="0.2">
      <c r="A10" s="21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5" customFormat="1" ht="50.45" customHeight="1" x14ac:dyDescent="0.2">
      <c r="A11" s="21"/>
      <c r="B11" s="21"/>
      <c r="C11" s="22"/>
      <c r="D11" s="22"/>
      <c r="E11" s="22"/>
      <c r="F11" s="22"/>
      <c r="G11" s="22"/>
      <c r="H11" s="22"/>
      <c r="I11" s="24" t="s">
        <v>16</v>
      </c>
      <c r="J11" s="24" t="s">
        <v>17</v>
      </c>
      <c r="K11" s="24" t="s">
        <v>17</v>
      </c>
      <c r="L11" s="24" t="s">
        <v>17</v>
      </c>
      <c r="M11" s="24" t="s">
        <v>16</v>
      </c>
      <c r="N11" s="22"/>
      <c r="O11" s="22"/>
      <c r="P11" s="22"/>
      <c r="Q11" s="22"/>
      <c r="R11" s="22"/>
    </row>
    <row r="12" spans="1:18" s="15" customFormat="1" ht="49.5" customHeight="1" x14ac:dyDescent="0.2">
      <c r="A12" s="21"/>
      <c r="B12" s="21"/>
      <c r="C12" s="22"/>
      <c r="D12" s="22"/>
      <c r="E12" s="22"/>
      <c r="F12" s="22"/>
      <c r="G12" s="22"/>
      <c r="H12" s="22"/>
      <c r="I12" s="24" t="s">
        <v>18</v>
      </c>
      <c r="J12" s="24" t="s">
        <v>18</v>
      </c>
      <c r="K12" s="24" t="s">
        <v>19</v>
      </c>
      <c r="L12" s="24" t="s">
        <v>19</v>
      </c>
      <c r="M12" s="24" t="s">
        <v>18</v>
      </c>
      <c r="N12" s="22"/>
      <c r="O12" s="22"/>
      <c r="P12" s="22"/>
      <c r="Q12" s="22"/>
      <c r="R12" s="22"/>
    </row>
    <row r="13" spans="1:18" s="26" customFormat="1" ht="15.75" customHeight="1" x14ac:dyDescent="0.25">
      <c r="A13" s="25">
        <v>1</v>
      </c>
      <c r="B13" s="25">
        <v>2</v>
      </c>
      <c r="C13" s="25">
        <v>3</v>
      </c>
      <c r="D13" s="25">
        <v>5</v>
      </c>
      <c r="E13" s="25">
        <v>6</v>
      </c>
      <c r="F13" s="25">
        <v>7</v>
      </c>
      <c r="G13" s="25">
        <v>8</v>
      </c>
      <c r="H13" s="25">
        <v>9</v>
      </c>
      <c r="I13" s="25">
        <v>10</v>
      </c>
      <c r="J13" s="25">
        <v>11</v>
      </c>
      <c r="K13" s="25">
        <v>12</v>
      </c>
      <c r="L13" s="25">
        <v>13</v>
      </c>
      <c r="M13" s="25">
        <v>14</v>
      </c>
      <c r="N13" s="25">
        <v>15</v>
      </c>
      <c r="O13" s="25">
        <v>16</v>
      </c>
      <c r="P13" s="25">
        <v>17</v>
      </c>
      <c r="Q13" s="25">
        <v>18</v>
      </c>
      <c r="R13" s="25">
        <v>19</v>
      </c>
    </row>
    <row r="14" spans="1:18" s="26" customFormat="1" ht="30" customHeight="1" x14ac:dyDescent="0.25">
      <c r="A14" s="27" t="s">
        <v>73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s="26" customFormat="1" ht="30" customHeight="1" x14ac:dyDescent="0.25">
      <c r="A15" s="28" t="s">
        <v>133</v>
      </c>
      <c r="B15" s="29" t="s">
        <v>23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</row>
    <row r="16" spans="1:18" s="13" customFormat="1" ht="30" customHeight="1" x14ac:dyDescent="0.2">
      <c r="A16" s="32" t="s">
        <v>30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s="13" customFormat="1" ht="30" customHeight="1" x14ac:dyDescent="0.2">
      <c r="A17" s="32" t="s">
        <v>24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s="13" customFormat="1" ht="30" customHeight="1" x14ac:dyDescent="0.2">
      <c r="A18" s="33" t="s">
        <v>134</v>
      </c>
      <c r="B18" s="34" t="s">
        <v>159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1:18" ht="36.950000000000003" customHeight="1" x14ac:dyDescent="0.2">
      <c r="A19" s="37" t="s">
        <v>87</v>
      </c>
      <c r="B19" s="38" t="s">
        <v>31</v>
      </c>
      <c r="C19" s="39" t="s">
        <v>26</v>
      </c>
      <c r="D19" s="40">
        <f>E19+F19+G19+H19</f>
        <v>19781</v>
      </c>
      <c r="E19" s="41">
        <v>19781</v>
      </c>
      <c r="F19" s="41">
        <v>0</v>
      </c>
      <c r="G19" s="41">
        <v>0</v>
      </c>
      <c r="H19" s="41">
        <v>0</v>
      </c>
      <c r="I19" s="1">
        <f t="shared" ref="I19:I28" si="0">J19+K19+L19+M19</f>
        <v>17432</v>
      </c>
      <c r="J19" s="3">
        <v>17432</v>
      </c>
      <c r="K19" s="3">
        <v>0</v>
      </c>
      <c r="L19" s="3">
        <v>0</v>
      </c>
      <c r="M19" s="3">
        <v>0</v>
      </c>
      <c r="N19" s="4">
        <f>I19/D19*100</f>
        <v>88.12496840402406</v>
      </c>
      <c r="O19" s="5">
        <f t="shared" ref="O19" si="1">J19/E19*100</f>
        <v>88.12496840402406</v>
      </c>
      <c r="P19" s="5" t="s">
        <v>74</v>
      </c>
      <c r="Q19" s="5" t="s">
        <v>74</v>
      </c>
      <c r="R19" s="5" t="s">
        <v>74</v>
      </c>
    </row>
    <row r="20" spans="1:18" ht="36.950000000000003" customHeight="1" x14ac:dyDescent="0.2">
      <c r="A20" s="37"/>
      <c r="B20" s="38"/>
      <c r="C20" s="39"/>
      <c r="D20" s="40"/>
      <c r="E20" s="41"/>
      <c r="F20" s="41"/>
      <c r="G20" s="41"/>
      <c r="H20" s="41"/>
      <c r="I20" s="1">
        <f t="shared" si="0"/>
        <v>17432</v>
      </c>
      <c r="J20" s="3">
        <v>17432</v>
      </c>
      <c r="K20" s="3">
        <v>0</v>
      </c>
      <c r="L20" s="3">
        <v>0</v>
      </c>
      <c r="M20" s="3">
        <v>0</v>
      </c>
      <c r="N20" s="4"/>
      <c r="O20" s="5"/>
      <c r="P20" s="5"/>
      <c r="Q20" s="5"/>
      <c r="R20" s="5"/>
    </row>
    <row r="21" spans="1:18" ht="47.1" customHeight="1" x14ac:dyDescent="0.2">
      <c r="A21" s="37" t="s">
        <v>88</v>
      </c>
      <c r="B21" s="38" t="s">
        <v>32</v>
      </c>
      <c r="C21" s="39" t="s">
        <v>27</v>
      </c>
      <c r="D21" s="40">
        <f t="shared" ref="D21" si="2">E21+F21+G21+H21</f>
        <v>741</v>
      </c>
      <c r="E21" s="41">
        <v>741</v>
      </c>
      <c r="F21" s="41">
        <v>0</v>
      </c>
      <c r="G21" s="41">
        <v>0</v>
      </c>
      <c r="H21" s="41">
        <v>0</v>
      </c>
      <c r="I21" s="1">
        <f t="shared" si="0"/>
        <v>741</v>
      </c>
      <c r="J21" s="3">
        <v>741</v>
      </c>
      <c r="K21" s="3">
        <v>0</v>
      </c>
      <c r="L21" s="3">
        <v>0</v>
      </c>
      <c r="M21" s="3">
        <v>0</v>
      </c>
      <c r="N21" s="4">
        <f t="shared" ref="N21" si="3">I21/D21*100</f>
        <v>100</v>
      </c>
      <c r="O21" s="5">
        <f>J21/E21*100</f>
        <v>100</v>
      </c>
      <c r="P21" s="5" t="s">
        <v>74</v>
      </c>
      <c r="Q21" s="5" t="s">
        <v>74</v>
      </c>
      <c r="R21" s="5" t="s">
        <v>74</v>
      </c>
    </row>
    <row r="22" spans="1:18" ht="47.1" customHeight="1" x14ac:dyDescent="0.2">
      <c r="A22" s="37"/>
      <c r="B22" s="38"/>
      <c r="C22" s="39"/>
      <c r="D22" s="40"/>
      <c r="E22" s="41"/>
      <c r="F22" s="41"/>
      <c r="G22" s="41"/>
      <c r="H22" s="41"/>
      <c r="I22" s="1">
        <f t="shared" si="0"/>
        <v>741</v>
      </c>
      <c r="J22" s="3">
        <v>741</v>
      </c>
      <c r="K22" s="3">
        <v>0</v>
      </c>
      <c r="L22" s="3">
        <v>0</v>
      </c>
      <c r="M22" s="3">
        <v>0</v>
      </c>
      <c r="N22" s="4"/>
      <c r="O22" s="5"/>
      <c r="P22" s="5"/>
      <c r="Q22" s="5"/>
      <c r="R22" s="5"/>
    </row>
    <row r="23" spans="1:18" ht="39.950000000000003" customHeight="1" x14ac:dyDescent="0.2">
      <c r="A23" s="37" t="s">
        <v>89</v>
      </c>
      <c r="B23" s="38" t="s">
        <v>33</v>
      </c>
      <c r="C23" s="39" t="s">
        <v>27</v>
      </c>
      <c r="D23" s="40">
        <f t="shared" ref="D23" si="4">E23+F23+G23+H23</f>
        <v>1472</v>
      </c>
      <c r="E23" s="41">
        <v>1472</v>
      </c>
      <c r="F23" s="41">
        <v>0</v>
      </c>
      <c r="G23" s="41">
        <v>0</v>
      </c>
      <c r="H23" s="41">
        <v>0</v>
      </c>
      <c r="I23" s="1">
        <f t="shared" si="0"/>
        <v>0</v>
      </c>
      <c r="J23" s="3">
        <v>0</v>
      </c>
      <c r="K23" s="3">
        <v>0</v>
      </c>
      <c r="L23" s="3">
        <v>0</v>
      </c>
      <c r="M23" s="3">
        <v>0</v>
      </c>
      <c r="N23" s="4">
        <f t="shared" ref="N23:O23" si="5">I23/D23*100</f>
        <v>0</v>
      </c>
      <c r="O23" s="5">
        <f t="shared" si="5"/>
        <v>0</v>
      </c>
      <c r="P23" s="5" t="s">
        <v>74</v>
      </c>
      <c r="Q23" s="5" t="s">
        <v>74</v>
      </c>
      <c r="R23" s="5" t="s">
        <v>74</v>
      </c>
    </row>
    <row r="24" spans="1:18" ht="39.950000000000003" customHeight="1" x14ac:dyDescent="0.2">
      <c r="A24" s="37"/>
      <c r="B24" s="38"/>
      <c r="C24" s="39"/>
      <c r="D24" s="40"/>
      <c r="E24" s="41"/>
      <c r="F24" s="41"/>
      <c r="G24" s="41"/>
      <c r="H24" s="41"/>
      <c r="I24" s="1">
        <f t="shared" si="0"/>
        <v>0</v>
      </c>
      <c r="J24" s="3">
        <v>0</v>
      </c>
      <c r="K24" s="3">
        <v>0</v>
      </c>
      <c r="L24" s="3">
        <v>0</v>
      </c>
      <c r="M24" s="3">
        <v>0</v>
      </c>
      <c r="N24" s="4"/>
      <c r="O24" s="5"/>
      <c r="P24" s="5"/>
      <c r="Q24" s="5"/>
      <c r="R24" s="5"/>
    </row>
    <row r="25" spans="1:18" ht="36.950000000000003" customHeight="1" x14ac:dyDescent="0.2">
      <c r="A25" s="37" t="s">
        <v>90</v>
      </c>
      <c r="B25" s="38" t="s">
        <v>34</v>
      </c>
      <c r="C25" s="39" t="s">
        <v>27</v>
      </c>
      <c r="D25" s="40">
        <f t="shared" ref="D25" si="6">E25+F25+G25+H25</f>
        <v>1570</v>
      </c>
      <c r="E25" s="41">
        <v>1570</v>
      </c>
      <c r="F25" s="41">
        <v>0</v>
      </c>
      <c r="G25" s="41">
        <v>0</v>
      </c>
      <c r="H25" s="41">
        <v>0</v>
      </c>
      <c r="I25" s="1">
        <f t="shared" si="0"/>
        <v>603</v>
      </c>
      <c r="J25" s="3">
        <v>603</v>
      </c>
      <c r="K25" s="3">
        <v>0</v>
      </c>
      <c r="L25" s="3">
        <v>0</v>
      </c>
      <c r="M25" s="3">
        <v>0</v>
      </c>
      <c r="N25" s="4">
        <f t="shared" ref="N25:O25" si="7">I25/D25*100</f>
        <v>38.407643312101911</v>
      </c>
      <c r="O25" s="5">
        <f t="shared" si="7"/>
        <v>38.407643312101911</v>
      </c>
      <c r="P25" s="5" t="s">
        <v>74</v>
      </c>
      <c r="Q25" s="5" t="s">
        <v>74</v>
      </c>
      <c r="R25" s="5" t="s">
        <v>74</v>
      </c>
    </row>
    <row r="26" spans="1:18" ht="36.950000000000003" customHeight="1" x14ac:dyDescent="0.2">
      <c r="A26" s="37"/>
      <c r="B26" s="38"/>
      <c r="C26" s="39"/>
      <c r="D26" s="40"/>
      <c r="E26" s="41"/>
      <c r="F26" s="41"/>
      <c r="G26" s="41"/>
      <c r="H26" s="41"/>
      <c r="I26" s="1">
        <f t="shared" si="0"/>
        <v>603</v>
      </c>
      <c r="J26" s="3">
        <v>603</v>
      </c>
      <c r="K26" s="3">
        <v>0</v>
      </c>
      <c r="L26" s="3">
        <v>0</v>
      </c>
      <c r="M26" s="3">
        <v>0</v>
      </c>
      <c r="N26" s="4"/>
      <c r="O26" s="5"/>
      <c r="P26" s="5"/>
      <c r="Q26" s="5"/>
      <c r="R26" s="5"/>
    </row>
    <row r="27" spans="1:18" ht="36.950000000000003" customHeight="1" x14ac:dyDescent="0.2">
      <c r="A27" s="37" t="s">
        <v>91</v>
      </c>
      <c r="B27" s="38" t="s">
        <v>1</v>
      </c>
      <c r="C27" s="39" t="s">
        <v>28</v>
      </c>
      <c r="D27" s="40">
        <f t="shared" ref="D27" si="8">E27+F27+G27+H27</f>
        <v>3081</v>
      </c>
      <c r="E27" s="41">
        <v>3081</v>
      </c>
      <c r="F27" s="41">
        <v>0</v>
      </c>
      <c r="G27" s="41">
        <v>0</v>
      </c>
      <c r="H27" s="41">
        <v>0</v>
      </c>
      <c r="I27" s="1">
        <f t="shared" si="0"/>
        <v>1392</v>
      </c>
      <c r="J27" s="3">
        <v>1392</v>
      </c>
      <c r="K27" s="3">
        <v>0</v>
      </c>
      <c r="L27" s="3">
        <v>0</v>
      </c>
      <c r="M27" s="3">
        <v>0</v>
      </c>
      <c r="N27" s="4">
        <f t="shared" ref="N27:O27" si="9">I27/D27*100</f>
        <v>45.180136319376821</v>
      </c>
      <c r="O27" s="5">
        <f t="shared" si="9"/>
        <v>45.180136319376821</v>
      </c>
      <c r="P27" s="5" t="s">
        <v>74</v>
      </c>
      <c r="Q27" s="5" t="s">
        <v>74</v>
      </c>
      <c r="R27" s="5" t="s">
        <v>74</v>
      </c>
    </row>
    <row r="28" spans="1:18" ht="36.950000000000003" customHeight="1" x14ac:dyDescent="0.2">
      <c r="A28" s="37"/>
      <c r="B28" s="38"/>
      <c r="C28" s="39"/>
      <c r="D28" s="40"/>
      <c r="E28" s="41"/>
      <c r="F28" s="41"/>
      <c r="G28" s="41"/>
      <c r="H28" s="41"/>
      <c r="I28" s="1">
        <f t="shared" si="0"/>
        <v>1392</v>
      </c>
      <c r="J28" s="3">
        <v>1392</v>
      </c>
      <c r="K28" s="3">
        <v>0</v>
      </c>
      <c r="L28" s="3">
        <v>0</v>
      </c>
      <c r="M28" s="3">
        <v>0</v>
      </c>
      <c r="N28" s="4"/>
      <c r="O28" s="5"/>
      <c r="P28" s="5"/>
      <c r="Q28" s="5"/>
      <c r="R28" s="5"/>
    </row>
    <row r="29" spans="1:18" ht="36.950000000000003" customHeight="1" x14ac:dyDescent="0.2">
      <c r="A29" s="37" t="s">
        <v>92</v>
      </c>
      <c r="B29" s="38" t="s">
        <v>35</v>
      </c>
      <c r="C29" s="39" t="s">
        <v>28</v>
      </c>
      <c r="D29" s="40">
        <f t="shared" ref="D29" si="10">E29+F29+G29+H29</f>
        <v>2512</v>
      </c>
      <c r="E29" s="41">
        <v>2512</v>
      </c>
      <c r="F29" s="41">
        <v>0</v>
      </c>
      <c r="G29" s="41">
        <v>0</v>
      </c>
      <c r="H29" s="41">
        <v>0</v>
      </c>
      <c r="I29" s="1">
        <f>J29+K29+L29+M29</f>
        <v>0</v>
      </c>
      <c r="J29" s="3">
        <v>0</v>
      </c>
      <c r="K29" s="3">
        <v>0</v>
      </c>
      <c r="L29" s="3">
        <v>0</v>
      </c>
      <c r="M29" s="3">
        <v>0</v>
      </c>
      <c r="N29" s="4">
        <f t="shared" ref="N29:O29" si="11">I29/D29*100</f>
        <v>0</v>
      </c>
      <c r="O29" s="5">
        <f t="shared" si="11"/>
        <v>0</v>
      </c>
      <c r="P29" s="5" t="s">
        <v>74</v>
      </c>
      <c r="Q29" s="5" t="s">
        <v>74</v>
      </c>
      <c r="R29" s="5" t="s">
        <v>74</v>
      </c>
    </row>
    <row r="30" spans="1:18" ht="36.950000000000003" customHeight="1" x14ac:dyDescent="0.2">
      <c r="A30" s="37"/>
      <c r="B30" s="38"/>
      <c r="C30" s="39"/>
      <c r="D30" s="40"/>
      <c r="E30" s="41"/>
      <c r="F30" s="41"/>
      <c r="G30" s="41"/>
      <c r="H30" s="41"/>
      <c r="I30" s="1">
        <f>J30+K30+L30+M30</f>
        <v>0</v>
      </c>
      <c r="J30" s="3">
        <v>0</v>
      </c>
      <c r="K30" s="3">
        <v>0</v>
      </c>
      <c r="L30" s="3">
        <v>0</v>
      </c>
      <c r="M30" s="3">
        <v>0</v>
      </c>
      <c r="N30" s="4"/>
      <c r="O30" s="5"/>
      <c r="P30" s="5"/>
      <c r="Q30" s="5"/>
      <c r="R30" s="5"/>
    </row>
    <row r="31" spans="1:18" s="42" customFormat="1" ht="36.950000000000003" customHeight="1" x14ac:dyDescent="0.2">
      <c r="A31" s="37" t="s">
        <v>93</v>
      </c>
      <c r="B31" s="38" t="s">
        <v>36</v>
      </c>
      <c r="C31" s="39" t="s">
        <v>28</v>
      </c>
      <c r="D31" s="40">
        <f t="shared" ref="D31" si="12">E31+F31+G31+H31</f>
        <v>0</v>
      </c>
      <c r="E31" s="41">
        <v>0</v>
      </c>
      <c r="F31" s="41">
        <v>0</v>
      </c>
      <c r="G31" s="41">
        <v>0</v>
      </c>
      <c r="H31" s="41">
        <v>0</v>
      </c>
      <c r="I31" s="1">
        <v>0</v>
      </c>
      <c r="J31" s="3">
        <v>0</v>
      </c>
      <c r="K31" s="3">
        <v>0</v>
      </c>
      <c r="L31" s="3">
        <v>0</v>
      </c>
      <c r="M31" s="3">
        <v>0</v>
      </c>
      <c r="N31" s="4" t="s">
        <v>74</v>
      </c>
      <c r="O31" s="5" t="s">
        <v>74</v>
      </c>
      <c r="P31" s="5" t="s">
        <v>74</v>
      </c>
      <c r="Q31" s="5" t="s">
        <v>74</v>
      </c>
      <c r="R31" s="5" t="s">
        <v>74</v>
      </c>
    </row>
    <row r="32" spans="1:18" s="42" customFormat="1" ht="36.950000000000003" customHeight="1" x14ac:dyDescent="0.2">
      <c r="A32" s="37"/>
      <c r="B32" s="38"/>
      <c r="C32" s="39"/>
      <c r="D32" s="40"/>
      <c r="E32" s="41"/>
      <c r="F32" s="41"/>
      <c r="G32" s="41"/>
      <c r="H32" s="41"/>
      <c r="I32" s="1">
        <v>0</v>
      </c>
      <c r="J32" s="3">
        <v>0</v>
      </c>
      <c r="K32" s="3">
        <v>0</v>
      </c>
      <c r="L32" s="3">
        <v>0</v>
      </c>
      <c r="M32" s="3">
        <v>0</v>
      </c>
      <c r="N32" s="4"/>
      <c r="O32" s="5"/>
      <c r="P32" s="5"/>
      <c r="Q32" s="5"/>
      <c r="R32" s="5"/>
    </row>
    <row r="33" spans="1:18" ht="35.1" customHeight="1" x14ac:dyDescent="0.2">
      <c r="A33" s="43" t="s">
        <v>25</v>
      </c>
      <c r="B33" s="43"/>
      <c r="C33" s="43"/>
      <c r="D33" s="44">
        <f>E33+F33+G33+H33</f>
        <v>29157</v>
      </c>
      <c r="E33" s="44">
        <f>E19+E21+E23+E25+E27+E29+E31</f>
        <v>29157</v>
      </c>
      <c r="F33" s="44">
        <f t="shared" ref="F33:H33" si="13">F19+F21+F23+F25+F27+F29+F31</f>
        <v>0</v>
      </c>
      <c r="G33" s="44">
        <f t="shared" si="13"/>
        <v>0</v>
      </c>
      <c r="H33" s="44">
        <f t="shared" si="13"/>
        <v>0</v>
      </c>
      <c r="I33" s="45">
        <f>J33+K33+M33+L33</f>
        <v>20168</v>
      </c>
      <c r="J33" s="45">
        <f>J19+J21+J23+J25+J27+J29+J31</f>
        <v>20168</v>
      </c>
      <c r="K33" s="45">
        <f t="shared" ref="K33:M33" si="14">K19+K21+K23+K25+K27+K29+K31</f>
        <v>0</v>
      </c>
      <c r="L33" s="45">
        <f t="shared" si="14"/>
        <v>0</v>
      </c>
      <c r="M33" s="45">
        <f t="shared" si="14"/>
        <v>0</v>
      </c>
      <c r="N33" s="4">
        <f>I33/D33*100</f>
        <v>69.170353602908392</v>
      </c>
      <c r="O33" s="4">
        <f>J33/E33*100</f>
        <v>69.170353602908392</v>
      </c>
      <c r="P33" s="4" t="s">
        <v>74</v>
      </c>
      <c r="Q33" s="4" t="s">
        <v>74</v>
      </c>
      <c r="R33" s="4" t="s">
        <v>74</v>
      </c>
    </row>
    <row r="34" spans="1:18" ht="35.1" customHeight="1" x14ac:dyDescent="0.2">
      <c r="A34" s="43"/>
      <c r="B34" s="43"/>
      <c r="C34" s="43"/>
      <c r="D34" s="44"/>
      <c r="E34" s="44"/>
      <c r="F34" s="44"/>
      <c r="G34" s="44"/>
      <c r="H34" s="44"/>
      <c r="I34" s="45">
        <f>J34+K34+M34+L34</f>
        <v>20168</v>
      </c>
      <c r="J34" s="45">
        <f>J20+J22+J24+J26+J28+J30+J32</f>
        <v>20168</v>
      </c>
      <c r="K34" s="45">
        <f t="shared" ref="K34:M34" si="15">K20+K22+K24+K26+K28+K30+K32</f>
        <v>0</v>
      </c>
      <c r="L34" s="45">
        <f t="shared" si="15"/>
        <v>0</v>
      </c>
      <c r="M34" s="45">
        <f t="shared" si="15"/>
        <v>0</v>
      </c>
      <c r="N34" s="4"/>
      <c r="O34" s="4"/>
      <c r="P34" s="4"/>
      <c r="Q34" s="4"/>
      <c r="R34" s="4"/>
    </row>
    <row r="35" spans="1:18" ht="36.75" customHeight="1" x14ac:dyDescent="0.2">
      <c r="A35" s="33" t="s">
        <v>135</v>
      </c>
      <c r="B35" s="34" t="s">
        <v>158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</row>
    <row r="36" spans="1:18" ht="45" customHeight="1" x14ac:dyDescent="0.2">
      <c r="A36" s="37" t="s">
        <v>94</v>
      </c>
      <c r="B36" s="38" t="s">
        <v>37</v>
      </c>
      <c r="C36" s="39" t="s">
        <v>46</v>
      </c>
      <c r="D36" s="40">
        <f t="shared" ref="D36:D52" si="16">E36+F36+G36+H36</f>
        <v>13924</v>
      </c>
      <c r="E36" s="46">
        <v>13924</v>
      </c>
      <c r="F36" s="46">
        <v>0</v>
      </c>
      <c r="G36" s="46">
        <v>0</v>
      </c>
      <c r="H36" s="46">
        <v>0</v>
      </c>
      <c r="I36" s="1">
        <f>J36+K36+L36+M36</f>
        <v>13924</v>
      </c>
      <c r="J36" s="3">
        <v>13924</v>
      </c>
      <c r="K36" s="3">
        <v>0</v>
      </c>
      <c r="L36" s="3">
        <v>0</v>
      </c>
      <c r="M36" s="3">
        <v>0</v>
      </c>
      <c r="N36" s="4">
        <f t="shared" ref="N36:N50" si="17">I36/D36*100</f>
        <v>100</v>
      </c>
      <c r="O36" s="5">
        <f>J36/E36*100</f>
        <v>100</v>
      </c>
      <c r="P36" s="5" t="s">
        <v>74</v>
      </c>
      <c r="Q36" s="5" t="s">
        <v>74</v>
      </c>
      <c r="R36" s="5" t="s">
        <v>74</v>
      </c>
    </row>
    <row r="37" spans="1:18" ht="45" customHeight="1" x14ac:dyDescent="0.2">
      <c r="A37" s="37"/>
      <c r="B37" s="38"/>
      <c r="C37" s="39"/>
      <c r="D37" s="40"/>
      <c r="E37" s="46"/>
      <c r="F37" s="46"/>
      <c r="G37" s="46"/>
      <c r="H37" s="46"/>
      <c r="I37" s="1">
        <f>J37+K37+L37+M37</f>
        <v>13924</v>
      </c>
      <c r="J37" s="3">
        <v>13924</v>
      </c>
      <c r="K37" s="3">
        <v>0</v>
      </c>
      <c r="L37" s="3">
        <v>0</v>
      </c>
      <c r="M37" s="3">
        <v>0</v>
      </c>
      <c r="N37" s="4"/>
      <c r="O37" s="5"/>
      <c r="P37" s="5"/>
      <c r="Q37" s="5"/>
      <c r="R37" s="5"/>
    </row>
    <row r="38" spans="1:18" ht="39.950000000000003" customHeight="1" x14ac:dyDescent="0.2">
      <c r="A38" s="37" t="s">
        <v>95</v>
      </c>
      <c r="B38" s="38" t="s">
        <v>38</v>
      </c>
      <c r="C38" s="39" t="s">
        <v>28</v>
      </c>
      <c r="D38" s="40">
        <f t="shared" si="16"/>
        <v>0</v>
      </c>
      <c r="E38" s="46">
        <v>0</v>
      </c>
      <c r="F38" s="46">
        <v>0</v>
      </c>
      <c r="G38" s="46">
        <v>0</v>
      </c>
      <c r="H38" s="46">
        <v>0</v>
      </c>
      <c r="I38" s="1">
        <f t="shared" ref="I38:I53" si="18">J38+K38+L38+M38</f>
        <v>0</v>
      </c>
      <c r="J38" s="3">
        <v>0</v>
      </c>
      <c r="K38" s="3">
        <v>0</v>
      </c>
      <c r="L38" s="3">
        <v>0</v>
      </c>
      <c r="M38" s="3">
        <v>0</v>
      </c>
      <c r="N38" s="4" t="s">
        <v>74</v>
      </c>
      <c r="O38" s="5" t="s">
        <v>74</v>
      </c>
      <c r="P38" s="5" t="s">
        <v>74</v>
      </c>
      <c r="Q38" s="5" t="s">
        <v>74</v>
      </c>
      <c r="R38" s="5" t="s">
        <v>74</v>
      </c>
    </row>
    <row r="39" spans="1:18" ht="39.950000000000003" customHeight="1" x14ac:dyDescent="0.2">
      <c r="A39" s="37"/>
      <c r="B39" s="38"/>
      <c r="C39" s="39"/>
      <c r="D39" s="40"/>
      <c r="E39" s="46"/>
      <c r="F39" s="46"/>
      <c r="G39" s="46"/>
      <c r="H39" s="46"/>
      <c r="I39" s="1">
        <f t="shared" si="18"/>
        <v>0</v>
      </c>
      <c r="J39" s="3">
        <v>0</v>
      </c>
      <c r="K39" s="3">
        <v>0</v>
      </c>
      <c r="L39" s="3">
        <v>0</v>
      </c>
      <c r="M39" s="3">
        <v>0</v>
      </c>
      <c r="N39" s="4"/>
      <c r="O39" s="5"/>
      <c r="P39" s="5"/>
      <c r="Q39" s="5"/>
      <c r="R39" s="5"/>
    </row>
    <row r="40" spans="1:18" ht="39.950000000000003" customHeight="1" x14ac:dyDescent="0.2">
      <c r="A40" s="37" t="s">
        <v>96</v>
      </c>
      <c r="B40" s="38" t="s">
        <v>39</v>
      </c>
      <c r="C40" s="39" t="s">
        <v>28</v>
      </c>
      <c r="D40" s="40">
        <f t="shared" si="16"/>
        <v>8539</v>
      </c>
      <c r="E40" s="46">
        <v>8539</v>
      </c>
      <c r="F40" s="46">
        <v>0</v>
      </c>
      <c r="G40" s="46">
        <v>0</v>
      </c>
      <c r="H40" s="46">
        <v>0</v>
      </c>
      <c r="I40" s="1">
        <f t="shared" si="18"/>
        <v>6268</v>
      </c>
      <c r="J40" s="3">
        <v>6268</v>
      </c>
      <c r="K40" s="3">
        <v>0</v>
      </c>
      <c r="L40" s="3">
        <v>0</v>
      </c>
      <c r="M40" s="3">
        <v>0</v>
      </c>
      <c r="N40" s="4">
        <f t="shared" si="17"/>
        <v>73.404379903970025</v>
      </c>
      <c r="O40" s="5">
        <f t="shared" ref="O40" si="19">J40/E40*100</f>
        <v>73.404379903970025</v>
      </c>
      <c r="P40" s="5" t="s">
        <v>74</v>
      </c>
      <c r="Q40" s="5" t="s">
        <v>74</v>
      </c>
      <c r="R40" s="5" t="s">
        <v>74</v>
      </c>
    </row>
    <row r="41" spans="1:18" ht="39.950000000000003" customHeight="1" x14ac:dyDescent="0.2">
      <c r="A41" s="37"/>
      <c r="B41" s="38"/>
      <c r="C41" s="39"/>
      <c r="D41" s="40"/>
      <c r="E41" s="46"/>
      <c r="F41" s="46"/>
      <c r="G41" s="46"/>
      <c r="H41" s="46"/>
      <c r="I41" s="1">
        <f t="shared" si="18"/>
        <v>6268</v>
      </c>
      <c r="J41" s="3">
        <v>6268</v>
      </c>
      <c r="K41" s="3">
        <v>0</v>
      </c>
      <c r="L41" s="3">
        <v>0</v>
      </c>
      <c r="M41" s="3">
        <v>0</v>
      </c>
      <c r="N41" s="4"/>
      <c r="O41" s="5"/>
      <c r="P41" s="5"/>
      <c r="Q41" s="5"/>
      <c r="R41" s="5"/>
    </row>
    <row r="42" spans="1:18" ht="36.950000000000003" customHeight="1" x14ac:dyDescent="0.2">
      <c r="A42" s="37" t="s">
        <v>97</v>
      </c>
      <c r="B42" s="38" t="s">
        <v>40</v>
      </c>
      <c r="C42" s="39" t="s">
        <v>28</v>
      </c>
      <c r="D42" s="40">
        <f t="shared" si="16"/>
        <v>65</v>
      </c>
      <c r="E42" s="46">
        <v>65</v>
      </c>
      <c r="F42" s="46">
        <v>0</v>
      </c>
      <c r="G42" s="46">
        <v>0</v>
      </c>
      <c r="H42" s="46">
        <v>0</v>
      </c>
      <c r="I42" s="1">
        <f t="shared" si="18"/>
        <v>0</v>
      </c>
      <c r="J42" s="3">
        <v>0</v>
      </c>
      <c r="K42" s="3">
        <v>0</v>
      </c>
      <c r="L42" s="3">
        <v>0</v>
      </c>
      <c r="M42" s="3">
        <v>0</v>
      </c>
      <c r="N42" s="4" t="s">
        <v>74</v>
      </c>
      <c r="O42" s="5" t="s">
        <v>74</v>
      </c>
      <c r="P42" s="5" t="s">
        <v>74</v>
      </c>
      <c r="Q42" s="5" t="s">
        <v>74</v>
      </c>
      <c r="R42" s="5" t="s">
        <v>74</v>
      </c>
    </row>
    <row r="43" spans="1:18" ht="36.950000000000003" customHeight="1" x14ac:dyDescent="0.2">
      <c r="A43" s="37"/>
      <c r="B43" s="38"/>
      <c r="C43" s="39"/>
      <c r="D43" s="40"/>
      <c r="E43" s="46"/>
      <c r="F43" s="46"/>
      <c r="G43" s="46"/>
      <c r="H43" s="46"/>
      <c r="I43" s="1">
        <f t="shared" si="18"/>
        <v>0</v>
      </c>
      <c r="J43" s="3">
        <v>0</v>
      </c>
      <c r="K43" s="3">
        <v>0</v>
      </c>
      <c r="L43" s="3">
        <v>0</v>
      </c>
      <c r="M43" s="3">
        <v>0</v>
      </c>
      <c r="N43" s="4"/>
      <c r="O43" s="5"/>
      <c r="P43" s="5"/>
      <c r="Q43" s="5"/>
      <c r="R43" s="5"/>
    </row>
    <row r="44" spans="1:18" ht="36.950000000000003" customHeight="1" x14ac:dyDescent="0.2">
      <c r="A44" s="37" t="s">
        <v>98</v>
      </c>
      <c r="B44" s="38" t="s">
        <v>41</v>
      </c>
      <c r="C44" s="39" t="s">
        <v>28</v>
      </c>
      <c r="D44" s="40">
        <f t="shared" si="16"/>
        <v>797</v>
      </c>
      <c r="E44" s="46">
        <v>797</v>
      </c>
      <c r="F44" s="46">
        <v>0</v>
      </c>
      <c r="G44" s="46">
        <v>0</v>
      </c>
      <c r="H44" s="46">
        <v>0</v>
      </c>
      <c r="I44" s="1">
        <f>J44+K44+L44+M44</f>
        <v>0</v>
      </c>
      <c r="J44" s="3">
        <v>0</v>
      </c>
      <c r="K44" s="3">
        <v>0</v>
      </c>
      <c r="L44" s="3">
        <v>0</v>
      </c>
      <c r="M44" s="3">
        <v>0</v>
      </c>
      <c r="N44" s="4">
        <f t="shared" si="17"/>
        <v>0</v>
      </c>
      <c r="O44" s="5">
        <f t="shared" ref="O44" si="20">J44/E44*100</f>
        <v>0</v>
      </c>
      <c r="P44" s="5" t="s">
        <v>74</v>
      </c>
      <c r="Q44" s="5" t="s">
        <v>74</v>
      </c>
      <c r="R44" s="5" t="s">
        <v>74</v>
      </c>
    </row>
    <row r="45" spans="1:18" ht="36.950000000000003" customHeight="1" x14ac:dyDescent="0.2">
      <c r="A45" s="37"/>
      <c r="B45" s="38"/>
      <c r="C45" s="39"/>
      <c r="D45" s="40"/>
      <c r="E45" s="46"/>
      <c r="F45" s="46"/>
      <c r="G45" s="46"/>
      <c r="H45" s="46"/>
      <c r="I45" s="1">
        <f>J45+K45+L45+M45</f>
        <v>0</v>
      </c>
      <c r="J45" s="3">
        <v>0</v>
      </c>
      <c r="K45" s="3">
        <v>0</v>
      </c>
      <c r="L45" s="3">
        <v>0</v>
      </c>
      <c r="M45" s="3">
        <v>0</v>
      </c>
      <c r="N45" s="4"/>
      <c r="O45" s="5"/>
      <c r="P45" s="5"/>
      <c r="Q45" s="5"/>
      <c r="R45" s="5"/>
    </row>
    <row r="46" spans="1:18" ht="45" customHeight="1" x14ac:dyDescent="0.2">
      <c r="A46" s="37" t="s">
        <v>99</v>
      </c>
      <c r="B46" s="38" t="s">
        <v>42</v>
      </c>
      <c r="C46" s="39" t="s">
        <v>47</v>
      </c>
      <c r="D46" s="40">
        <f t="shared" si="16"/>
        <v>2742</v>
      </c>
      <c r="E46" s="46">
        <v>2742</v>
      </c>
      <c r="F46" s="46">
        <v>0</v>
      </c>
      <c r="G46" s="46">
        <v>0</v>
      </c>
      <c r="H46" s="46">
        <v>0</v>
      </c>
      <c r="I46" s="1">
        <f t="shared" si="18"/>
        <v>2740</v>
      </c>
      <c r="J46" s="3">
        <v>2740</v>
      </c>
      <c r="K46" s="3">
        <v>0</v>
      </c>
      <c r="L46" s="3">
        <v>0</v>
      </c>
      <c r="M46" s="3">
        <v>0</v>
      </c>
      <c r="N46" s="4">
        <f t="shared" si="17"/>
        <v>99.927060539752006</v>
      </c>
      <c r="O46" s="5">
        <f t="shared" ref="O46" si="21">J46/E46*100</f>
        <v>99.927060539752006</v>
      </c>
      <c r="P46" s="5" t="s">
        <v>74</v>
      </c>
      <c r="Q46" s="5" t="s">
        <v>74</v>
      </c>
      <c r="R46" s="5" t="s">
        <v>74</v>
      </c>
    </row>
    <row r="47" spans="1:18" ht="45" customHeight="1" x14ac:dyDescent="0.2">
      <c r="A47" s="37"/>
      <c r="B47" s="38"/>
      <c r="C47" s="39"/>
      <c r="D47" s="40"/>
      <c r="E47" s="46"/>
      <c r="F47" s="46"/>
      <c r="G47" s="46"/>
      <c r="H47" s="46"/>
      <c r="I47" s="1">
        <f t="shared" si="18"/>
        <v>2740</v>
      </c>
      <c r="J47" s="3">
        <v>2740</v>
      </c>
      <c r="K47" s="3">
        <v>0</v>
      </c>
      <c r="L47" s="3">
        <v>0</v>
      </c>
      <c r="M47" s="3">
        <v>0</v>
      </c>
      <c r="N47" s="4"/>
      <c r="O47" s="5"/>
      <c r="P47" s="5"/>
      <c r="Q47" s="5"/>
      <c r="R47" s="5"/>
    </row>
    <row r="48" spans="1:18" ht="45" customHeight="1" x14ac:dyDescent="0.2">
      <c r="A48" s="37" t="s">
        <v>100</v>
      </c>
      <c r="B48" s="38" t="s">
        <v>43</v>
      </c>
      <c r="C48" s="39" t="s">
        <v>47</v>
      </c>
      <c r="D48" s="40">
        <f t="shared" si="16"/>
        <v>0</v>
      </c>
      <c r="E48" s="46">
        <v>0</v>
      </c>
      <c r="F48" s="46">
        <v>0</v>
      </c>
      <c r="G48" s="46">
        <v>0</v>
      </c>
      <c r="H48" s="46">
        <v>0</v>
      </c>
      <c r="I48" s="1">
        <f t="shared" si="18"/>
        <v>0</v>
      </c>
      <c r="J48" s="3">
        <v>0</v>
      </c>
      <c r="K48" s="3">
        <v>0</v>
      </c>
      <c r="L48" s="3">
        <v>0</v>
      </c>
      <c r="M48" s="3">
        <v>0</v>
      </c>
      <c r="N48" s="4" t="s">
        <v>74</v>
      </c>
      <c r="O48" s="5" t="s">
        <v>74</v>
      </c>
      <c r="P48" s="5" t="s">
        <v>74</v>
      </c>
      <c r="Q48" s="5" t="s">
        <v>74</v>
      </c>
      <c r="R48" s="5" t="s">
        <v>74</v>
      </c>
    </row>
    <row r="49" spans="1:18" ht="45" customHeight="1" x14ac:dyDescent="0.2">
      <c r="A49" s="37"/>
      <c r="B49" s="38"/>
      <c r="C49" s="39"/>
      <c r="D49" s="40"/>
      <c r="E49" s="46"/>
      <c r="F49" s="46"/>
      <c r="G49" s="46"/>
      <c r="H49" s="46"/>
      <c r="I49" s="1">
        <f t="shared" si="18"/>
        <v>0</v>
      </c>
      <c r="J49" s="3">
        <v>0</v>
      </c>
      <c r="K49" s="3">
        <v>0</v>
      </c>
      <c r="L49" s="3">
        <v>0</v>
      </c>
      <c r="M49" s="3">
        <v>0</v>
      </c>
      <c r="N49" s="4"/>
      <c r="O49" s="5"/>
      <c r="P49" s="5"/>
      <c r="Q49" s="5"/>
      <c r="R49" s="5"/>
    </row>
    <row r="50" spans="1:18" ht="45" customHeight="1" x14ac:dyDescent="0.2">
      <c r="A50" s="37" t="s">
        <v>101</v>
      </c>
      <c r="B50" s="38" t="s">
        <v>44</v>
      </c>
      <c r="C50" s="39" t="s">
        <v>48</v>
      </c>
      <c r="D50" s="40">
        <f t="shared" si="16"/>
        <v>3788</v>
      </c>
      <c r="E50" s="46">
        <v>3788</v>
      </c>
      <c r="F50" s="46">
        <v>0</v>
      </c>
      <c r="G50" s="46">
        <v>0</v>
      </c>
      <c r="H50" s="46">
        <v>0</v>
      </c>
      <c r="I50" s="1">
        <f t="shared" si="18"/>
        <v>3782</v>
      </c>
      <c r="J50" s="3">
        <v>3782</v>
      </c>
      <c r="K50" s="3">
        <v>0</v>
      </c>
      <c r="L50" s="3">
        <v>0</v>
      </c>
      <c r="M50" s="3">
        <v>0</v>
      </c>
      <c r="N50" s="4">
        <f t="shared" si="17"/>
        <v>99.841605068637804</v>
      </c>
      <c r="O50" s="5">
        <f t="shared" ref="O50" si="22">J50/E50*100</f>
        <v>99.841605068637804</v>
      </c>
      <c r="P50" s="5" t="s">
        <v>74</v>
      </c>
      <c r="Q50" s="5" t="s">
        <v>74</v>
      </c>
      <c r="R50" s="5" t="s">
        <v>74</v>
      </c>
    </row>
    <row r="51" spans="1:18" ht="45" customHeight="1" x14ac:dyDescent="0.2">
      <c r="A51" s="37"/>
      <c r="B51" s="38"/>
      <c r="C51" s="39"/>
      <c r="D51" s="40"/>
      <c r="E51" s="46"/>
      <c r="F51" s="46"/>
      <c r="G51" s="46"/>
      <c r="H51" s="46"/>
      <c r="I51" s="1">
        <f t="shared" si="18"/>
        <v>3782</v>
      </c>
      <c r="J51" s="3">
        <v>3782</v>
      </c>
      <c r="K51" s="3">
        <v>0</v>
      </c>
      <c r="L51" s="3">
        <v>0</v>
      </c>
      <c r="M51" s="3">
        <v>0</v>
      </c>
      <c r="N51" s="4"/>
      <c r="O51" s="5"/>
      <c r="P51" s="5"/>
      <c r="Q51" s="5"/>
      <c r="R51" s="5"/>
    </row>
    <row r="52" spans="1:18" ht="36.950000000000003" customHeight="1" x14ac:dyDescent="0.2">
      <c r="A52" s="37" t="s">
        <v>102</v>
      </c>
      <c r="B52" s="38" t="s">
        <v>45</v>
      </c>
      <c r="C52" s="39" t="s">
        <v>28</v>
      </c>
      <c r="D52" s="40">
        <f t="shared" si="16"/>
        <v>716</v>
      </c>
      <c r="E52" s="46">
        <v>716</v>
      </c>
      <c r="F52" s="46">
        <v>0</v>
      </c>
      <c r="G52" s="46">
        <v>0</v>
      </c>
      <c r="H52" s="46">
        <v>0</v>
      </c>
      <c r="I52" s="1">
        <f t="shared" si="18"/>
        <v>0</v>
      </c>
      <c r="J52" s="3">
        <v>0</v>
      </c>
      <c r="K52" s="3">
        <v>0</v>
      </c>
      <c r="L52" s="3">
        <v>0</v>
      </c>
      <c r="M52" s="3">
        <v>0</v>
      </c>
      <c r="N52" s="4" t="s">
        <v>74</v>
      </c>
      <c r="O52" s="5" t="s">
        <v>74</v>
      </c>
      <c r="P52" s="5" t="s">
        <v>74</v>
      </c>
      <c r="Q52" s="5" t="s">
        <v>74</v>
      </c>
      <c r="R52" s="5" t="s">
        <v>74</v>
      </c>
    </row>
    <row r="53" spans="1:18" ht="36.950000000000003" customHeight="1" x14ac:dyDescent="0.2">
      <c r="A53" s="37"/>
      <c r="B53" s="38"/>
      <c r="C53" s="39"/>
      <c r="D53" s="40"/>
      <c r="E53" s="46"/>
      <c r="F53" s="46"/>
      <c r="G53" s="46"/>
      <c r="H53" s="46"/>
      <c r="I53" s="1">
        <f t="shared" si="18"/>
        <v>0</v>
      </c>
      <c r="J53" s="3">
        <v>0</v>
      </c>
      <c r="K53" s="3">
        <v>0</v>
      </c>
      <c r="L53" s="3">
        <v>0</v>
      </c>
      <c r="M53" s="3">
        <v>0</v>
      </c>
      <c r="N53" s="4"/>
      <c r="O53" s="5"/>
      <c r="P53" s="5"/>
      <c r="Q53" s="5"/>
      <c r="R53" s="5"/>
    </row>
    <row r="54" spans="1:18" ht="45" customHeight="1" x14ac:dyDescent="0.2">
      <c r="A54" s="37" t="s">
        <v>103</v>
      </c>
      <c r="B54" s="38" t="s">
        <v>106</v>
      </c>
      <c r="C54" s="39" t="s">
        <v>28</v>
      </c>
      <c r="D54" s="40">
        <f t="shared" ref="D54" si="23">E54+F54+G54+H54</f>
        <v>314</v>
      </c>
      <c r="E54" s="46">
        <v>314</v>
      </c>
      <c r="F54" s="46">
        <v>0</v>
      </c>
      <c r="G54" s="46">
        <v>0</v>
      </c>
      <c r="H54" s="46">
        <v>0</v>
      </c>
      <c r="I54" s="1">
        <f t="shared" ref="I54:I59" si="24">J54+K54+L54+M54</f>
        <v>0</v>
      </c>
      <c r="J54" s="3">
        <v>0</v>
      </c>
      <c r="K54" s="3">
        <v>0</v>
      </c>
      <c r="L54" s="3">
        <v>0</v>
      </c>
      <c r="M54" s="3">
        <v>0</v>
      </c>
      <c r="N54" s="4" t="s">
        <v>74</v>
      </c>
      <c r="O54" s="5" t="s">
        <v>74</v>
      </c>
      <c r="P54" s="5" t="s">
        <v>74</v>
      </c>
      <c r="Q54" s="5" t="s">
        <v>74</v>
      </c>
      <c r="R54" s="5" t="s">
        <v>74</v>
      </c>
    </row>
    <row r="55" spans="1:18" ht="45" customHeight="1" x14ac:dyDescent="0.2">
      <c r="A55" s="37"/>
      <c r="B55" s="38"/>
      <c r="C55" s="39"/>
      <c r="D55" s="40"/>
      <c r="E55" s="46"/>
      <c r="F55" s="46"/>
      <c r="G55" s="46"/>
      <c r="H55" s="46"/>
      <c r="I55" s="1">
        <f t="shared" si="24"/>
        <v>0</v>
      </c>
      <c r="J55" s="3">
        <v>0</v>
      </c>
      <c r="K55" s="3">
        <v>0</v>
      </c>
      <c r="L55" s="3">
        <v>0</v>
      </c>
      <c r="M55" s="3">
        <v>0</v>
      </c>
      <c r="N55" s="4"/>
      <c r="O55" s="5"/>
      <c r="P55" s="5"/>
      <c r="Q55" s="5"/>
      <c r="R55" s="5"/>
    </row>
    <row r="56" spans="1:18" ht="45" customHeight="1" x14ac:dyDescent="0.2">
      <c r="A56" s="37" t="s">
        <v>104</v>
      </c>
      <c r="B56" s="38" t="s">
        <v>107</v>
      </c>
      <c r="C56" s="39" t="s">
        <v>28</v>
      </c>
      <c r="D56" s="40">
        <f t="shared" ref="D56" si="25">E56+F56+G56+H56</f>
        <v>2279</v>
      </c>
      <c r="E56" s="46">
        <v>2279</v>
      </c>
      <c r="F56" s="46">
        <v>0</v>
      </c>
      <c r="G56" s="46">
        <v>0</v>
      </c>
      <c r="H56" s="46">
        <v>0</v>
      </c>
      <c r="I56" s="1">
        <f t="shared" si="24"/>
        <v>2220</v>
      </c>
      <c r="J56" s="3">
        <v>2220</v>
      </c>
      <c r="K56" s="3">
        <v>0</v>
      </c>
      <c r="L56" s="3">
        <v>0</v>
      </c>
      <c r="M56" s="3">
        <v>0</v>
      </c>
      <c r="N56" s="4">
        <f t="shared" ref="N56" si="26">I56/D56*100</f>
        <v>97.411145239139969</v>
      </c>
      <c r="O56" s="5">
        <f t="shared" ref="O56" si="27">J56/E56*100</f>
        <v>97.411145239139969</v>
      </c>
      <c r="P56" s="5" t="s">
        <v>74</v>
      </c>
      <c r="Q56" s="5" t="s">
        <v>74</v>
      </c>
      <c r="R56" s="5" t="s">
        <v>74</v>
      </c>
    </row>
    <row r="57" spans="1:18" ht="45" customHeight="1" x14ac:dyDescent="0.2">
      <c r="A57" s="37"/>
      <c r="B57" s="38"/>
      <c r="C57" s="39"/>
      <c r="D57" s="40"/>
      <c r="E57" s="46"/>
      <c r="F57" s="46"/>
      <c r="G57" s="46"/>
      <c r="H57" s="46"/>
      <c r="I57" s="1">
        <f t="shared" si="24"/>
        <v>2220</v>
      </c>
      <c r="J57" s="3">
        <v>2220</v>
      </c>
      <c r="K57" s="3">
        <v>0</v>
      </c>
      <c r="L57" s="3">
        <v>0</v>
      </c>
      <c r="M57" s="3">
        <v>0</v>
      </c>
      <c r="N57" s="4"/>
      <c r="O57" s="5"/>
      <c r="P57" s="5"/>
      <c r="Q57" s="5"/>
      <c r="R57" s="5"/>
    </row>
    <row r="58" spans="1:18" ht="36.950000000000003" customHeight="1" x14ac:dyDescent="0.2">
      <c r="A58" s="37" t="s">
        <v>105</v>
      </c>
      <c r="B58" s="38" t="s">
        <v>108</v>
      </c>
      <c r="C58" s="39" t="s">
        <v>28</v>
      </c>
      <c r="D58" s="40">
        <f t="shared" ref="D58" si="28">E58+F58+G58+H58</f>
        <v>6496</v>
      </c>
      <c r="E58" s="46">
        <v>6496</v>
      </c>
      <c r="F58" s="46">
        <v>0</v>
      </c>
      <c r="G58" s="46">
        <v>0</v>
      </c>
      <c r="H58" s="46">
        <v>0</v>
      </c>
      <c r="I58" s="1">
        <f t="shared" si="24"/>
        <v>6495</v>
      </c>
      <c r="J58" s="3">
        <v>6495</v>
      </c>
      <c r="K58" s="3">
        <v>0</v>
      </c>
      <c r="L58" s="3">
        <v>0</v>
      </c>
      <c r="M58" s="3">
        <v>0</v>
      </c>
      <c r="N58" s="4">
        <v>99.9</v>
      </c>
      <c r="O58" s="5">
        <v>99.9</v>
      </c>
      <c r="P58" s="5" t="s">
        <v>74</v>
      </c>
      <c r="Q58" s="5" t="s">
        <v>74</v>
      </c>
      <c r="R58" s="5" t="s">
        <v>74</v>
      </c>
    </row>
    <row r="59" spans="1:18" ht="36.950000000000003" customHeight="1" x14ac:dyDescent="0.2">
      <c r="A59" s="37"/>
      <c r="B59" s="38"/>
      <c r="C59" s="39"/>
      <c r="D59" s="40"/>
      <c r="E59" s="46"/>
      <c r="F59" s="46"/>
      <c r="G59" s="46"/>
      <c r="H59" s="46"/>
      <c r="I59" s="1">
        <f t="shared" si="24"/>
        <v>6495</v>
      </c>
      <c r="J59" s="3">
        <v>6495</v>
      </c>
      <c r="K59" s="3">
        <v>0</v>
      </c>
      <c r="L59" s="3">
        <v>0</v>
      </c>
      <c r="M59" s="3">
        <v>0</v>
      </c>
      <c r="N59" s="4"/>
      <c r="O59" s="5"/>
      <c r="P59" s="5"/>
      <c r="Q59" s="5"/>
      <c r="R59" s="5"/>
    </row>
    <row r="60" spans="1:18" ht="36.950000000000003" customHeight="1" x14ac:dyDescent="0.2">
      <c r="A60" s="43" t="s">
        <v>21</v>
      </c>
      <c r="B60" s="43"/>
      <c r="C60" s="43"/>
      <c r="D60" s="40">
        <f>E60+F60+G60+H60</f>
        <v>39660</v>
      </c>
      <c r="E60" s="40">
        <f>E36+E38+E40+E42+E44+E46+E48+E50+E52+E54+E56+E58</f>
        <v>39660</v>
      </c>
      <c r="F60" s="40">
        <f t="shared" ref="F60:H60" si="29">F36+F38+F40+F42+F44+F46+F48+F50+F52+F54+F56+F58</f>
        <v>0</v>
      </c>
      <c r="G60" s="40">
        <f t="shared" si="29"/>
        <v>0</v>
      </c>
      <c r="H60" s="40">
        <f t="shared" si="29"/>
        <v>0</v>
      </c>
      <c r="I60" s="1">
        <f>J60+K60+L60+M60</f>
        <v>35429</v>
      </c>
      <c r="J60" s="1">
        <f>J36+J38+J40+J42+J44+J46+J48+J50+J52+J54+J56+J58</f>
        <v>35429</v>
      </c>
      <c r="K60" s="1">
        <f t="shared" ref="K60:M60" si="30">K36+K38+K40+K42+K44+K46+K48+K50+K52+K54+K56+K58</f>
        <v>0</v>
      </c>
      <c r="L60" s="1">
        <f t="shared" si="30"/>
        <v>0</v>
      </c>
      <c r="M60" s="1">
        <f t="shared" si="30"/>
        <v>0</v>
      </c>
      <c r="N60" s="4">
        <f>I60/D60*100</f>
        <v>89.331820474029243</v>
      </c>
      <c r="O60" s="4">
        <f>J60/E60*100</f>
        <v>89.331820474029243</v>
      </c>
      <c r="P60" s="4" t="s">
        <v>74</v>
      </c>
      <c r="Q60" s="4" t="s">
        <v>74</v>
      </c>
      <c r="R60" s="4" t="s">
        <v>74</v>
      </c>
    </row>
    <row r="61" spans="1:18" ht="36.950000000000003" customHeight="1" x14ac:dyDescent="0.2">
      <c r="A61" s="43"/>
      <c r="B61" s="43"/>
      <c r="C61" s="43"/>
      <c r="D61" s="40"/>
      <c r="E61" s="40"/>
      <c r="F61" s="40"/>
      <c r="G61" s="40"/>
      <c r="H61" s="40"/>
      <c r="I61" s="1">
        <f>J61+K61+L61+M61</f>
        <v>35429</v>
      </c>
      <c r="J61" s="1">
        <f>J37+J39+J41+J43+J45+J47+J49+J51+J53+J55+J57+J59</f>
        <v>35429</v>
      </c>
      <c r="K61" s="1">
        <f t="shared" ref="K61:M61" si="31">K37+K39+K41+K43+K45+K47+K49+K51+K53+K55+K57+K59</f>
        <v>0</v>
      </c>
      <c r="L61" s="1">
        <f t="shared" si="31"/>
        <v>0</v>
      </c>
      <c r="M61" s="1">
        <f t="shared" si="31"/>
        <v>0</v>
      </c>
      <c r="N61" s="4"/>
      <c r="O61" s="4"/>
      <c r="P61" s="4"/>
      <c r="Q61" s="4"/>
      <c r="R61" s="4"/>
    </row>
    <row r="62" spans="1:18" ht="30" customHeight="1" x14ac:dyDescent="0.2">
      <c r="A62" s="33" t="s">
        <v>136</v>
      </c>
      <c r="B62" s="34" t="s">
        <v>157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6"/>
    </row>
    <row r="63" spans="1:18" ht="36.950000000000003" customHeight="1" x14ac:dyDescent="0.2">
      <c r="A63" s="37" t="s">
        <v>109</v>
      </c>
      <c r="B63" s="38" t="s">
        <v>3</v>
      </c>
      <c r="C63" s="39" t="s">
        <v>28</v>
      </c>
      <c r="D63" s="40">
        <f t="shared" ref="D63" si="32">E63+F63+G63+H63</f>
        <v>35037</v>
      </c>
      <c r="E63" s="46">
        <v>35037</v>
      </c>
      <c r="F63" s="46">
        <v>0</v>
      </c>
      <c r="G63" s="46">
        <v>0</v>
      </c>
      <c r="H63" s="46">
        <v>0</v>
      </c>
      <c r="I63" s="1">
        <f t="shared" ref="I63:I68" si="33">J63+K63+L63+M63</f>
        <v>34428</v>
      </c>
      <c r="J63" s="3">
        <v>34428</v>
      </c>
      <c r="K63" s="3">
        <v>0</v>
      </c>
      <c r="L63" s="3">
        <v>0</v>
      </c>
      <c r="M63" s="3">
        <v>0</v>
      </c>
      <c r="N63" s="4">
        <f t="shared" ref="N63" si="34">I63/D63*100</f>
        <v>98.261837486086137</v>
      </c>
      <c r="O63" s="5">
        <f t="shared" ref="O63" si="35">J63/E63*100</f>
        <v>98.261837486086137</v>
      </c>
      <c r="P63" s="5" t="s">
        <v>74</v>
      </c>
      <c r="Q63" s="5" t="s">
        <v>74</v>
      </c>
      <c r="R63" s="5" t="s">
        <v>74</v>
      </c>
    </row>
    <row r="64" spans="1:18" ht="36.950000000000003" customHeight="1" x14ac:dyDescent="0.2">
      <c r="A64" s="37"/>
      <c r="B64" s="38"/>
      <c r="C64" s="39"/>
      <c r="D64" s="40"/>
      <c r="E64" s="46"/>
      <c r="F64" s="46"/>
      <c r="G64" s="46"/>
      <c r="H64" s="46"/>
      <c r="I64" s="1">
        <f t="shared" si="33"/>
        <v>34428</v>
      </c>
      <c r="J64" s="3">
        <v>34428</v>
      </c>
      <c r="K64" s="3">
        <v>0</v>
      </c>
      <c r="L64" s="3">
        <v>0</v>
      </c>
      <c r="M64" s="3">
        <v>0</v>
      </c>
      <c r="N64" s="4"/>
      <c r="O64" s="5"/>
      <c r="P64" s="5"/>
      <c r="Q64" s="5"/>
      <c r="R64" s="5"/>
    </row>
    <row r="65" spans="1:18" ht="36.950000000000003" customHeight="1" x14ac:dyDescent="0.2">
      <c r="A65" s="43" t="s">
        <v>25</v>
      </c>
      <c r="B65" s="43"/>
      <c r="C65" s="43"/>
      <c r="D65" s="44">
        <f>E65+F65+G65+H65</f>
        <v>35037</v>
      </c>
      <c r="E65" s="44">
        <f>E63</f>
        <v>35037</v>
      </c>
      <c r="F65" s="44">
        <f t="shared" ref="F65:H65" si="36">F63</f>
        <v>0</v>
      </c>
      <c r="G65" s="44">
        <f t="shared" si="36"/>
        <v>0</v>
      </c>
      <c r="H65" s="44">
        <f t="shared" si="36"/>
        <v>0</v>
      </c>
      <c r="I65" s="45">
        <f>J65+K65+L65+M65</f>
        <v>34428</v>
      </c>
      <c r="J65" s="45">
        <f>J63</f>
        <v>34428</v>
      </c>
      <c r="K65" s="45">
        <f t="shared" ref="K65:L65" si="37">K63</f>
        <v>0</v>
      </c>
      <c r="L65" s="45">
        <f t="shared" si="37"/>
        <v>0</v>
      </c>
      <c r="M65" s="45">
        <f>M63</f>
        <v>0</v>
      </c>
      <c r="N65" s="4">
        <f t="shared" ref="N65" si="38">I65/D65*100</f>
        <v>98.261837486086137</v>
      </c>
      <c r="O65" s="4">
        <f t="shared" ref="O65" si="39">J65/E65*100</f>
        <v>98.261837486086137</v>
      </c>
      <c r="P65" s="5" t="s">
        <v>74</v>
      </c>
      <c r="Q65" s="5" t="s">
        <v>74</v>
      </c>
      <c r="R65" s="5" t="s">
        <v>74</v>
      </c>
    </row>
    <row r="66" spans="1:18" ht="36.950000000000003" customHeight="1" x14ac:dyDescent="0.2">
      <c r="A66" s="43"/>
      <c r="B66" s="43"/>
      <c r="C66" s="43"/>
      <c r="D66" s="44"/>
      <c r="E66" s="44"/>
      <c r="F66" s="44"/>
      <c r="G66" s="44"/>
      <c r="H66" s="44"/>
      <c r="I66" s="45">
        <f t="shared" si="33"/>
        <v>34428</v>
      </c>
      <c r="J66" s="45">
        <f>J64</f>
        <v>34428</v>
      </c>
      <c r="K66" s="45">
        <f t="shared" ref="K66:M66" si="40">K64</f>
        <v>0</v>
      </c>
      <c r="L66" s="45">
        <f t="shared" si="40"/>
        <v>0</v>
      </c>
      <c r="M66" s="45">
        <f t="shared" si="40"/>
        <v>0</v>
      </c>
      <c r="N66" s="4"/>
      <c r="O66" s="4"/>
      <c r="P66" s="5"/>
      <c r="Q66" s="5"/>
      <c r="R66" s="5"/>
    </row>
    <row r="67" spans="1:18" s="49" customFormat="1" ht="36.950000000000003" customHeight="1" x14ac:dyDescent="0.25">
      <c r="A67" s="43" t="s">
        <v>72</v>
      </c>
      <c r="B67" s="43"/>
      <c r="C67" s="43"/>
      <c r="D67" s="47">
        <f>E67+F67+G67+H67</f>
        <v>103854</v>
      </c>
      <c r="E67" s="47">
        <f>E33+E60+E65</f>
        <v>103854</v>
      </c>
      <c r="F67" s="47">
        <f t="shared" ref="F67:H67" si="41">F33+F60+F65</f>
        <v>0</v>
      </c>
      <c r="G67" s="47">
        <f t="shared" si="41"/>
        <v>0</v>
      </c>
      <c r="H67" s="47">
        <f t="shared" si="41"/>
        <v>0</v>
      </c>
      <c r="I67" s="48">
        <f t="shared" si="33"/>
        <v>90025</v>
      </c>
      <c r="J67" s="48">
        <f>J33+J60+J63</f>
        <v>90025</v>
      </c>
      <c r="K67" s="48">
        <f t="shared" ref="K67:M67" si="42">K33+K60+K63</f>
        <v>0</v>
      </c>
      <c r="L67" s="48">
        <f t="shared" si="42"/>
        <v>0</v>
      </c>
      <c r="M67" s="48">
        <f t="shared" si="42"/>
        <v>0</v>
      </c>
      <c r="N67" s="4">
        <f>I67/D67*100</f>
        <v>86.684191268511569</v>
      </c>
      <c r="O67" s="4">
        <f t="shared" ref="O67" si="43">J67/E67*100</f>
        <v>86.684191268511569</v>
      </c>
      <c r="P67" s="4" t="s">
        <v>74</v>
      </c>
      <c r="Q67" s="4" t="s">
        <v>74</v>
      </c>
      <c r="R67" s="4" t="s">
        <v>74</v>
      </c>
    </row>
    <row r="68" spans="1:18" s="49" customFormat="1" ht="36.950000000000003" customHeight="1" x14ac:dyDescent="0.25">
      <c r="A68" s="43"/>
      <c r="B68" s="43"/>
      <c r="C68" s="43"/>
      <c r="D68" s="47"/>
      <c r="E68" s="47"/>
      <c r="F68" s="47"/>
      <c r="G68" s="47"/>
      <c r="H68" s="47"/>
      <c r="I68" s="48">
        <f t="shared" si="33"/>
        <v>90025</v>
      </c>
      <c r="J68" s="48">
        <f>J34+J61+J66</f>
        <v>90025</v>
      </c>
      <c r="K68" s="48">
        <f t="shared" ref="K68:M68" si="44">K34+K61+K66</f>
        <v>0</v>
      </c>
      <c r="L68" s="48">
        <f t="shared" si="44"/>
        <v>0</v>
      </c>
      <c r="M68" s="48">
        <f t="shared" si="44"/>
        <v>0</v>
      </c>
      <c r="N68" s="4"/>
      <c r="O68" s="4"/>
      <c r="P68" s="4"/>
      <c r="Q68" s="4"/>
      <c r="R68" s="4"/>
    </row>
    <row r="69" spans="1:18" s="49" customFormat="1" ht="36.950000000000003" customHeight="1" x14ac:dyDescent="0.25">
      <c r="A69" s="33" t="s">
        <v>137</v>
      </c>
      <c r="B69" s="34" t="s">
        <v>49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6"/>
    </row>
    <row r="70" spans="1:18" s="51" customFormat="1" ht="36.950000000000003" customHeight="1" x14ac:dyDescent="0.25">
      <c r="A70" s="50" t="s">
        <v>81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1:18" s="51" customFormat="1" ht="36.950000000000003" customHeight="1" x14ac:dyDescent="0.25">
      <c r="A71" s="32" t="s">
        <v>156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s="51" customFormat="1" ht="36.950000000000003" customHeight="1" x14ac:dyDescent="0.25">
      <c r="A72" s="33" t="s">
        <v>139</v>
      </c>
      <c r="B72" s="34" t="s">
        <v>138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6"/>
    </row>
    <row r="73" spans="1:18" s="52" customFormat="1" ht="69.95" customHeight="1" x14ac:dyDescent="0.2">
      <c r="A73" s="37" t="s">
        <v>110</v>
      </c>
      <c r="B73" s="38" t="s">
        <v>50</v>
      </c>
      <c r="C73" s="39" t="s">
        <v>59</v>
      </c>
      <c r="D73" s="40">
        <f>E73+F73+G73+H73</f>
        <v>8332</v>
      </c>
      <c r="E73" s="41">
        <v>8332</v>
      </c>
      <c r="F73" s="46">
        <v>0</v>
      </c>
      <c r="G73" s="46">
        <v>0</v>
      </c>
      <c r="H73" s="46">
        <v>0</v>
      </c>
      <c r="I73" s="45">
        <f>J73+K73+L73+M73</f>
        <v>23818</v>
      </c>
      <c r="J73" s="2">
        <v>23818</v>
      </c>
      <c r="K73" s="3">
        <v>0</v>
      </c>
      <c r="L73" s="3">
        <v>0</v>
      </c>
      <c r="M73" s="3">
        <v>0</v>
      </c>
      <c r="N73" s="4">
        <f>I73/D73*100</f>
        <v>285.86173787806047</v>
      </c>
      <c r="O73" s="5">
        <f>J73/E73*100</f>
        <v>285.86173787806047</v>
      </c>
      <c r="P73" s="5" t="s">
        <v>74</v>
      </c>
      <c r="Q73" s="5" t="s">
        <v>74</v>
      </c>
      <c r="R73" s="5" t="s">
        <v>74</v>
      </c>
    </row>
    <row r="74" spans="1:18" s="52" customFormat="1" ht="69.95" customHeight="1" x14ac:dyDescent="0.2">
      <c r="A74" s="37"/>
      <c r="B74" s="38"/>
      <c r="C74" s="39"/>
      <c r="D74" s="40"/>
      <c r="E74" s="41"/>
      <c r="F74" s="46"/>
      <c r="G74" s="46"/>
      <c r="H74" s="46"/>
      <c r="I74" s="45">
        <f>J74+K74+L74+M74</f>
        <v>8039</v>
      </c>
      <c r="J74" s="2">
        <v>8039</v>
      </c>
      <c r="K74" s="3">
        <v>0</v>
      </c>
      <c r="L74" s="3">
        <v>0</v>
      </c>
      <c r="M74" s="3">
        <v>0</v>
      </c>
      <c r="N74" s="4"/>
      <c r="O74" s="5"/>
      <c r="P74" s="5"/>
      <c r="Q74" s="5"/>
      <c r="R74" s="5"/>
    </row>
    <row r="75" spans="1:18" s="52" customFormat="1" ht="39.950000000000003" customHeight="1" x14ac:dyDescent="0.2">
      <c r="A75" s="37" t="s">
        <v>111</v>
      </c>
      <c r="B75" s="38" t="s">
        <v>51</v>
      </c>
      <c r="C75" s="39" t="s">
        <v>26</v>
      </c>
      <c r="D75" s="40">
        <f>E75+F75+G75+H75</f>
        <v>2196</v>
      </c>
      <c r="E75" s="41">
        <v>2196</v>
      </c>
      <c r="F75" s="46">
        <v>0</v>
      </c>
      <c r="G75" s="46">
        <v>0</v>
      </c>
      <c r="H75" s="46">
        <v>0</v>
      </c>
      <c r="I75" s="1">
        <f>J75+K75+L75+M75</f>
        <v>0</v>
      </c>
      <c r="J75" s="2">
        <v>0</v>
      </c>
      <c r="K75" s="3">
        <v>0</v>
      </c>
      <c r="L75" s="3">
        <v>0</v>
      </c>
      <c r="M75" s="3">
        <v>0</v>
      </c>
      <c r="N75" s="4">
        <f>I75/D75*100</f>
        <v>0</v>
      </c>
      <c r="O75" s="5">
        <f>J75/E75*100</f>
        <v>0</v>
      </c>
      <c r="P75" s="5" t="s">
        <v>74</v>
      </c>
      <c r="Q75" s="5" t="s">
        <v>74</v>
      </c>
      <c r="R75" s="5" t="s">
        <v>74</v>
      </c>
    </row>
    <row r="76" spans="1:18" s="52" customFormat="1" ht="39.950000000000003" customHeight="1" x14ac:dyDescent="0.2">
      <c r="A76" s="37"/>
      <c r="B76" s="38"/>
      <c r="C76" s="39"/>
      <c r="D76" s="40"/>
      <c r="E76" s="41"/>
      <c r="F76" s="46"/>
      <c r="G76" s="46"/>
      <c r="H76" s="46"/>
      <c r="I76" s="1">
        <f>J76+K76+L76+M76</f>
        <v>0</v>
      </c>
      <c r="J76" s="2">
        <v>0</v>
      </c>
      <c r="K76" s="3">
        <v>0</v>
      </c>
      <c r="L76" s="3">
        <v>0</v>
      </c>
      <c r="M76" s="3">
        <v>0</v>
      </c>
      <c r="N76" s="4"/>
      <c r="O76" s="5"/>
      <c r="P76" s="5"/>
      <c r="Q76" s="5"/>
      <c r="R76" s="5"/>
    </row>
    <row r="77" spans="1:18" s="52" customFormat="1" ht="75" customHeight="1" x14ac:dyDescent="0.2">
      <c r="A77" s="37" t="s">
        <v>112</v>
      </c>
      <c r="B77" s="38" t="s">
        <v>52</v>
      </c>
      <c r="C77" s="39" t="s">
        <v>26</v>
      </c>
      <c r="D77" s="40">
        <f>E77+F77+G77+H77</f>
        <v>16962</v>
      </c>
      <c r="E77" s="41">
        <v>16962</v>
      </c>
      <c r="F77" s="46">
        <v>0</v>
      </c>
      <c r="G77" s="46">
        <v>0</v>
      </c>
      <c r="H77" s="46">
        <v>0</v>
      </c>
      <c r="I77" s="1">
        <f t="shared" ref="I77:I81" si="45">J77+K77+L77+M77</f>
        <v>6053</v>
      </c>
      <c r="J77" s="2">
        <v>6053</v>
      </c>
      <c r="K77" s="3">
        <v>0</v>
      </c>
      <c r="L77" s="3">
        <v>0</v>
      </c>
      <c r="M77" s="3">
        <v>0</v>
      </c>
      <c r="N77" s="4">
        <f>I77/D77*100</f>
        <v>35.685650277089962</v>
      </c>
      <c r="O77" s="5">
        <f>J77/E77*100</f>
        <v>35.685650277089962</v>
      </c>
      <c r="P77" s="5" t="s">
        <v>74</v>
      </c>
      <c r="Q77" s="5" t="s">
        <v>74</v>
      </c>
      <c r="R77" s="5" t="s">
        <v>74</v>
      </c>
    </row>
    <row r="78" spans="1:18" s="52" customFormat="1" ht="75" customHeight="1" x14ac:dyDescent="0.2">
      <c r="A78" s="37"/>
      <c r="B78" s="38"/>
      <c r="C78" s="39"/>
      <c r="D78" s="40"/>
      <c r="E78" s="41"/>
      <c r="F78" s="46"/>
      <c r="G78" s="46"/>
      <c r="H78" s="46"/>
      <c r="I78" s="1">
        <f t="shared" si="45"/>
        <v>4974</v>
      </c>
      <c r="J78" s="2">
        <v>4974</v>
      </c>
      <c r="K78" s="3">
        <v>0</v>
      </c>
      <c r="L78" s="3">
        <v>0</v>
      </c>
      <c r="M78" s="3">
        <v>0</v>
      </c>
      <c r="N78" s="4"/>
      <c r="O78" s="5"/>
      <c r="P78" s="5"/>
      <c r="Q78" s="5"/>
      <c r="R78" s="5"/>
    </row>
    <row r="79" spans="1:18" s="52" customFormat="1" ht="36.950000000000003" customHeight="1" x14ac:dyDescent="0.2">
      <c r="A79" s="37"/>
      <c r="B79" s="38" t="s">
        <v>75</v>
      </c>
      <c r="C79" s="39"/>
      <c r="D79" s="40">
        <f>E79+F79+G79+H79</f>
        <v>1584</v>
      </c>
      <c r="E79" s="41">
        <v>1584</v>
      </c>
      <c r="F79" s="46">
        <v>0</v>
      </c>
      <c r="G79" s="46">
        <v>0</v>
      </c>
      <c r="H79" s="46">
        <v>0</v>
      </c>
      <c r="I79" s="40">
        <f>J79+K79+L79+M79</f>
        <v>1584</v>
      </c>
      <c r="J79" s="41">
        <v>1584</v>
      </c>
      <c r="K79" s="46">
        <v>0</v>
      </c>
      <c r="L79" s="46">
        <v>0</v>
      </c>
      <c r="M79" s="46">
        <v>0</v>
      </c>
      <c r="N79" s="53" t="s">
        <v>80</v>
      </c>
      <c r="O79" s="53" t="s">
        <v>80</v>
      </c>
      <c r="P79" s="53" t="s">
        <v>80</v>
      </c>
      <c r="Q79" s="53" t="s">
        <v>80</v>
      </c>
      <c r="R79" s="53" t="s">
        <v>80</v>
      </c>
    </row>
    <row r="80" spans="1:18" s="52" customFormat="1" ht="15.75" hidden="1" customHeight="1" x14ac:dyDescent="0.2">
      <c r="A80" s="37"/>
      <c r="B80" s="38"/>
      <c r="C80" s="39"/>
      <c r="D80" s="40"/>
      <c r="E80" s="41"/>
      <c r="F80" s="46"/>
      <c r="G80" s="46"/>
      <c r="H80" s="46"/>
      <c r="I80" s="40"/>
      <c r="J80" s="41"/>
      <c r="K80" s="46"/>
      <c r="L80" s="46"/>
      <c r="M80" s="46"/>
      <c r="N80" s="54"/>
      <c r="O80" s="55"/>
      <c r="P80" s="55"/>
      <c r="Q80" s="55"/>
      <c r="R80" s="55"/>
    </row>
    <row r="81" spans="1:18" s="52" customFormat="1" ht="60" customHeight="1" x14ac:dyDescent="0.2">
      <c r="A81" s="37" t="s">
        <v>113</v>
      </c>
      <c r="B81" s="38" t="s">
        <v>53</v>
      </c>
      <c r="C81" s="39" t="s">
        <v>26</v>
      </c>
      <c r="D81" s="40">
        <f t="shared" ref="D81" si="46">E81+F81+G81+H81</f>
        <v>241974</v>
      </c>
      <c r="E81" s="41">
        <v>27315</v>
      </c>
      <c r="F81" s="46">
        <v>214659</v>
      </c>
      <c r="G81" s="46">
        <v>0</v>
      </c>
      <c r="H81" s="46">
        <v>0</v>
      </c>
      <c r="I81" s="1">
        <f t="shared" si="45"/>
        <v>58970</v>
      </c>
      <c r="J81" s="2">
        <v>3534</v>
      </c>
      <c r="K81" s="3">
        <v>55436</v>
      </c>
      <c r="L81" s="3">
        <v>0</v>
      </c>
      <c r="M81" s="3">
        <v>0</v>
      </c>
      <c r="N81" s="4">
        <f>I81/D81*100</f>
        <v>24.370386901072017</v>
      </c>
      <c r="O81" s="5">
        <f>J81/E81*100</f>
        <v>12.937946183415704</v>
      </c>
      <c r="P81" s="5">
        <f t="shared" ref="P81" si="47">K81/F81*100</f>
        <v>25.825145929124798</v>
      </c>
      <c r="Q81" s="4" t="s">
        <v>74</v>
      </c>
      <c r="R81" s="4" t="s">
        <v>74</v>
      </c>
    </row>
    <row r="82" spans="1:18" s="52" customFormat="1" ht="60" customHeight="1" x14ac:dyDescent="0.2">
      <c r="A82" s="37"/>
      <c r="B82" s="38"/>
      <c r="C82" s="39"/>
      <c r="D82" s="40"/>
      <c r="E82" s="41"/>
      <c r="F82" s="46"/>
      <c r="G82" s="46"/>
      <c r="H82" s="46"/>
      <c r="I82" s="1">
        <f>J82+K82+L82+M82</f>
        <v>105694</v>
      </c>
      <c r="J82" s="2">
        <v>6244</v>
      </c>
      <c r="K82" s="3">
        <v>99450</v>
      </c>
      <c r="L82" s="3">
        <v>0</v>
      </c>
      <c r="M82" s="3">
        <v>0</v>
      </c>
      <c r="N82" s="4"/>
      <c r="O82" s="5"/>
      <c r="P82" s="5"/>
      <c r="Q82" s="4"/>
      <c r="R82" s="4"/>
    </row>
    <row r="83" spans="1:18" s="52" customFormat="1" ht="57.75" hidden="1" customHeight="1" x14ac:dyDescent="0.2">
      <c r="A83" s="56"/>
      <c r="B83" s="38" t="s">
        <v>54</v>
      </c>
      <c r="C83" s="39" t="s">
        <v>26</v>
      </c>
      <c r="D83" s="40">
        <f t="shared" ref="D83" si="48">E83+F83+G83+H83</f>
        <v>0</v>
      </c>
      <c r="E83" s="41">
        <v>0</v>
      </c>
      <c r="F83" s="46">
        <v>0</v>
      </c>
      <c r="G83" s="46">
        <v>0</v>
      </c>
      <c r="H83" s="46">
        <v>0</v>
      </c>
      <c r="I83" s="1">
        <f t="shared" ref="I83:I100" si="49">J83+K83+L83+M83</f>
        <v>0</v>
      </c>
      <c r="J83" s="2">
        <v>0</v>
      </c>
      <c r="K83" s="3">
        <v>0</v>
      </c>
      <c r="L83" s="3">
        <v>0</v>
      </c>
      <c r="M83" s="3">
        <v>0</v>
      </c>
      <c r="N83" s="4" t="s">
        <v>74</v>
      </c>
      <c r="O83" s="4" t="s">
        <v>74</v>
      </c>
      <c r="P83" s="4" t="s">
        <v>74</v>
      </c>
      <c r="Q83" s="4" t="s">
        <v>74</v>
      </c>
      <c r="R83" s="4" t="s">
        <v>74</v>
      </c>
    </row>
    <row r="84" spans="1:18" s="52" customFormat="1" ht="54" hidden="1" customHeight="1" x14ac:dyDescent="0.2">
      <c r="A84" s="56"/>
      <c r="B84" s="38"/>
      <c r="C84" s="39"/>
      <c r="D84" s="40"/>
      <c r="E84" s="41"/>
      <c r="F84" s="46"/>
      <c r="G84" s="46"/>
      <c r="H84" s="46"/>
      <c r="I84" s="1">
        <f t="shared" si="49"/>
        <v>0</v>
      </c>
      <c r="J84" s="2">
        <v>0</v>
      </c>
      <c r="K84" s="3">
        <v>0</v>
      </c>
      <c r="L84" s="3">
        <v>0</v>
      </c>
      <c r="M84" s="3">
        <v>0</v>
      </c>
      <c r="N84" s="4"/>
      <c r="O84" s="4"/>
      <c r="P84" s="4"/>
      <c r="Q84" s="4"/>
      <c r="R84" s="4"/>
    </row>
    <row r="85" spans="1:18" s="52" customFormat="1" ht="39.950000000000003" customHeight="1" x14ac:dyDescent="0.2">
      <c r="A85" s="37" t="s">
        <v>114</v>
      </c>
      <c r="B85" s="38" t="s">
        <v>55</v>
      </c>
      <c r="C85" s="39" t="s">
        <v>26</v>
      </c>
      <c r="D85" s="40">
        <f t="shared" ref="D85:D87" si="50">E85+F85+G85+H85</f>
        <v>934352</v>
      </c>
      <c r="E85" s="41">
        <v>58150</v>
      </c>
      <c r="F85" s="46">
        <v>876202</v>
      </c>
      <c r="G85" s="46">
        <v>0</v>
      </c>
      <c r="H85" s="46">
        <v>0</v>
      </c>
      <c r="I85" s="1">
        <f t="shared" si="49"/>
        <v>931034</v>
      </c>
      <c r="J85" s="2">
        <v>56767</v>
      </c>
      <c r="K85" s="3">
        <v>874267</v>
      </c>
      <c r="L85" s="3">
        <v>0</v>
      </c>
      <c r="M85" s="3">
        <v>0</v>
      </c>
      <c r="N85" s="4">
        <f>I85/D85*100</f>
        <v>99.644887579841438</v>
      </c>
      <c r="O85" s="5">
        <f t="shared" ref="O85" si="51">J85/E85*100</f>
        <v>97.621668099742038</v>
      </c>
      <c r="P85" s="5">
        <f t="shared" ref="P85" si="52">K85/F85*100</f>
        <v>99.77916051321499</v>
      </c>
      <c r="Q85" s="4" t="s">
        <v>74</v>
      </c>
      <c r="R85" s="4" t="s">
        <v>74</v>
      </c>
    </row>
    <row r="86" spans="1:18" s="52" customFormat="1" ht="39.950000000000003" customHeight="1" x14ac:dyDescent="0.2">
      <c r="A86" s="37"/>
      <c r="B86" s="38"/>
      <c r="C86" s="39"/>
      <c r="D86" s="40"/>
      <c r="E86" s="41"/>
      <c r="F86" s="46"/>
      <c r="G86" s="46"/>
      <c r="H86" s="46"/>
      <c r="I86" s="1">
        <f>J86+K86+L86+M86</f>
        <v>931034</v>
      </c>
      <c r="J86" s="2">
        <v>56767</v>
      </c>
      <c r="K86" s="3">
        <v>874267</v>
      </c>
      <c r="L86" s="3">
        <v>0</v>
      </c>
      <c r="M86" s="3">
        <v>0</v>
      </c>
      <c r="N86" s="4"/>
      <c r="O86" s="5"/>
      <c r="P86" s="5"/>
      <c r="Q86" s="4"/>
      <c r="R86" s="4"/>
    </row>
    <row r="87" spans="1:18" s="52" customFormat="1" ht="39.950000000000003" customHeight="1" x14ac:dyDescent="0.2">
      <c r="A87" s="37"/>
      <c r="B87" s="38" t="s">
        <v>54</v>
      </c>
      <c r="C87" s="39" t="s">
        <v>26</v>
      </c>
      <c r="D87" s="40">
        <f t="shared" si="50"/>
        <v>930249</v>
      </c>
      <c r="E87" s="41">
        <v>54047</v>
      </c>
      <c r="F87" s="46">
        <v>876202</v>
      </c>
      <c r="G87" s="46">
        <v>0</v>
      </c>
      <c r="H87" s="46">
        <v>0</v>
      </c>
      <c r="I87" s="1">
        <f>J87+K87+L87+M87</f>
        <v>928097</v>
      </c>
      <c r="J87" s="2">
        <v>53830</v>
      </c>
      <c r="K87" s="3">
        <v>874267</v>
      </c>
      <c r="L87" s="3">
        <v>0</v>
      </c>
      <c r="M87" s="3">
        <v>0</v>
      </c>
      <c r="N87" s="4">
        <f>I87/D87*100</f>
        <v>99.768664088862224</v>
      </c>
      <c r="O87" s="5">
        <f>J87/E87*100</f>
        <v>99.598497603937318</v>
      </c>
      <c r="P87" s="5">
        <f>K87/F87*100</f>
        <v>99.77916051321499</v>
      </c>
      <c r="Q87" s="4" t="s">
        <v>74</v>
      </c>
      <c r="R87" s="4" t="s">
        <v>74</v>
      </c>
    </row>
    <row r="88" spans="1:18" s="52" customFormat="1" ht="39.950000000000003" customHeight="1" x14ac:dyDescent="0.2">
      <c r="A88" s="37"/>
      <c r="B88" s="38"/>
      <c r="C88" s="39"/>
      <c r="D88" s="40"/>
      <c r="E88" s="41"/>
      <c r="F88" s="46"/>
      <c r="G88" s="46"/>
      <c r="H88" s="46"/>
      <c r="I88" s="1">
        <f t="shared" si="49"/>
        <v>928097</v>
      </c>
      <c r="J88" s="2">
        <v>53830</v>
      </c>
      <c r="K88" s="3">
        <v>874267</v>
      </c>
      <c r="L88" s="3">
        <v>0</v>
      </c>
      <c r="M88" s="3">
        <v>0</v>
      </c>
      <c r="N88" s="4"/>
      <c r="O88" s="5"/>
      <c r="P88" s="5"/>
      <c r="Q88" s="4"/>
      <c r="R88" s="4"/>
    </row>
    <row r="89" spans="1:18" s="52" customFormat="1" ht="50.1" customHeight="1" x14ac:dyDescent="0.2">
      <c r="A89" s="37" t="s">
        <v>115</v>
      </c>
      <c r="B89" s="38" t="s">
        <v>56</v>
      </c>
      <c r="C89" s="39" t="s">
        <v>26</v>
      </c>
      <c r="D89" s="40">
        <f t="shared" ref="D89" si="53">E89+F89+G89+H89</f>
        <v>132502</v>
      </c>
      <c r="E89" s="41">
        <v>132502</v>
      </c>
      <c r="F89" s="46">
        <v>0</v>
      </c>
      <c r="G89" s="46">
        <v>0</v>
      </c>
      <c r="H89" s="46">
        <v>0</v>
      </c>
      <c r="I89" s="1">
        <f t="shared" si="49"/>
        <v>128194</v>
      </c>
      <c r="J89" s="2">
        <v>128194</v>
      </c>
      <c r="K89" s="3">
        <v>0</v>
      </c>
      <c r="L89" s="3">
        <v>0</v>
      </c>
      <c r="M89" s="3">
        <v>0</v>
      </c>
      <c r="N89" s="4">
        <f>I89/D89*100</f>
        <v>96.748728321081941</v>
      </c>
      <c r="O89" s="5">
        <f t="shared" ref="O89" si="54">J89/E89*100</f>
        <v>96.748728321081941</v>
      </c>
      <c r="P89" s="5" t="s">
        <v>74</v>
      </c>
      <c r="Q89" s="4" t="s">
        <v>74</v>
      </c>
      <c r="R89" s="4" t="s">
        <v>74</v>
      </c>
    </row>
    <row r="90" spans="1:18" s="52" customFormat="1" ht="50.1" customHeight="1" x14ac:dyDescent="0.2">
      <c r="A90" s="37"/>
      <c r="B90" s="38"/>
      <c r="C90" s="39"/>
      <c r="D90" s="40"/>
      <c r="E90" s="41"/>
      <c r="F90" s="46"/>
      <c r="G90" s="46"/>
      <c r="H90" s="46"/>
      <c r="I90" s="1">
        <f t="shared" si="49"/>
        <v>128194</v>
      </c>
      <c r="J90" s="2">
        <v>128194</v>
      </c>
      <c r="K90" s="3">
        <v>0</v>
      </c>
      <c r="L90" s="3">
        <v>0</v>
      </c>
      <c r="M90" s="3">
        <v>0</v>
      </c>
      <c r="N90" s="4"/>
      <c r="O90" s="5"/>
      <c r="P90" s="5"/>
      <c r="Q90" s="4"/>
      <c r="R90" s="4"/>
    </row>
    <row r="91" spans="1:18" s="52" customFormat="1" ht="99.95" customHeight="1" x14ac:dyDescent="0.2">
      <c r="A91" s="37" t="s">
        <v>116</v>
      </c>
      <c r="B91" s="38" t="s">
        <v>57</v>
      </c>
      <c r="C91" s="39" t="s">
        <v>26</v>
      </c>
      <c r="D91" s="40">
        <f t="shared" ref="D91" si="55">E91+F91+G91+H91</f>
        <v>1380</v>
      </c>
      <c r="E91" s="41">
        <v>1380</v>
      </c>
      <c r="F91" s="46">
        <v>0</v>
      </c>
      <c r="G91" s="46">
        <v>0</v>
      </c>
      <c r="H91" s="46">
        <v>0</v>
      </c>
      <c r="I91" s="1">
        <f t="shared" si="49"/>
        <v>0</v>
      </c>
      <c r="J91" s="2">
        <v>0</v>
      </c>
      <c r="K91" s="3">
        <v>0</v>
      </c>
      <c r="L91" s="3">
        <v>0</v>
      </c>
      <c r="M91" s="3">
        <v>0</v>
      </c>
      <c r="N91" s="4">
        <f>I91/D91*100</f>
        <v>0</v>
      </c>
      <c r="O91" s="5">
        <f t="shared" ref="O91" si="56">J91/E91*100</f>
        <v>0</v>
      </c>
      <c r="P91" s="4" t="s">
        <v>74</v>
      </c>
      <c r="Q91" s="4" t="s">
        <v>74</v>
      </c>
      <c r="R91" s="4" t="s">
        <v>74</v>
      </c>
    </row>
    <row r="92" spans="1:18" s="52" customFormat="1" ht="99.95" customHeight="1" x14ac:dyDescent="0.2">
      <c r="A92" s="37"/>
      <c r="B92" s="38"/>
      <c r="C92" s="39"/>
      <c r="D92" s="40"/>
      <c r="E92" s="41"/>
      <c r="F92" s="46"/>
      <c r="G92" s="46"/>
      <c r="H92" s="46"/>
      <c r="I92" s="1">
        <f t="shared" si="49"/>
        <v>0</v>
      </c>
      <c r="J92" s="2">
        <v>0</v>
      </c>
      <c r="K92" s="3">
        <v>0</v>
      </c>
      <c r="L92" s="3">
        <v>0</v>
      </c>
      <c r="M92" s="3">
        <v>0</v>
      </c>
      <c r="N92" s="4"/>
      <c r="O92" s="5"/>
      <c r="P92" s="4"/>
      <c r="Q92" s="4"/>
      <c r="R92" s="4"/>
    </row>
    <row r="93" spans="1:18" s="52" customFormat="1" ht="36.950000000000003" customHeight="1" x14ac:dyDescent="0.2">
      <c r="A93" s="37" t="s">
        <v>117</v>
      </c>
      <c r="B93" s="38" t="s">
        <v>58</v>
      </c>
      <c r="C93" s="39" t="s">
        <v>26</v>
      </c>
      <c r="D93" s="40">
        <f t="shared" ref="D93" si="57">E93+F93+G93+H93</f>
        <v>212314</v>
      </c>
      <c r="E93" s="41">
        <v>12314</v>
      </c>
      <c r="F93" s="46">
        <v>200000</v>
      </c>
      <c r="G93" s="46">
        <v>0</v>
      </c>
      <c r="H93" s="46">
        <v>0</v>
      </c>
      <c r="I93" s="1">
        <f t="shared" si="49"/>
        <v>212314</v>
      </c>
      <c r="J93" s="2">
        <v>12314</v>
      </c>
      <c r="K93" s="3">
        <v>200000</v>
      </c>
      <c r="L93" s="3">
        <v>0</v>
      </c>
      <c r="M93" s="3">
        <v>0</v>
      </c>
      <c r="N93" s="4">
        <f>I93/D93*100</f>
        <v>100</v>
      </c>
      <c r="O93" s="5">
        <f t="shared" ref="O93" si="58">J93/E93*100</f>
        <v>100</v>
      </c>
      <c r="P93" s="5">
        <f t="shared" ref="P93" si="59">K93/F93*100</f>
        <v>100</v>
      </c>
      <c r="Q93" s="4" t="s">
        <v>74</v>
      </c>
      <c r="R93" s="4" t="s">
        <v>74</v>
      </c>
    </row>
    <row r="94" spans="1:18" s="52" customFormat="1" ht="36.950000000000003" customHeight="1" x14ac:dyDescent="0.2">
      <c r="A94" s="37"/>
      <c r="B94" s="38"/>
      <c r="C94" s="39"/>
      <c r="D94" s="40"/>
      <c r="E94" s="41"/>
      <c r="F94" s="46"/>
      <c r="G94" s="46"/>
      <c r="H94" s="46"/>
      <c r="I94" s="1">
        <f t="shared" si="49"/>
        <v>212314</v>
      </c>
      <c r="J94" s="2">
        <v>12314</v>
      </c>
      <c r="K94" s="3">
        <v>200000</v>
      </c>
      <c r="L94" s="3">
        <v>0</v>
      </c>
      <c r="M94" s="3">
        <v>0</v>
      </c>
      <c r="N94" s="4"/>
      <c r="O94" s="5"/>
      <c r="P94" s="5"/>
      <c r="Q94" s="4"/>
      <c r="R94" s="4"/>
    </row>
    <row r="95" spans="1:18" s="52" customFormat="1" ht="36.950000000000003" customHeight="1" x14ac:dyDescent="0.2">
      <c r="A95" s="43" t="s">
        <v>22</v>
      </c>
      <c r="B95" s="43"/>
      <c r="C95" s="43"/>
      <c r="D95" s="57">
        <f>E95+F95+G95+H95</f>
        <v>1551596</v>
      </c>
      <c r="E95" s="57">
        <f>SUM(E73:E94)-E87-E83</f>
        <v>260735</v>
      </c>
      <c r="F95" s="57">
        <f t="shared" ref="F95:G95" si="60">SUM(F73:F94)-F87-F83</f>
        <v>1290861</v>
      </c>
      <c r="G95" s="57">
        <f t="shared" si="60"/>
        <v>0</v>
      </c>
      <c r="H95" s="57">
        <f>SUM(H73:H94)-H87-H83</f>
        <v>0</v>
      </c>
      <c r="I95" s="58">
        <f t="shared" si="49"/>
        <v>1361967</v>
      </c>
      <c r="J95" s="58">
        <f>J73+J75+J77+J81+J85+J89+J91+J93+J79</f>
        <v>232264</v>
      </c>
      <c r="K95" s="58">
        <f t="shared" ref="K95:L95" si="61">K73+K75+K77+K81+K85+K89+K91+K93+K79</f>
        <v>1129703</v>
      </c>
      <c r="L95" s="58">
        <f t="shared" si="61"/>
        <v>0</v>
      </c>
      <c r="M95" s="58">
        <f t="shared" ref="M95" si="62">M73+M75+M77+M81+M85+M89+M91+M93</f>
        <v>0</v>
      </c>
      <c r="N95" s="4">
        <f>I95/D95*100</f>
        <v>87.778455216435205</v>
      </c>
      <c r="O95" s="4">
        <f>J95/E95*100</f>
        <v>89.080484016338417</v>
      </c>
      <c r="P95" s="4">
        <f t="shared" ref="P95:P97" si="63">K95/F95*100</f>
        <v>87.515464484557199</v>
      </c>
      <c r="Q95" s="4" t="s">
        <v>74</v>
      </c>
      <c r="R95" s="4" t="s">
        <v>74</v>
      </c>
    </row>
    <row r="96" spans="1:18" s="52" customFormat="1" ht="36.950000000000003" customHeight="1" x14ac:dyDescent="0.2">
      <c r="A96" s="43"/>
      <c r="B96" s="43"/>
      <c r="C96" s="43"/>
      <c r="D96" s="57"/>
      <c r="E96" s="57"/>
      <c r="F96" s="57"/>
      <c r="G96" s="57"/>
      <c r="H96" s="57"/>
      <c r="I96" s="58">
        <f t="shared" si="49"/>
        <v>1391833</v>
      </c>
      <c r="J96" s="58">
        <f>J74+J76+J78+J82+J86+J90+J92+J94+J79</f>
        <v>218116</v>
      </c>
      <c r="K96" s="58">
        <f t="shared" ref="K96:L96" si="64">K74+K76+K78+K82+K86+K90+K92+K94+K79</f>
        <v>1173717</v>
      </c>
      <c r="L96" s="58">
        <f t="shared" si="64"/>
        <v>0</v>
      </c>
      <c r="M96" s="58">
        <f>M74+M76+M78+M82+M86+M90+M92+M94</f>
        <v>0</v>
      </c>
      <c r="N96" s="4"/>
      <c r="O96" s="4"/>
      <c r="P96" s="4"/>
      <c r="Q96" s="4"/>
      <c r="R96" s="4"/>
    </row>
    <row r="97" spans="1:18" s="62" customFormat="1" ht="36.950000000000003" customHeight="1" x14ac:dyDescent="0.3">
      <c r="A97" s="59" t="s">
        <v>78</v>
      </c>
      <c r="B97" s="59"/>
      <c r="C97" s="59"/>
      <c r="D97" s="60">
        <f>E97+F97+G97+H97</f>
        <v>1550012</v>
      </c>
      <c r="E97" s="60">
        <f>E95-E79</f>
        <v>259151</v>
      </c>
      <c r="F97" s="60">
        <f t="shared" ref="F97:H97" si="65">F95-F79</f>
        <v>1290861</v>
      </c>
      <c r="G97" s="60">
        <f t="shared" si="65"/>
        <v>0</v>
      </c>
      <c r="H97" s="60">
        <f t="shared" si="65"/>
        <v>0</v>
      </c>
      <c r="I97" s="61">
        <f t="shared" si="49"/>
        <v>1360383</v>
      </c>
      <c r="J97" s="61">
        <f>J95-J79</f>
        <v>230680</v>
      </c>
      <c r="K97" s="61">
        <f t="shared" ref="K97:L97" si="66">K95</f>
        <v>1129703</v>
      </c>
      <c r="L97" s="61">
        <f t="shared" si="66"/>
        <v>0</v>
      </c>
      <c r="M97" s="61">
        <f>M95</f>
        <v>0</v>
      </c>
      <c r="N97" s="4">
        <f>I97/D97*100</f>
        <v>87.765965682846328</v>
      </c>
      <c r="O97" s="4">
        <f>J97/E97*100</f>
        <v>89.013741023573132</v>
      </c>
      <c r="P97" s="4">
        <f t="shared" si="63"/>
        <v>87.515464484557199</v>
      </c>
      <c r="Q97" s="4" t="s">
        <v>74</v>
      </c>
      <c r="R97" s="4" t="s">
        <v>74</v>
      </c>
    </row>
    <row r="98" spans="1:18" s="62" customFormat="1" ht="36.950000000000003" customHeight="1" x14ac:dyDescent="0.3">
      <c r="A98" s="59"/>
      <c r="B98" s="59"/>
      <c r="C98" s="59"/>
      <c r="D98" s="60"/>
      <c r="E98" s="60"/>
      <c r="F98" s="60"/>
      <c r="G98" s="60"/>
      <c r="H98" s="60"/>
      <c r="I98" s="61">
        <f t="shared" si="49"/>
        <v>1390249</v>
      </c>
      <c r="J98" s="61">
        <f>J96-J79</f>
        <v>216532</v>
      </c>
      <c r="K98" s="61">
        <f t="shared" ref="K98:M98" si="67">K96-K79</f>
        <v>1173717</v>
      </c>
      <c r="L98" s="61">
        <f t="shared" si="67"/>
        <v>0</v>
      </c>
      <c r="M98" s="61">
        <f t="shared" si="67"/>
        <v>0</v>
      </c>
      <c r="N98" s="4"/>
      <c r="O98" s="4"/>
      <c r="P98" s="4"/>
      <c r="Q98" s="4"/>
      <c r="R98" s="4"/>
    </row>
    <row r="99" spans="1:18" s="62" customFormat="1" ht="36.950000000000003" customHeight="1" x14ac:dyDescent="0.3">
      <c r="A99" s="59" t="s">
        <v>75</v>
      </c>
      <c r="B99" s="59"/>
      <c r="C99" s="59"/>
      <c r="D99" s="61">
        <f>E99+F99+G99+H99</f>
        <v>1584</v>
      </c>
      <c r="E99" s="61">
        <f>E79</f>
        <v>1584</v>
      </c>
      <c r="F99" s="61">
        <f t="shared" ref="F99:H99" si="68">F79</f>
        <v>0</v>
      </c>
      <c r="G99" s="61">
        <f t="shared" si="68"/>
        <v>0</v>
      </c>
      <c r="H99" s="61">
        <f t="shared" si="68"/>
        <v>0</v>
      </c>
      <c r="I99" s="61">
        <f t="shared" si="49"/>
        <v>1584</v>
      </c>
      <c r="J99" s="61">
        <f>J79</f>
        <v>1584</v>
      </c>
      <c r="K99" s="61">
        <f t="shared" ref="K99:M99" si="69">K79</f>
        <v>0</v>
      </c>
      <c r="L99" s="61">
        <f t="shared" si="69"/>
        <v>0</v>
      </c>
      <c r="M99" s="61">
        <f t="shared" si="69"/>
        <v>0</v>
      </c>
      <c r="N99" s="63" t="s">
        <v>80</v>
      </c>
      <c r="O99" s="63" t="s">
        <v>80</v>
      </c>
      <c r="P99" s="63" t="s">
        <v>80</v>
      </c>
      <c r="Q99" s="63" t="s">
        <v>80</v>
      </c>
      <c r="R99" s="63" t="s">
        <v>80</v>
      </c>
    </row>
    <row r="100" spans="1:18" s="62" customFormat="1" ht="36.950000000000003" customHeight="1" x14ac:dyDescent="0.3">
      <c r="A100" s="59" t="s">
        <v>79</v>
      </c>
      <c r="B100" s="59"/>
      <c r="C100" s="59"/>
      <c r="D100" s="60">
        <f>E100+F100+G100+H100</f>
        <v>1551596</v>
      </c>
      <c r="E100" s="60">
        <f>E97+E99</f>
        <v>260735</v>
      </c>
      <c r="F100" s="60">
        <f t="shared" ref="F100:G100" si="70">F97+F99</f>
        <v>1290861</v>
      </c>
      <c r="G100" s="60">
        <f t="shared" si="70"/>
        <v>0</v>
      </c>
      <c r="H100" s="60">
        <f>H97+H99</f>
        <v>0</v>
      </c>
      <c r="I100" s="61">
        <f t="shared" si="49"/>
        <v>1361967</v>
      </c>
      <c r="J100" s="61">
        <f>J97+J99</f>
        <v>232264</v>
      </c>
      <c r="K100" s="61">
        <f t="shared" ref="K100:M100" si="71">K97+K99</f>
        <v>1129703</v>
      </c>
      <c r="L100" s="61">
        <f t="shared" si="71"/>
        <v>0</v>
      </c>
      <c r="M100" s="61">
        <f t="shared" si="71"/>
        <v>0</v>
      </c>
      <c r="N100" s="4" t="s">
        <v>80</v>
      </c>
      <c r="O100" s="4" t="s">
        <v>80</v>
      </c>
      <c r="P100" s="4" t="s">
        <v>80</v>
      </c>
      <c r="Q100" s="4" t="s">
        <v>80</v>
      </c>
      <c r="R100" s="4" t="s">
        <v>80</v>
      </c>
    </row>
    <row r="101" spans="1:18" s="62" customFormat="1" ht="36.950000000000003" customHeight="1" x14ac:dyDescent="0.3">
      <c r="A101" s="59"/>
      <c r="B101" s="59"/>
      <c r="C101" s="59"/>
      <c r="D101" s="60"/>
      <c r="E101" s="60"/>
      <c r="F101" s="60"/>
      <c r="G101" s="60"/>
      <c r="H101" s="60"/>
      <c r="I101" s="61">
        <f>J101+K101+L101+M101</f>
        <v>1391833</v>
      </c>
      <c r="J101" s="61">
        <f>J99+J98</f>
        <v>218116</v>
      </c>
      <c r="K101" s="61">
        <f>K99+K98</f>
        <v>1173717</v>
      </c>
      <c r="L101" s="61">
        <f>L99+L98</f>
        <v>0</v>
      </c>
      <c r="M101" s="61">
        <v>0</v>
      </c>
      <c r="N101" s="4"/>
      <c r="O101" s="4"/>
      <c r="P101" s="4"/>
      <c r="Q101" s="4"/>
      <c r="R101" s="4"/>
    </row>
    <row r="102" spans="1:18" s="62" customFormat="1" ht="36.950000000000003" customHeight="1" x14ac:dyDescent="0.3">
      <c r="A102" s="33" t="s">
        <v>140</v>
      </c>
      <c r="B102" s="34" t="s">
        <v>155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1:18" s="52" customFormat="1" ht="36.950000000000003" customHeight="1" x14ac:dyDescent="0.2">
      <c r="A103" s="50" t="s">
        <v>83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1:18" ht="36.950000000000003" customHeight="1" x14ac:dyDescent="0.2">
      <c r="A104" s="27" t="s">
        <v>154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 ht="36.950000000000003" customHeight="1" x14ac:dyDescent="0.2">
      <c r="A105" s="28" t="s">
        <v>141</v>
      </c>
      <c r="B105" s="29" t="s">
        <v>153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1"/>
    </row>
    <row r="106" spans="1:18" ht="65.099999999999994" customHeight="1" x14ac:dyDescent="0.2">
      <c r="A106" s="37" t="s">
        <v>118</v>
      </c>
      <c r="B106" s="38" t="s">
        <v>60</v>
      </c>
      <c r="C106" s="39" t="s">
        <v>29</v>
      </c>
      <c r="D106" s="44">
        <f>E106+F106+G106+H106</f>
        <v>221307</v>
      </c>
      <c r="E106" s="41">
        <v>221307</v>
      </c>
      <c r="F106" s="41">
        <v>0</v>
      </c>
      <c r="G106" s="41">
        <v>0</v>
      </c>
      <c r="H106" s="41">
        <v>0</v>
      </c>
      <c r="I106" s="45">
        <f t="shared" ref="I106:I111" si="72">J106+K106+L106+M106</f>
        <v>220339</v>
      </c>
      <c r="J106" s="2">
        <v>220339</v>
      </c>
      <c r="K106" s="2">
        <v>0</v>
      </c>
      <c r="L106" s="2">
        <v>0</v>
      </c>
      <c r="M106" s="2">
        <v>0</v>
      </c>
      <c r="N106" s="64">
        <f>I106/D106*100</f>
        <v>99.562598562178323</v>
      </c>
      <c r="O106" s="65">
        <f t="shared" ref="O106" si="73">J106/E106*100</f>
        <v>99.562598562178323</v>
      </c>
      <c r="P106" s="65" t="s">
        <v>74</v>
      </c>
      <c r="Q106" s="65" t="s">
        <v>74</v>
      </c>
      <c r="R106" s="65" t="s">
        <v>74</v>
      </c>
    </row>
    <row r="107" spans="1:18" ht="65.099999999999994" customHeight="1" x14ac:dyDescent="0.2">
      <c r="A107" s="37"/>
      <c r="B107" s="38"/>
      <c r="C107" s="39"/>
      <c r="D107" s="44"/>
      <c r="E107" s="41"/>
      <c r="F107" s="41"/>
      <c r="G107" s="41"/>
      <c r="H107" s="41"/>
      <c r="I107" s="45">
        <f t="shared" si="72"/>
        <v>220339</v>
      </c>
      <c r="J107" s="2">
        <v>220339</v>
      </c>
      <c r="K107" s="2">
        <v>0</v>
      </c>
      <c r="L107" s="2">
        <v>0</v>
      </c>
      <c r="M107" s="2">
        <v>0</v>
      </c>
      <c r="N107" s="64"/>
      <c r="O107" s="65"/>
      <c r="P107" s="65"/>
      <c r="Q107" s="65"/>
      <c r="R107" s="65"/>
    </row>
    <row r="108" spans="1:18" ht="36.950000000000003" customHeight="1" x14ac:dyDescent="0.2">
      <c r="A108" s="37" t="s">
        <v>119</v>
      </c>
      <c r="B108" s="38" t="s">
        <v>61</v>
      </c>
      <c r="C108" s="39" t="s">
        <v>29</v>
      </c>
      <c r="D108" s="66">
        <f>E108+F108+G108+H108</f>
        <v>846</v>
      </c>
      <c r="E108" s="67">
        <v>846</v>
      </c>
      <c r="F108" s="67">
        <v>0</v>
      </c>
      <c r="G108" s="67">
        <v>0</v>
      </c>
      <c r="H108" s="67">
        <v>0</v>
      </c>
      <c r="I108" s="45">
        <f t="shared" si="72"/>
        <v>713</v>
      </c>
      <c r="J108" s="2">
        <v>713</v>
      </c>
      <c r="K108" s="2">
        <v>0</v>
      </c>
      <c r="L108" s="2">
        <v>0</v>
      </c>
      <c r="M108" s="2">
        <v>0</v>
      </c>
      <c r="N108" s="64">
        <f>I108/D108*100</f>
        <v>84.27895981087471</v>
      </c>
      <c r="O108" s="65">
        <f>J108/E108*100</f>
        <v>84.27895981087471</v>
      </c>
      <c r="P108" s="65" t="s">
        <v>74</v>
      </c>
      <c r="Q108" s="65" t="s">
        <v>74</v>
      </c>
      <c r="R108" s="65" t="s">
        <v>74</v>
      </c>
    </row>
    <row r="109" spans="1:18" ht="36.950000000000003" customHeight="1" x14ac:dyDescent="0.2">
      <c r="A109" s="37"/>
      <c r="B109" s="38"/>
      <c r="C109" s="39"/>
      <c r="D109" s="66"/>
      <c r="E109" s="67"/>
      <c r="F109" s="67"/>
      <c r="G109" s="67"/>
      <c r="H109" s="67"/>
      <c r="I109" s="45">
        <f t="shared" si="72"/>
        <v>713</v>
      </c>
      <c r="J109" s="2">
        <v>713</v>
      </c>
      <c r="K109" s="2">
        <v>0</v>
      </c>
      <c r="L109" s="2">
        <v>0</v>
      </c>
      <c r="M109" s="2">
        <v>0</v>
      </c>
      <c r="N109" s="64"/>
      <c r="O109" s="65"/>
      <c r="P109" s="65"/>
      <c r="Q109" s="65"/>
      <c r="R109" s="65"/>
    </row>
    <row r="110" spans="1:18" ht="36.950000000000003" customHeight="1" x14ac:dyDescent="0.2">
      <c r="A110" s="43" t="s">
        <v>22</v>
      </c>
      <c r="B110" s="43"/>
      <c r="C110" s="43"/>
      <c r="D110" s="44">
        <f>E110+F110+G110+H110</f>
        <v>222153</v>
      </c>
      <c r="E110" s="44">
        <f>SUM(E106:E109)</f>
        <v>222153</v>
      </c>
      <c r="F110" s="44">
        <f t="shared" ref="F110:H110" si="74">SUM(F106:F109)</f>
        <v>0</v>
      </c>
      <c r="G110" s="44">
        <f t="shared" si="74"/>
        <v>0</v>
      </c>
      <c r="H110" s="44">
        <f t="shared" si="74"/>
        <v>0</v>
      </c>
      <c r="I110" s="45">
        <f t="shared" si="72"/>
        <v>221052</v>
      </c>
      <c r="J110" s="45">
        <f>J106+J108</f>
        <v>221052</v>
      </c>
      <c r="K110" s="45">
        <f t="shared" ref="K110:M110" si="75">K106+K108</f>
        <v>0</v>
      </c>
      <c r="L110" s="45">
        <f t="shared" si="75"/>
        <v>0</v>
      </c>
      <c r="M110" s="45">
        <f t="shared" si="75"/>
        <v>0</v>
      </c>
      <c r="N110" s="64">
        <f>I110/D110*100</f>
        <v>99.504395619235396</v>
      </c>
      <c r="O110" s="64">
        <f>J110/E110*100</f>
        <v>99.504395619235396</v>
      </c>
      <c r="P110" s="64" t="s">
        <v>74</v>
      </c>
      <c r="Q110" s="64" t="s">
        <v>74</v>
      </c>
      <c r="R110" s="64" t="s">
        <v>74</v>
      </c>
    </row>
    <row r="111" spans="1:18" ht="36.950000000000003" customHeight="1" x14ac:dyDescent="0.2">
      <c r="A111" s="43"/>
      <c r="B111" s="43"/>
      <c r="C111" s="43"/>
      <c r="D111" s="44"/>
      <c r="E111" s="44"/>
      <c r="F111" s="44"/>
      <c r="G111" s="44"/>
      <c r="H111" s="44"/>
      <c r="I111" s="45">
        <f t="shared" si="72"/>
        <v>221052</v>
      </c>
      <c r="J111" s="45">
        <f>J107+J109</f>
        <v>221052</v>
      </c>
      <c r="K111" s="45">
        <f t="shared" ref="K111:M111" si="76">K107+K109</f>
        <v>0</v>
      </c>
      <c r="L111" s="45">
        <f t="shared" si="76"/>
        <v>0</v>
      </c>
      <c r="M111" s="45">
        <f t="shared" si="76"/>
        <v>0</v>
      </c>
      <c r="N111" s="64"/>
      <c r="O111" s="64"/>
      <c r="P111" s="64"/>
      <c r="Q111" s="64"/>
      <c r="R111" s="64"/>
    </row>
    <row r="112" spans="1:18" ht="36.950000000000003" customHeight="1" x14ac:dyDescent="0.2">
      <c r="A112" s="28" t="s">
        <v>142</v>
      </c>
      <c r="B112" s="29" t="s">
        <v>152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1"/>
    </row>
    <row r="113" spans="1:18" ht="36.950000000000003" customHeight="1" x14ac:dyDescent="0.2">
      <c r="A113" s="37" t="s">
        <v>120</v>
      </c>
      <c r="B113" s="38" t="s">
        <v>20</v>
      </c>
      <c r="C113" s="39" t="s">
        <v>29</v>
      </c>
      <c r="D113" s="44">
        <f>E113+F113+G113+H113</f>
        <v>30000</v>
      </c>
      <c r="E113" s="41">
        <v>30000</v>
      </c>
      <c r="F113" s="41">
        <v>0</v>
      </c>
      <c r="G113" s="41">
        <v>0</v>
      </c>
      <c r="H113" s="41">
        <v>0</v>
      </c>
      <c r="I113" s="45">
        <f>J113+K113+L113+M113</f>
        <v>27679</v>
      </c>
      <c r="J113" s="3">
        <v>27679</v>
      </c>
      <c r="K113" s="68">
        <v>0</v>
      </c>
      <c r="L113" s="68">
        <v>0</v>
      </c>
      <c r="M113" s="68">
        <v>0</v>
      </c>
      <c r="N113" s="69">
        <f>I113/D113*100</f>
        <v>92.263333333333335</v>
      </c>
      <c r="O113" s="70">
        <f>J113/E113*100</f>
        <v>92.263333333333335</v>
      </c>
      <c r="P113" s="65" t="s">
        <v>74</v>
      </c>
      <c r="Q113" s="65" t="s">
        <v>74</v>
      </c>
      <c r="R113" s="65" t="s">
        <v>74</v>
      </c>
    </row>
    <row r="114" spans="1:18" ht="36.950000000000003" customHeight="1" x14ac:dyDescent="0.2">
      <c r="A114" s="37"/>
      <c r="B114" s="38"/>
      <c r="C114" s="39"/>
      <c r="D114" s="44"/>
      <c r="E114" s="41"/>
      <c r="F114" s="41"/>
      <c r="G114" s="41"/>
      <c r="H114" s="41"/>
      <c r="I114" s="45">
        <f t="shared" ref="I114:I120" si="77">J114+K114+L114+M114</f>
        <v>27679</v>
      </c>
      <c r="J114" s="3">
        <v>27679</v>
      </c>
      <c r="K114" s="68">
        <v>0</v>
      </c>
      <c r="L114" s="68">
        <v>0</v>
      </c>
      <c r="M114" s="68">
        <v>0</v>
      </c>
      <c r="N114" s="69"/>
      <c r="O114" s="70"/>
      <c r="P114" s="65"/>
      <c r="Q114" s="65"/>
      <c r="R114" s="65"/>
    </row>
    <row r="115" spans="1:18" ht="36.950000000000003" customHeight="1" x14ac:dyDescent="0.2">
      <c r="A115" s="37" t="s">
        <v>121</v>
      </c>
      <c r="B115" s="38" t="s">
        <v>62</v>
      </c>
      <c r="C115" s="39" t="s">
        <v>29</v>
      </c>
      <c r="D115" s="44">
        <f>E115+F115+G115+H115</f>
        <v>8031</v>
      </c>
      <c r="E115" s="41">
        <v>8031</v>
      </c>
      <c r="F115" s="41">
        <v>0</v>
      </c>
      <c r="G115" s="41">
        <v>0</v>
      </c>
      <c r="H115" s="41">
        <v>0</v>
      </c>
      <c r="I115" s="45">
        <f>J115+K115+L115+M115</f>
        <v>7200</v>
      </c>
      <c r="J115" s="3">
        <v>7200</v>
      </c>
      <c r="K115" s="68">
        <v>0</v>
      </c>
      <c r="L115" s="68">
        <v>0</v>
      </c>
      <c r="M115" s="68">
        <v>0</v>
      </c>
      <c r="N115" s="69">
        <f>I115/D115*100</f>
        <v>89.652596189764665</v>
      </c>
      <c r="O115" s="70">
        <f t="shared" ref="O115" si="78">J115/E115*100</f>
        <v>89.652596189764665</v>
      </c>
      <c r="P115" s="65" t="s">
        <v>74</v>
      </c>
      <c r="Q115" s="65" t="s">
        <v>74</v>
      </c>
      <c r="R115" s="65" t="s">
        <v>74</v>
      </c>
    </row>
    <row r="116" spans="1:18" ht="36.950000000000003" customHeight="1" x14ac:dyDescent="0.2">
      <c r="A116" s="37"/>
      <c r="B116" s="38"/>
      <c r="C116" s="39"/>
      <c r="D116" s="44"/>
      <c r="E116" s="41"/>
      <c r="F116" s="41"/>
      <c r="G116" s="41"/>
      <c r="H116" s="41"/>
      <c r="I116" s="45">
        <f t="shared" si="77"/>
        <v>7200</v>
      </c>
      <c r="J116" s="3">
        <v>7200</v>
      </c>
      <c r="K116" s="68">
        <v>0</v>
      </c>
      <c r="L116" s="68">
        <v>0</v>
      </c>
      <c r="M116" s="68">
        <v>0</v>
      </c>
      <c r="N116" s="69"/>
      <c r="O116" s="70"/>
      <c r="P116" s="65"/>
      <c r="Q116" s="65"/>
      <c r="R116" s="65"/>
    </row>
    <row r="117" spans="1:18" ht="80.099999999999994" customHeight="1" x14ac:dyDescent="0.2">
      <c r="A117" s="37" t="s">
        <v>122</v>
      </c>
      <c r="B117" s="38" t="s">
        <v>82</v>
      </c>
      <c r="C117" s="39" t="s">
        <v>29</v>
      </c>
      <c r="D117" s="44">
        <f>E117+F117+G117+H117</f>
        <v>0</v>
      </c>
      <c r="E117" s="41">
        <v>0</v>
      </c>
      <c r="F117" s="41">
        <v>0</v>
      </c>
      <c r="G117" s="41">
        <v>0</v>
      </c>
      <c r="H117" s="41">
        <v>0</v>
      </c>
      <c r="I117" s="45">
        <f>J117+K117+L117+M117</f>
        <v>0</v>
      </c>
      <c r="J117" s="68">
        <v>0</v>
      </c>
      <c r="K117" s="68">
        <v>0</v>
      </c>
      <c r="L117" s="68">
        <v>0</v>
      </c>
      <c r="M117" s="68">
        <v>0</v>
      </c>
      <c r="N117" s="69" t="s">
        <v>74</v>
      </c>
      <c r="O117" s="70" t="s">
        <v>74</v>
      </c>
      <c r="P117" s="65" t="s">
        <v>74</v>
      </c>
      <c r="Q117" s="65" t="s">
        <v>74</v>
      </c>
      <c r="R117" s="65" t="s">
        <v>74</v>
      </c>
    </row>
    <row r="118" spans="1:18" ht="80.099999999999994" customHeight="1" x14ac:dyDescent="0.2">
      <c r="A118" s="37"/>
      <c r="B118" s="38"/>
      <c r="C118" s="39"/>
      <c r="D118" s="44"/>
      <c r="E118" s="41"/>
      <c r="F118" s="41"/>
      <c r="G118" s="41"/>
      <c r="H118" s="41"/>
      <c r="I118" s="45">
        <f t="shared" si="77"/>
        <v>0</v>
      </c>
      <c r="J118" s="68">
        <v>0</v>
      </c>
      <c r="K118" s="68">
        <v>0</v>
      </c>
      <c r="L118" s="68">
        <v>0</v>
      </c>
      <c r="M118" s="68">
        <v>0</v>
      </c>
      <c r="N118" s="69"/>
      <c r="O118" s="70"/>
      <c r="P118" s="65"/>
      <c r="Q118" s="65"/>
      <c r="R118" s="65"/>
    </row>
    <row r="119" spans="1:18" ht="36.950000000000003" customHeight="1" x14ac:dyDescent="0.2">
      <c r="A119" s="37" t="s">
        <v>123</v>
      </c>
      <c r="B119" s="38" t="s">
        <v>63</v>
      </c>
      <c r="C119" s="39" t="s">
        <v>29</v>
      </c>
      <c r="D119" s="44">
        <f>E119+F119+G119+H119</f>
        <v>0</v>
      </c>
      <c r="E119" s="41">
        <v>0</v>
      </c>
      <c r="F119" s="41">
        <v>0</v>
      </c>
      <c r="G119" s="41">
        <v>0</v>
      </c>
      <c r="H119" s="41">
        <v>0</v>
      </c>
      <c r="I119" s="45">
        <f>J119+K119+L119+M119</f>
        <v>0</v>
      </c>
      <c r="J119" s="68">
        <v>0</v>
      </c>
      <c r="K119" s="68">
        <v>0</v>
      </c>
      <c r="L119" s="68">
        <v>0</v>
      </c>
      <c r="M119" s="68">
        <v>0</v>
      </c>
      <c r="N119" s="69" t="s">
        <v>74</v>
      </c>
      <c r="O119" s="70" t="s">
        <v>74</v>
      </c>
      <c r="P119" s="65" t="s">
        <v>74</v>
      </c>
      <c r="Q119" s="65" t="s">
        <v>74</v>
      </c>
      <c r="R119" s="65" t="s">
        <v>74</v>
      </c>
    </row>
    <row r="120" spans="1:18" ht="36.950000000000003" customHeight="1" x14ac:dyDescent="0.2">
      <c r="A120" s="37"/>
      <c r="B120" s="38"/>
      <c r="C120" s="39"/>
      <c r="D120" s="44"/>
      <c r="E120" s="41"/>
      <c r="F120" s="41"/>
      <c r="G120" s="41"/>
      <c r="H120" s="41"/>
      <c r="I120" s="45">
        <f t="shared" si="77"/>
        <v>0</v>
      </c>
      <c r="J120" s="68">
        <v>0</v>
      </c>
      <c r="K120" s="68">
        <v>0</v>
      </c>
      <c r="L120" s="68">
        <v>0</v>
      </c>
      <c r="M120" s="68">
        <v>0</v>
      </c>
      <c r="N120" s="69"/>
      <c r="O120" s="70"/>
      <c r="P120" s="65"/>
      <c r="Q120" s="65"/>
      <c r="R120" s="65"/>
    </row>
    <row r="121" spans="1:18" s="15" customFormat="1" ht="36.950000000000003" customHeight="1" x14ac:dyDescent="0.2">
      <c r="A121" s="43" t="s">
        <v>22</v>
      </c>
      <c r="B121" s="43"/>
      <c r="C121" s="43"/>
      <c r="D121" s="44">
        <f>E121+F121+G121+H121</f>
        <v>38031</v>
      </c>
      <c r="E121" s="44">
        <f>E113+E115+E117+E119</f>
        <v>38031</v>
      </c>
      <c r="F121" s="66">
        <f t="shared" ref="F121:H121" si="79">F113+F115+F117+F119</f>
        <v>0</v>
      </c>
      <c r="G121" s="66">
        <f t="shared" si="79"/>
        <v>0</v>
      </c>
      <c r="H121" s="66">
        <f t="shared" si="79"/>
        <v>0</v>
      </c>
      <c r="I121" s="1">
        <f>J121+K121+L121+M121</f>
        <v>34879</v>
      </c>
      <c r="J121" s="1">
        <f>J113+J115+J117+J119</f>
        <v>34879</v>
      </c>
      <c r="K121" s="71">
        <f>K113</f>
        <v>0</v>
      </c>
      <c r="L121" s="71">
        <v>0</v>
      </c>
      <c r="M121" s="71">
        <v>0</v>
      </c>
      <c r="N121" s="69">
        <f>I121/D121*100</f>
        <v>91.712024401146437</v>
      </c>
      <c r="O121" s="69">
        <f>J121/E121*100</f>
        <v>91.712024401146437</v>
      </c>
      <c r="P121" s="64" t="s">
        <v>74</v>
      </c>
      <c r="Q121" s="64" t="s">
        <v>74</v>
      </c>
      <c r="R121" s="64" t="s">
        <v>74</v>
      </c>
    </row>
    <row r="122" spans="1:18" s="15" customFormat="1" ht="36.950000000000003" customHeight="1" x14ac:dyDescent="0.2">
      <c r="A122" s="43"/>
      <c r="B122" s="43"/>
      <c r="C122" s="43"/>
      <c r="D122" s="44"/>
      <c r="E122" s="44"/>
      <c r="F122" s="66"/>
      <c r="G122" s="66"/>
      <c r="H122" s="66"/>
      <c r="I122" s="1">
        <f>J122+K122+L122+M122</f>
        <v>34879</v>
      </c>
      <c r="J122" s="1">
        <f>J114+J116+J118+J120</f>
        <v>34879</v>
      </c>
      <c r="K122" s="71">
        <f t="shared" ref="K122:M122" si="80">K114+K116+K118+K120</f>
        <v>0</v>
      </c>
      <c r="L122" s="71">
        <f t="shared" si="80"/>
        <v>0</v>
      </c>
      <c r="M122" s="71">
        <f t="shared" si="80"/>
        <v>0</v>
      </c>
      <c r="N122" s="69"/>
      <c r="O122" s="69"/>
      <c r="P122" s="64"/>
      <c r="Q122" s="64"/>
      <c r="R122" s="64"/>
    </row>
    <row r="123" spans="1:18" s="72" customFormat="1" ht="36.950000000000003" customHeight="1" x14ac:dyDescent="0.25">
      <c r="A123" s="43" t="s">
        <v>4</v>
      </c>
      <c r="B123" s="43"/>
      <c r="C123" s="43"/>
      <c r="D123" s="44">
        <f>E123+F123+G123+H123</f>
        <v>260184</v>
      </c>
      <c r="E123" s="44">
        <f>E110+E121</f>
        <v>260184</v>
      </c>
      <c r="F123" s="40">
        <f t="shared" ref="F123:H123" si="81">F110+F121</f>
        <v>0</v>
      </c>
      <c r="G123" s="40">
        <f t="shared" si="81"/>
        <v>0</v>
      </c>
      <c r="H123" s="40">
        <f t="shared" si="81"/>
        <v>0</v>
      </c>
      <c r="I123" s="1">
        <f t="shared" ref="I123:I124" si="82">J123+K123+L123+M123</f>
        <v>255931</v>
      </c>
      <c r="J123" s="1">
        <f>J110+J121</f>
        <v>255931</v>
      </c>
      <c r="K123" s="71">
        <f t="shared" ref="K123:M123" si="83">K110+K121</f>
        <v>0</v>
      </c>
      <c r="L123" s="71">
        <f t="shared" si="83"/>
        <v>0</v>
      </c>
      <c r="M123" s="71">
        <f t="shared" si="83"/>
        <v>0</v>
      </c>
      <c r="N123" s="69">
        <f>I123/D123*100</f>
        <v>98.365387571872205</v>
      </c>
      <c r="O123" s="69">
        <f t="shared" ref="O123" si="84">J123/E123*100</f>
        <v>98.365387571872205</v>
      </c>
      <c r="P123" s="64" t="s">
        <v>74</v>
      </c>
      <c r="Q123" s="64" t="s">
        <v>74</v>
      </c>
      <c r="R123" s="64" t="s">
        <v>74</v>
      </c>
    </row>
    <row r="124" spans="1:18" s="73" customFormat="1" ht="36.950000000000003" customHeight="1" x14ac:dyDescent="0.35">
      <c r="A124" s="43"/>
      <c r="B124" s="43"/>
      <c r="C124" s="43"/>
      <c r="D124" s="44"/>
      <c r="E124" s="44"/>
      <c r="F124" s="40"/>
      <c r="G124" s="40"/>
      <c r="H124" s="40"/>
      <c r="I124" s="1">
        <f t="shared" si="82"/>
        <v>255931</v>
      </c>
      <c r="J124" s="1">
        <f>J111+J122</f>
        <v>255931</v>
      </c>
      <c r="K124" s="71">
        <f t="shared" ref="K124:M124" si="85">K111+K122</f>
        <v>0</v>
      </c>
      <c r="L124" s="71">
        <f t="shared" si="85"/>
        <v>0</v>
      </c>
      <c r="M124" s="71">
        <f t="shared" si="85"/>
        <v>0</v>
      </c>
      <c r="N124" s="69"/>
      <c r="O124" s="69"/>
      <c r="P124" s="64"/>
      <c r="Q124" s="64"/>
      <c r="R124" s="64"/>
    </row>
    <row r="125" spans="1:18" s="62" customFormat="1" ht="36.950000000000003" customHeight="1" x14ac:dyDescent="0.3">
      <c r="A125" s="33" t="s">
        <v>143</v>
      </c>
      <c r="B125" s="34" t="s">
        <v>146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</row>
    <row r="126" spans="1:18" s="75" customFormat="1" ht="36.950000000000003" customHeight="1" x14ac:dyDescent="0.25">
      <c r="A126" s="50" t="s">
        <v>64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</row>
    <row r="127" spans="1:18" s="75" customFormat="1" ht="36.950000000000003" customHeight="1" x14ac:dyDescent="0.25">
      <c r="A127" s="32" t="s">
        <v>147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</row>
    <row r="128" spans="1:18" s="75" customFormat="1" ht="36.950000000000003" customHeight="1" x14ac:dyDescent="0.25">
      <c r="A128" s="33" t="s">
        <v>144</v>
      </c>
      <c r="B128" s="34" t="s">
        <v>145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6"/>
    </row>
    <row r="129" spans="1:18" s="52" customFormat="1" ht="36.950000000000003" customHeight="1" x14ac:dyDescent="0.2">
      <c r="A129" s="37" t="s">
        <v>124</v>
      </c>
      <c r="B129" s="38" t="s">
        <v>65</v>
      </c>
      <c r="C129" s="39" t="s">
        <v>29</v>
      </c>
      <c r="D129" s="40">
        <f>E129+F129+G129+H129</f>
        <v>112</v>
      </c>
      <c r="E129" s="46">
        <v>0</v>
      </c>
      <c r="F129" s="46">
        <v>0</v>
      </c>
      <c r="G129" s="46">
        <v>0</v>
      </c>
      <c r="H129" s="46">
        <v>112</v>
      </c>
      <c r="I129" s="1">
        <f>J129+K129+L129+M129</f>
        <v>0</v>
      </c>
      <c r="J129" s="3">
        <v>0</v>
      </c>
      <c r="K129" s="3">
        <v>0</v>
      </c>
      <c r="L129" s="3">
        <v>0</v>
      </c>
      <c r="M129" s="3">
        <v>0</v>
      </c>
      <c r="N129" s="4">
        <f>I129/D129*100</f>
        <v>0</v>
      </c>
      <c r="O129" s="5" t="s">
        <v>74</v>
      </c>
      <c r="P129" s="5" t="s">
        <v>74</v>
      </c>
      <c r="Q129" s="5" t="s">
        <v>74</v>
      </c>
      <c r="R129" s="5">
        <f>M129/H129*100</f>
        <v>0</v>
      </c>
    </row>
    <row r="130" spans="1:18" s="52" customFormat="1" ht="36.950000000000003" customHeight="1" x14ac:dyDescent="0.2">
      <c r="A130" s="37"/>
      <c r="B130" s="38"/>
      <c r="C130" s="39"/>
      <c r="D130" s="40"/>
      <c r="E130" s="46"/>
      <c r="F130" s="46"/>
      <c r="G130" s="46"/>
      <c r="H130" s="46"/>
      <c r="I130" s="1">
        <f t="shared" ref="I130" si="86">J130+K130+L130+M130</f>
        <v>0</v>
      </c>
      <c r="J130" s="3">
        <v>0</v>
      </c>
      <c r="K130" s="3">
        <v>0</v>
      </c>
      <c r="L130" s="3">
        <v>0</v>
      </c>
      <c r="M130" s="3">
        <v>0</v>
      </c>
      <c r="N130" s="4"/>
      <c r="O130" s="5"/>
      <c r="P130" s="5"/>
      <c r="Q130" s="5"/>
      <c r="R130" s="5"/>
    </row>
    <row r="131" spans="1:18" ht="36.950000000000003" customHeight="1" x14ac:dyDescent="0.2">
      <c r="A131" s="43" t="s">
        <v>25</v>
      </c>
      <c r="B131" s="43"/>
      <c r="C131" s="43"/>
      <c r="D131" s="44">
        <f>E131+F131+G131+H131</f>
        <v>112</v>
      </c>
      <c r="E131" s="44">
        <f>E129</f>
        <v>0</v>
      </c>
      <c r="F131" s="44">
        <f t="shared" ref="F131:H131" si="87">F129</f>
        <v>0</v>
      </c>
      <c r="G131" s="44">
        <f t="shared" si="87"/>
        <v>0</v>
      </c>
      <c r="H131" s="44">
        <f t="shared" si="87"/>
        <v>112</v>
      </c>
      <c r="I131" s="45">
        <f>J131+K131+L131+M131</f>
        <v>0</v>
      </c>
      <c r="J131" s="45">
        <f>J129</f>
        <v>0</v>
      </c>
      <c r="K131" s="45">
        <f t="shared" ref="K131:M131" si="88">K129</f>
        <v>0</v>
      </c>
      <c r="L131" s="45">
        <f t="shared" si="88"/>
        <v>0</v>
      </c>
      <c r="M131" s="45">
        <f t="shared" si="88"/>
        <v>0</v>
      </c>
      <c r="N131" s="4">
        <f>I131/D131*100</f>
        <v>0</v>
      </c>
      <c r="O131" s="5" t="s">
        <v>74</v>
      </c>
      <c r="P131" s="5" t="s">
        <v>74</v>
      </c>
      <c r="Q131" s="4" t="s">
        <v>74</v>
      </c>
      <c r="R131" s="4">
        <f t="shared" ref="R131" si="89">M131/H131*100</f>
        <v>0</v>
      </c>
    </row>
    <row r="132" spans="1:18" ht="36.950000000000003" customHeight="1" x14ac:dyDescent="0.2">
      <c r="A132" s="43"/>
      <c r="B132" s="43"/>
      <c r="C132" s="43"/>
      <c r="D132" s="44"/>
      <c r="E132" s="44"/>
      <c r="F132" s="44"/>
      <c r="G132" s="44"/>
      <c r="H132" s="44"/>
      <c r="I132" s="45">
        <f>J132+K132+L132+M132</f>
        <v>0</v>
      </c>
      <c r="J132" s="45">
        <f>J130</f>
        <v>0</v>
      </c>
      <c r="K132" s="45">
        <f t="shared" ref="K132:M132" si="90">K130</f>
        <v>0</v>
      </c>
      <c r="L132" s="45">
        <f t="shared" si="90"/>
        <v>0</v>
      </c>
      <c r="M132" s="45">
        <f t="shared" si="90"/>
        <v>0</v>
      </c>
      <c r="N132" s="4"/>
      <c r="O132" s="5"/>
      <c r="P132" s="5"/>
      <c r="Q132" s="4"/>
      <c r="R132" s="4"/>
    </row>
    <row r="133" spans="1:18" s="52" customFormat="1" ht="36.950000000000003" customHeight="1" x14ac:dyDescent="0.2">
      <c r="A133" s="33" t="s">
        <v>149</v>
      </c>
      <c r="B133" s="34" t="s">
        <v>148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6"/>
    </row>
    <row r="134" spans="1:18" s="52" customFormat="1" ht="50.1" customHeight="1" x14ac:dyDescent="0.2">
      <c r="A134" s="37" t="s">
        <v>125</v>
      </c>
      <c r="B134" s="38" t="s">
        <v>66</v>
      </c>
      <c r="C134" s="39" t="s">
        <v>29</v>
      </c>
      <c r="D134" s="40">
        <f>E134+F134+G134+H134</f>
        <v>15100</v>
      </c>
      <c r="E134" s="46">
        <v>15100</v>
      </c>
      <c r="F134" s="46">
        <v>0</v>
      </c>
      <c r="G134" s="46">
        <v>0</v>
      </c>
      <c r="H134" s="46">
        <v>0</v>
      </c>
      <c r="I134" s="1">
        <f>J134+K134+L134+M134</f>
        <v>14713</v>
      </c>
      <c r="J134" s="3">
        <v>14713</v>
      </c>
      <c r="K134" s="3">
        <v>0</v>
      </c>
      <c r="L134" s="3">
        <v>0</v>
      </c>
      <c r="M134" s="3">
        <v>0</v>
      </c>
      <c r="N134" s="4">
        <f>I134/D134*100</f>
        <v>97.437086092715234</v>
      </c>
      <c r="O134" s="5">
        <f t="shared" ref="O134:O136" si="91">J134/E134*100</f>
        <v>97.437086092715234</v>
      </c>
      <c r="P134" s="5" t="s">
        <v>74</v>
      </c>
      <c r="Q134" s="5" t="s">
        <v>74</v>
      </c>
      <c r="R134" s="5" t="s">
        <v>74</v>
      </c>
    </row>
    <row r="135" spans="1:18" s="52" customFormat="1" ht="50.1" customHeight="1" x14ac:dyDescent="0.2">
      <c r="A135" s="37"/>
      <c r="B135" s="38"/>
      <c r="C135" s="39"/>
      <c r="D135" s="40"/>
      <c r="E135" s="46"/>
      <c r="F135" s="46"/>
      <c r="G135" s="46"/>
      <c r="H135" s="46"/>
      <c r="I135" s="1">
        <f>J135+K135+L135+M135</f>
        <v>14713</v>
      </c>
      <c r="J135" s="3">
        <v>14713</v>
      </c>
      <c r="K135" s="3">
        <v>0</v>
      </c>
      <c r="L135" s="3">
        <v>0</v>
      </c>
      <c r="M135" s="3">
        <v>0</v>
      </c>
      <c r="N135" s="4"/>
      <c r="O135" s="5"/>
      <c r="P135" s="5"/>
      <c r="Q135" s="5"/>
      <c r="R135" s="5"/>
    </row>
    <row r="136" spans="1:18" s="52" customFormat="1" ht="114.95" customHeight="1" x14ac:dyDescent="0.2">
      <c r="A136" s="37" t="s">
        <v>126</v>
      </c>
      <c r="B136" s="38" t="s">
        <v>67</v>
      </c>
      <c r="C136" s="39" t="s">
        <v>29</v>
      </c>
      <c r="D136" s="40">
        <f t="shared" ref="D136:D140" si="92">E136+F136+G136+H136</f>
        <v>68767</v>
      </c>
      <c r="E136" s="46">
        <v>688</v>
      </c>
      <c r="F136" s="46">
        <v>68079</v>
      </c>
      <c r="G136" s="46">
        <v>0</v>
      </c>
      <c r="H136" s="46">
        <v>0</v>
      </c>
      <c r="I136" s="1">
        <f t="shared" ref="I136:I139" si="93">J136+K136+L136+M136</f>
        <v>68766</v>
      </c>
      <c r="J136" s="3">
        <v>687</v>
      </c>
      <c r="K136" s="3">
        <v>68079</v>
      </c>
      <c r="L136" s="3">
        <v>0</v>
      </c>
      <c r="M136" s="3">
        <v>0</v>
      </c>
      <c r="N136" s="4">
        <v>99.9</v>
      </c>
      <c r="O136" s="5">
        <f t="shared" si="91"/>
        <v>99.854651162790702</v>
      </c>
      <c r="P136" s="5">
        <f t="shared" ref="P136" si="94">K136/F136*100</f>
        <v>100</v>
      </c>
      <c r="Q136" s="5" t="s">
        <v>74</v>
      </c>
      <c r="R136" s="5" t="s">
        <v>74</v>
      </c>
    </row>
    <row r="137" spans="1:18" s="52" customFormat="1" ht="114.95" customHeight="1" x14ac:dyDescent="0.2">
      <c r="A137" s="37"/>
      <c r="B137" s="38"/>
      <c r="C137" s="39"/>
      <c r="D137" s="40"/>
      <c r="E137" s="46"/>
      <c r="F137" s="46"/>
      <c r="G137" s="46"/>
      <c r="H137" s="46"/>
      <c r="I137" s="1">
        <f t="shared" si="93"/>
        <v>68766</v>
      </c>
      <c r="J137" s="3">
        <v>687</v>
      </c>
      <c r="K137" s="3">
        <v>68079</v>
      </c>
      <c r="L137" s="3">
        <v>0</v>
      </c>
      <c r="M137" s="3">
        <v>0</v>
      </c>
      <c r="N137" s="4"/>
      <c r="O137" s="5"/>
      <c r="P137" s="5"/>
      <c r="Q137" s="5"/>
      <c r="R137" s="5"/>
    </row>
    <row r="138" spans="1:18" s="52" customFormat="1" ht="36.950000000000003" customHeight="1" x14ac:dyDescent="0.2">
      <c r="A138" s="37" t="s">
        <v>127</v>
      </c>
      <c r="B138" s="38" t="s">
        <v>68</v>
      </c>
      <c r="C138" s="39" t="s">
        <v>29</v>
      </c>
      <c r="D138" s="40">
        <f>E138+F138+G138+H138</f>
        <v>0</v>
      </c>
      <c r="E138" s="46">
        <v>0</v>
      </c>
      <c r="F138" s="46">
        <v>0</v>
      </c>
      <c r="G138" s="46">
        <v>0</v>
      </c>
      <c r="H138" s="46">
        <v>0</v>
      </c>
      <c r="I138" s="1">
        <f t="shared" si="93"/>
        <v>0</v>
      </c>
      <c r="J138" s="3">
        <v>0</v>
      </c>
      <c r="K138" s="3">
        <v>0</v>
      </c>
      <c r="L138" s="3">
        <v>0</v>
      </c>
      <c r="M138" s="3">
        <v>0</v>
      </c>
      <c r="N138" s="5" t="s">
        <v>74</v>
      </c>
      <c r="O138" s="5" t="s">
        <v>74</v>
      </c>
      <c r="P138" s="5" t="s">
        <v>74</v>
      </c>
      <c r="Q138" s="5" t="s">
        <v>74</v>
      </c>
      <c r="R138" s="5" t="s">
        <v>74</v>
      </c>
    </row>
    <row r="139" spans="1:18" s="52" customFormat="1" ht="36.950000000000003" customHeight="1" x14ac:dyDescent="0.2">
      <c r="A139" s="37"/>
      <c r="B139" s="38"/>
      <c r="C139" s="39"/>
      <c r="D139" s="40"/>
      <c r="E139" s="46"/>
      <c r="F139" s="46"/>
      <c r="G139" s="46"/>
      <c r="H139" s="46"/>
      <c r="I139" s="1">
        <f t="shared" si="93"/>
        <v>0</v>
      </c>
      <c r="J139" s="3">
        <v>0</v>
      </c>
      <c r="K139" s="3">
        <v>0</v>
      </c>
      <c r="L139" s="3">
        <v>0</v>
      </c>
      <c r="M139" s="3">
        <v>0</v>
      </c>
      <c r="N139" s="5"/>
      <c r="O139" s="5"/>
      <c r="P139" s="5"/>
      <c r="Q139" s="5"/>
      <c r="R139" s="5"/>
    </row>
    <row r="140" spans="1:18" s="52" customFormat="1" ht="39.950000000000003" customHeight="1" x14ac:dyDescent="0.2">
      <c r="A140" s="37" t="s">
        <v>128</v>
      </c>
      <c r="B140" s="38" t="s">
        <v>69</v>
      </c>
      <c r="C140" s="39" t="s">
        <v>29</v>
      </c>
      <c r="D140" s="40">
        <f t="shared" si="92"/>
        <v>258636</v>
      </c>
      <c r="E140" s="46">
        <v>215136</v>
      </c>
      <c r="F140" s="46">
        <v>43500</v>
      </c>
      <c r="G140" s="46">
        <v>0</v>
      </c>
      <c r="H140" s="46">
        <v>0</v>
      </c>
      <c r="I140" s="1">
        <f>J140+K140+L140+M140</f>
        <v>230570</v>
      </c>
      <c r="J140" s="3">
        <v>187159</v>
      </c>
      <c r="K140" s="3">
        <v>43411</v>
      </c>
      <c r="L140" s="3">
        <v>0</v>
      </c>
      <c r="M140" s="3">
        <v>0</v>
      </c>
      <c r="N140" s="4">
        <f>I140/D140*100</f>
        <v>89.148455744753235</v>
      </c>
      <c r="O140" s="5">
        <f t="shared" ref="O140:P140" si="95">J140/E140*100</f>
        <v>86.995667856611632</v>
      </c>
      <c r="P140" s="5">
        <f t="shared" si="95"/>
        <v>99.795402298850576</v>
      </c>
      <c r="Q140" s="5" t="s">
        <v>74</v>
      </c>
      <c r="R140" s="5" t="s">
        <v>74</v>
      </c>
    </row>
    <row r="141" spans="1:18" s="52" customFormat="1" ht="39.950000000000003" customHeight="1" x14ac:dyDescent="0.2">
      <c r="A141" s="37"/>
      <c r="B141" s="38"/>
      <c r="C141" s="39"/>
      <c r="D141" s="40"/>
      <c r="E141" s="46"/>
      <c r="F141" s="46"/>
      <c r="G141" s="46"/>
      <c r="H141" s="46"/>
      <c r="I141" s="1">
        <f>J141+K141+L141+M141</f>
        <v>230570</v>
      </c>
      <c r="J141" s="3">
        <v>187159</v>
      </c>
      <c r="K141" s="3">
        <v>43411</v>
      </c>
      <c r="L141" s="3">
        <v>0</v>
      </c>
      <c r="M141" s="3">
        <v>0</v>
      </c>
      <c r="N141" s="4"/>
      <c r="O141" s="5"/>
      <c r="P141" s="5"/>
      <c r="Q141" s="5"/>
      <c r="R141" s="5"/>
    </row>
    <row r="142" spans="1:18" ht="36.950000000000003" customHeight="1" x14ac:dyDescent="0.2">
      <c r="A142" s="43" t="s">
        <v>25</v>
      </c>
      <c r="B142" s="43"/>
      <c r="C142" s="43"/>
      <c r="D142" s="44">
        <f>E142+F142+G142+H142</f>
        <v>342503</v>
      </c>
      <c r="E142" s="44">
        <f>E134+E136+E138+E140</f>
        <v>230924</v>
      </c>
      <c r="F142" s="44">
        <f t="shared" ref="F142:H142" si="96">F134+F136+F138+F140</f>
        <v>111579</v>
      </c>
      <c r="G142" s="44">
        <f t="shared" si="96"/>
        <v>0</v>
      </c>
      <c r="H142" s="44">
        <f t="shared" si="96"/>
        <v>0</v>
      </c>
      <c r="I142" s="45">
        <f t="shared" ref="I142" si="97">J142+K142+L142+M142</f>
        <v>314049</v>
      </c>
      <c r="J142" s="45">
        <f>J134+J136+J138+J140</f>
        <v>202559</v>
      </c>
      <c r="K142" s="45">
        <f t="shared" ref="K142:M142" si="98">K134+K136+K138+K140</f>
        <v>111490</v>
      </c>
      <c r="L142" s="45">
        <f t="shared" si="98"/>
        <v>0</v>
      </c>
      <c r="M142" s="45">
        <f t="shared" si="98"/>
        <v>0</v>
      </c>
      <c r="N142" s="4">
        <f>I142/D142*100</f>
        <v>91.692335541586502</v>
      </c>
      <c r="O142" s="4">
        <f t="shared" ref="O142" si="99">J142/E142*100</f>
        <v>87.716737974398512</v>
      </c>
      <c r="P142" s="4">
        <f t="shared" ref="P142" si="100">K142/F142*100</f>
        <v>99.920235886681184</v>
      </c>
      <c r="Q142" s="4" t="s">
        <v>74</v>
      </c>
      <c r="R142" s="4" t="s">
        <v>74</v>
      </c>
    </row>
    <row r="143" spans="1:18" ht="36.950000000000003" customHeight="1" x14ac:dyDescent="0.2">
      <c r="A143" s="43"/>
      <c r="B143" s="43"/>
      <c r="C143" s="43"/>
      <c r="D143" s="44"/>
      <c r="E143" s="44"/>
      <c r="F143" s="44"/>
      <c r="G143" s="44"/>
      <c r="H143" s="44"/>
      <c r="I143" s="45">
        <f>J143+K143+L143+M143</f>
        <v>314049</v>
      </c>
      <c r="J143" s="45">
        <f>J135+J137+J139+J141</f>
        <v>202559</v>
      </c>
      <c r="K143" s="45">
        <f t="shared" ref="K143:M143" si="101">K135+K137+K139+K141</f>
        <v>111490</v>
      </c>
      <c r="L143" s="45">
        <f t="shared" si="101"/>
        <v>0</v>
      </c>
      <c r="M143" s="45">
        <f t="shared" si="101"/>
        <v>0</v>
      </c>
      <c r="N143" s="4"/>
      <c r="O143" s="4"/>
      <c r="P143" s="4"/>
      <c r="Q143" s="4"/>
      <c r="R143" s="4"/>
    </row>
    <row r="144" spans="1:18" s="52" customFormat="1" ht="36.950000000000003" customHeight="1" x14ac:dyDescent="0.2">
      <c r="A144" s="33" t="s">
        <v>151</v>
      </c>
      <c r="B144" s="34" t="s">
        <v>150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6"/>
    </row>
    <row r="145" spans="1:18" s="52" customFormat="1" ht="99.95" customHeight="1" x14ac:dyDescent="0.2">
      <c r="A145" s="37" t="s">
        <v>129</v>
      </c>
      <c r="B145" s="38" t="s">
        <v>70</v>
      </c>
      <c r="C145" s="39" t="s">
        <v>29</v>
      </c>
      <c r="D145" s="40">
        <f>E145+F145+G145+H145</f>
        <v>76067</v>
      </c>
      <c r="E145" s="46">
        <v>761</v>
      </c>
      <c r="F145" s="46">
        <v>75306</v>
      </c>
      <c r="G145" s="46">
        <v>0</v>
      </c>
      <c r="H145" s="46">
        <v>0</v>
      </c>
      <c r="I145" s="1">
        <f>J145+K145+L145+M145</f>
        <v>75511</v>
      </c>
      <c r="J145" s="3">
        <v>755</v>
      </c>
      <c r="K145" s="3">
        <v>74756</v>
      </c>
      <c r="L145" s="3">
        <v>0</v>
      </c>
      <c r="M145" s="3">
        <v>0</v>
      </c>
      <c r="N145" s="4">
        <f t="shared" ref="N145" si="102">I145/D145*100</f>
        <v>99.269065429161131</v>
      </c>
      <c r="O145" s="5">
        <f t="shared" ref="O145" si="103">J145/E145*100</f>
        <v>99.211563731931676</v>
      </c>
      <c r="P145" s="5">
        <f t="shared" ref="P145" si="104">K145/F145*100</f>
        <v>99.269646508910313</v>
      </c>
      <c r="Q145" s="5" t="s">
        <v>74</v>
      </c>
      <c r="R145" s="5" t="s">
        <v>74</v>
      </c>
    </row>
    <row r="146" spans="1:18" s="52" customFormat="1" ht="99.95" customHeight="1" x14ac:dyDescent="0.2">
      <c r="A146" s="37"/>
      <c r="B146" s="38"/>
      <c r="C146" s="39"/>
      <c r="D146" s="40"/>
      <c r="E146" s="46"/>
      <c r="F146" s="46"/>
      <c r="G146" s="46"/>
      <c r="H146" s="46"/>
      <c r="I146" s="1">
        <f>J146+K146+L146+M146</f>
        <v>75511</v>
      </c>
      <c r="J146" s="3">
        <v>755</v>
      </c>
      <c r="K146" s="3">
        <v>74756</v>
      </c>
      <c r="L146" s="3">
        <v>0</v>
      </c>
      <c r="M146" s="3">
        <v>0</v>
      </c>
      <c r="N146" s="4"/>
      <c r="O146" s="5"/>
      <c r="P146" s="5"/>
      <c r="Q146" s="5"/>
      <c r="R146" s="5"/>
    </row>
    <row r="147" spans="1:18" s="52" customFormat="1" ht="50.1" customHeight="1" x14ac:dyDescent="0.2">
      <c r="A147" s="37" t="s">
        <v>131</v>
      </c>
      <c r="B147" s="38" t="s">
        <v>130</v>
      </c>
      <c r="C147" s="39" t="s">
        <v>29</v>
      </c>
      <c r="D147" s="40">
        <f>E147+F147+G147+H147</f>
        <v>143197</v>
      </c>
      <c r="E147" s="46">
        <v>0</v>
      </c>
      <c r="F147" s="46">
        <v>143197</v>
      </c>
      <c r="G147" s="46">
        <v>0</v>
      </c>
      <c r="H147" s="46">
        <v>0</v>
      </c>
      <c r="I147" s="1">
        <f>J147+K147+L147+M147</f>
        <v>143196</v>
      </c>
      <c r="J147" s="3">
        <v>0</v>
      </c>
      <c r="K147" s="3">
        <v>143196</v>
      </c>
      <c r="L147" s="3">
        <v>0</v>
      </c>
      <c r="M147" s="3">
        <v>0</v>
      </c>
      <c r="N147" s="4">
        <v>99.9</v>
      </c>
      <c r="O147" s="5" t="s">
        <v>74</v>
      </c>
      <c r="P147" s="5">
        <v>99.9</v>
      </c>
      <c r="Q147" s="5" t="s">
        <v>74</v>
      </c>
      <c r="R147" s="5" t="s">
        <v>74</v>
      </c>
    </row>
    <row r="148" spans="1:18" s="52" customFormat="1" ht="50.1" customHeight="1" x14ac:dyDescent="0.2">
      <c r="A148" s="37"/>
      <c r="B148" s="38"/>
      <c r="C148" s="39"/>
      <c r="D148" s="40"/>
      <c r="E148" s="46"/>
      <c r="F148" s="46"/>
      <c r="G148" s="46"/>
      <c r="H148" s="46"/>
      <c r="I148" s="1">
        <f>J148+K148+L148+M148</f>
        <v>143196</v>
      </c>
      <c r="J148" s="3">
        <v>0</v>
      </c>
      <c r="K148" s="3">
        <v>143196</v>
      </c>
      <c r="L148" s="3">
        <v>0</v>
      </c>
      <c r="M148" s="3">
        <v>0</v>
      </c>
      <c r="N148" s="4"/>
      <c r="O148" s="5"/>
      <c r="P148" s="5"/>
      <c r="Q148" s="5"/>
      <c r="R148" s="5"/>
    </row>
    <row r="149" spans="1:18" ht="36.950000000000003" customHeight="1" x14ac:dyDescent="0.2">
      <c r="A149" s="43" t="s">
        <v>25</v>
      </c>
      <c r="B149" s="43"/>
      <c r="C149" s="43"/>
      <c r="D149" s="44">
        <f>E149+F149+G149+H149</f>
        <v>219264</v>
      </c>
      <c r="E149" s="44">
        <f>E145+E147</f>
        <v>761</v>
      </c>
      <c r="F149" s="44">
        <f t="shared" ref="F149:H149" si="105">F145+F147</f>
        <v>218503</v>
      </c>
      <c r="G149" s="44">
        <f t="shared" si="105"/>
        <v>0</v>
      </c>
      <c r="H149" s="44">
        <f t="shared" si="105"/>
        <v>0</v>
      </c>
      <c r="I149" s="45">
        <f t="shared" ref="I149" si="106">J149+K149+L149+M149</f>
        <v>218707</v>
      </c>
      <c r="J149" s="45">
        <f>J145+J147</f>
        <v>755</v>
      </c>
      <c r="K149" s="45">
        <f t="shared" ref="K149:M149" si="107">K145+K147</f>
        <v>217952</v>
      </c>
      <c r="L149" s="45">
        <f t="shared" si="107"/>
        <v>0</v>
      </c>
      <c r="M149" s="45">
        <f t="shared" si="107"/>
        <v>0</v>
      </c>
      <c r="N149" s="4">
        <f t="shared" ref="N149" si="108">I149/D149*100</f>
        <v>99.745968330414485</v>
      </c>
      <c r="O149" s="4">
        <f>J149/E149*100</f>
        <v>99.211563731931676</v>
      </c>
      <c r="P149" s="4">
        <f t="shared" ref="P149" si="109">K149/F149*100</f>
        <v>99.747829549251037</v>
      </c>
      <c r="Q149" s="4" t="s">
        <v>74</v>
      </c>
      <c r="R149" s="4" t="s">
        <v>74</v>
      </c>
    </row>
    <row r="150" spans="1:18" ht="36.950000000000003" customHeight="1" x14ac:dyDescent="0.2">
      <c r="A150" s="43"/>
      <c r="B150" s="43"/>
      <c r="C150" s="43"/>
      <c r="D150" s="44"/>
      <c r="E150" s="44"/>
      <c r="F150" s="44"/>
      <c r="G150" s="44"/>
      <c r="H150" s="44"/>
      <c r="I150" s="45">
        <f t="shared" ref="I150:I155" si="110">J150+K150+L150+M150</f>
        <v>218707</v>
      </c>
      <c r="J150" s="45">
        <f>J146+J148</f>
        <v>755</v>
      </c>
      <c r="K150" s="45">
        <f t="shared" ref="K150:M150" si="111">K146+K148</f>
        <v>217952</v>
      </c>
      <c r="L150" s="45">
        <f t="shared" si="111"/>
        <v>0</v>
      </c>
      <c r="M150" s="45">
        <f t="shared" si="111"/>
        <v>0</v>
      </c>
      <c r="N150" s="4"/>
      <c r="O150" s="4"/>
      <c r="P150" s="4"/>
      <c r="Q150" s="4"/>
      <c r="R150" s="4"/>
    </row>
    <row r="151" spans="1:18" s="62" customFormat="1" ht="36.950000000000003" customHeight="1" x14ac:dyDescent="0.3">
      <c r="A151" s="43" t="s">
        <v>71</v>
      </c>
      <c r="B151" s="43"/>
      <c r="C151" s="43"/>
      <c r="D151" s="60">
        <f>E151+F151+G151+H151</f>
        <v>561879</v>
      </c>
      <c r="E151" s="60">
        <f>E131+E142+E149</f>
        <v>231685</v>
      </c>
      <c r="F151" s="60">
        <f>F131+F142+F149</f>
        <v>330082</v>
      </c>
      <c r="G151" s="60">
        <f t="shared" ref="G151:H151" si="112">G131+G142+G149</f>
        <v>0</v>
      </c>
      <c r="H151" s="60">
        <f t="shared" si="112"/>
        <v>112</v>
      </c>
      <c r="I151" s="61">
        <f t="shared" si="110"/>
        <v>532756</v>
      </c>
      <c r="J151" s="61">
        <f>J131+J142+J149</f>
        <v>203314</v>
      </c>
      <c r="K151" s="61">
        <f t="shared" ref="K151:L151" si="113">K131+K142+K149</f>
        <v>329442</v>
      </c>
      <c r="L151" s="61">
        <f t="shared" si="113"/>
        <v>0</v>
      </c>
      <c r="M151" s="61">
        <f>M131+M142+M149</f>
        <v>0</v>
      </c>
      <c r="N151" s="77">
        <f>I151/D151*100</f>
        <v>94.816855586345099</v>
      </c>
      <c r="O151" s="77">
        <f t="shared" ref="O151" si="114">J151/E151*100</f>
        <v>87.754494248656584</v>
      </c>
      <c r="P151" s="77">
        <f t="shared" ref="P151:R151" si="115">K151/F151*100</f>
        <v>99.806108785089762</v>
      </c>
      <c r="Q151" s="77" t="s">
        <v>74</v>
      </c>
      <c r="R151" s="77">
        <f t="shared" si="115"/>
        <v>0</v>
      </c>
    </row>
    <row r="152" spans="1:18" s="62" customFormat="1" ht="36.950000000000003" customHeight="1" x14ac:dyDescent="0.3">
      <c r="A152" s="43"/>
      <c r="B152" s="43"/>
      <c r="C152" s="43"/>
      <c r="D152" s="60"/>
      <c r="E152" s="60"/>
      <c r="F152" s="60"/>
      <c r="G152" s="60"/>
      <c r="H152" s="60"/>
      <c r="I152" s="61">
        <f t="shared" si="110"/>
        <v>532756</v>
      </c>
      <c r="J152" s="61">
        <f>J132+J143+J150</f>
        <v>203314</v>
      </c>
      <c r="K152" s="61">
        <f t="shared" ref="K152:M152" si="116">K132+K143+K150</f>
        <v>329442</v>
      </c>
      <c r="L152" s="61">
        <f t="shared" si="116"/>
        <v>0</v>
      </c>
      <c r="M152" s="61">
        <f t="shared" si="116"/>
        <v>0</v>
      </c>
      <c r="N152" s="77"/>
      <c r="O152" s="77"/>
      <c r="P152" s="77"/>
      <c r="Q152" s="77"/>
      <c r="R152" s="77"/>
    </row>
    <row r="153" spans="1:18" s="79" customFormat="1" ht="45" customHeight="1" x14ac:dyDescent="0.3">
      <c r="A153" s="78" t="s">
        <v>76</v>
      </c>
      <c r="B153" s="78"/>
      <c r="C153" s="78"/>
      <c r="D153" s="60">
        <f>E153+F153+G153+H153</f>
        <v>2475929</v>
      </c>
      <c r="E153" s="60">
        <f>E67+E97+E123+E151</f>
        <v>854874</v>
      </c>
      <c r="F153" s="60">
        <f t="shared" ref="F153:H153" si="117">F67+F97+F123+F151</f>
        <v>1620943</v>
      </c>
      <c r="G153" s="60">
        <f t="shared" si="117"/>
        <v>0</v>
      </c>
      <c r="H153" s="60">
        <f t="shared" si="117"/>
        <v>112</v>
      </c>
      <c r="I153" s="61">
        <f t="shared" si="110"/>
        <v>2239095</v>
      </c>
      <c r="J153" s="61">
        <f>J67+J97+J123+J151</f>
        <v>779950</v>
      </c>
      <c r="K153" s="61">
        <f t="shared" ref="K153:M153" si="118">K67+K97+K123+K151</f>
        <v>1459145</v>
      </c>
      <c r="L153" s="61">
        <f t="shared" si="118"/>
        <v>0</v>
      </c>
      <c r="M153" s="61">
        <f t="shared" si="118"/>
        <v>0</v>
      </c>
      <c r="N153" s="77">
        <f>I153/D153*100</f>
        <v>90.43453992420622</v>
      </c>
      <c r="O153" s="77">
        <f>J153/E153*100</f>
        <v>91.235667478482213</v>
      </c>
      <c r="P153" s="77">
        <f t="shared" ref="P153:R153" si="119">K153/F153*100</f>
        <v>90.018279482992298</v>
      </c>
      <c r="Q153" s="77" t="s">
        <v>74</v>
      </c>
      <c r="R153" s="77">
        <f t="shared" si="119"/>
        <v>0</v>
      </c>
    </row>
    <row r="154" spans="1:18" s="79" customFormat="1" ht="45" customHeight="1" x14ac:dyDescent="0.3">
      <c r="A154" s="78"/>
      <c r="B154" s="78"/>
      <c r="C154" s="78"/>
      <c r="D154" s="60"/>
      <c r="E154" s="60"/>
      <c r="F154" s="60"/>
      <c r="G154" s="60"/>
      <c r="H154" s="60"/>
      <c r="I154" s="61">
        <f t="shared" si="110"/>
        <v>2268961</v>
      </c>
      <c r="J154" s="61">
        <f>J68+J98+J124+J152</f>
        <v>765802</v>
      </c>
      <c r="K154" s="61">
        <f>K68+K98+K124+K152</f>
        <v>1503159</v>
      </c>
      <c r="L154" s="61">
        <f t="shared" ref="L154:M154" si="120">L68+L98+L124+L152</f>
        <v>0</v>
      </c>
      <c r="M154" s="61">
        <f t="shared" si="120"/>
        <v>0</v>
      </c>
      <c r="N154" s="77"/>
      <c r="O154" s="77"/>
      <c r="P154" s="77"/>
      <c r="Q154" s="77"/>
      <c r="R154" s="77"/>
    </row>
    <row r="155" spans="1:18" s="80" customFormat="1" ht="36.950000000000003" customHeight="1" x14ac:dyDescent="0.2">
      <c r="A155" s="59" t="s">
        <v>75</v>
      </c>
      <c r="B155" s="59"/>
      <c r="C155" s="59"/>
      <c r="D155" s="61">
        <f>E155+F155+G155+H155</f>
        <v>1584</v>
      </c>
      <c r="E155" s="61">
        <f>E99</f>
        <v>1584</v>
      </c>
      <c r="F155" s="61">
        <f t="shared" ref="F155:H155" si="121">F99</f>
        <v>0</v>
      </c>
      <c r="G155" s="61">
        <f t="shared" si="121"/>
        <v>0</v>
      </c>
      <c r="H155" s="61">
        <f t="shared" si="121"/>
        <v>0</v>
      </c>
      <c r="I155" s="61">
        <f t="shared" si="110"/>
        <v>1584</v>
      </c>
      <c r="J155" s="61">
        <f>J99</f>
        <v>1584</v>
      </c>
      <c r="K155" s="61">
        <f t="shared" ref="K155:M155" si="122">K99</f>
        <v>0</v>
      </c>
      <c r="L155" s="61">
        <f t="shared" si="122"/>
        <v>0</v>
      </c>
      <c r="M155" s="61">
        <f t="shared" si="122"/>
        <v>0</v>
      </c>
      <c r="N155" s="63" t="s">
        <v>80</v>
      </c>
      <c r="O155" s="63" t="s">
        <v>80</v>
      </c>
      <c r="P155" s="63" t="s">
        <v>80</v>
      </c>
      <c r="Q155" s="63" t="s">
        <v>80</v>
      </c>
      <c r="R155" s="63" t="s">
        <v>80</v>
      </c>
    </row>
    <row r="156" spans="1:18" s="81" customFormat="1" ht="45" customHeight="1" x14ac:dyDescent="0.2">
      <c r="A156" s="59" t="s">
        <v>77</v>
      </c>
      <c r="B156" s="59"/>
      <c r="C156" s="59"/>
      <c r="D156" s="47">
        <f>E156+F156+G156+H156</f>
        <v>2477513</v>
      </c>
      <c r="E156" s="47">
        <f>E153+E155</f>
        <v>856458</v>
      </c>
      <c r="F156" s="47">
        <f>F153+F155</f>
        <v>1620943</v>
      </c>
      <c r="G156" s="47">
        <f>G153+G155</f>
        <v>0</v>
      </c>
      <c r="H156" s="47">
        <f>H153+H155</f>
        <v>112</v>
      </c>
      <c r="I156" s="47">
        <f>J156+K156+L156+M156</f>
        <v>2270545</v>
      </c>
      <c r="J156" s="47">
        <f>J154+J155</f>
        <v>767386</v>
      </c>
      <c r="K156" s="47">
        <f>K154+K155</f>
        <v>1503159</v>
      </c>
      <c r="L156" s="47">
        <f>L154+L155</f>
        <v>0</v>
      </c>
      <c r="M156" s="47">
        <f>M154+M155</f>
        <v>0</v>
      </c>
      <c r="N156" s="4" t="s">
        <v>80</v>
      </c>
      <c r="O156" s="4" t="s">
        <v>80</v>
      </c>
      <c r="P156" s="4" t="s">
        <v>80</v>
      </c>
      <c r="Q156" s="4" t="s">
        <v>80</v>
      </c>
      <c r="R156" s="4" t="s">
        <v>80</v>
      </c>
    </row>
    <row r="157" spans="1:18" s="81" customFormat="1" ht="45" customHeight="1" x14ac:dyDescent="0.2">
      <c r="A157" s="59"/>
      <c r="B157" s="59"/>
      <c r="C157" s="59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"/>
      <c r="O157" s="4"/>
      <c r="P157" s="4"/>
      <c r="Q157" s="4"/>
      <c r="R157" s="4"/>
    </row>
    <row r="158" spans="1:18" s="80" customFormat="1" ht="43.5" customHeight="1" x14ac:dyDescent="0.25">
      <c r="B158" s="82">
        <v>11688</v>
      </c>
      <c r="C158" s="83"/>
      <c r="D158" s="81"/>
      <c r="I158" s="81"/>
      <c r="J158" s="84">
        <f>J44+J48+J46+J42+J40+J36</f>
        <v>22932</v>
      </c>
      <c r="K158" s="84">
        <f>K44+K48+K46+K42+K40+K36</f>
        <v>0</v>
      </c>
      <c r="L158" s="85"/>
      <c r="M158" s="85"/>
      <c r="N158" s="86"/>
      <c r="O158" s="84"/>
      <c r="P158" s="84"/>
      <c r="Q158" s="85"/>
      <c r="R158" s="85"/>
    </row>
  </sheetData>
  <mergeCells count="801">
    <mergeCell ref="R58:R59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N147:N148"/>
    <mergeCell ref="O147:O148"/>
    <mergeCell ref="P147:P148"/>
    <mergeCell ref="Q147:Q148"/>
    <mergeCell ref="R147:R148"/>
    <mergeCell ref="A58:A59"/>
    <mergeCell ref="B58:B59"/>
    <mergeCell ref="C58:C59"/>
    <mergeCell ref="D58:D59"/>
    <mergeCell ref="E58:E59"/>
    <mergeCell ref="F58:F59"/>
    <mergeCell ref="G58:G59"/>
    <mergeCell ref="C93:C94"/>
    <mergeCell ref="D93:D94"/>
    <mergeCell ref="O89:O90"/>
    <mergeCell ref="A54:A55"/>
    <mergeCell ref="B54:B55"/>
    <mergeCell ref="C54:C55"/>
    <mergeCell ref="D54:D55"/>
    <mergeCell ref="E54:E55"/>
    <mergeCell ref="N54:N55"/>
    <mergeCell ref="O58:O59"/>
    <mergeCell ref="P58:P59"/>
    <mergeCell ref="Q58:Q59"/>
    <mergeCell ref="E56:E57"/>
    <mergeCell ref="F56:F57"/>
    <mergeCell ref="G56:G57"/>
    <mergeCell ref="H56:H57"/>
    <mergeCell ref="N56:N57"/>
    <mergeCell ref="O56:O57"/>
    <mergeCell ref="P56:P57"/>
    <mergeCell ref="Q56:Q57"/>
    <mergeCell ref="R56:R57"/>
    <mergeCell ref="A5:R5"/>
    <mergeCell ref="Q100:Q101"/>
    <mergeCell ref="R100:R101"/>
    <mergeCell ref="A100:C101"/>
    <mergeCell ref="D100:D101"/>
    <mergeCell ref="E100:E101"/>
    <mergeCell ref="F100:F101"/>
    <mergeCell ref="G100:G101"/>
    <mergeCell ref="H100:H101"/>
    <mergeCell ref="N100:N101"/>
    <mergeCell ref="O100:O101"/>
    <mergeCell ref="P100:P101"/>
    <mergeCell ref="Q93:Q94"/>
    <mergeCell ref="R93:R94"/>
    <mergeCell ref="D95:D96"/>
    <mergeCell ref="A95:C96"/>
    <mergeCell ref="Q95:Q96"/>
    <mergeCell ref="R95:R96"/>
    <mergeCell ref="B93:B94"/>
    <mergeCell ref="A93:A94"/>
    <mergeCell ref="H58:H59"/>
    <mergeCell ref="N58:N59"/>
    <mergeCell ref="O54:O55"/>
    <mergeCell ref="P89:P90"/>
    <mergeCell ref="Q142:Q143"/>
    <mergeCell ref="R142:R143"/>
    <mergeCell ref="A99:C99"/>
    <mergeCell ref="O136:O137"/>
    <mergeCell ref="N136:N137"/>
    <mergeCell ref="P136:P137"/>
    <mergeCell ref="B117:B118"/>
    <mergeCell ref="A117:A118"/>
    <mergeCell ref="C117:C118"/>
    <mergeCell ref="D117:D118"/>
    <mergeCell ref="E117:E118"/>
    <mergeCell ref="F117:F118"/>
    <mergeCell ref="G117:G118"/>
    <mergeCell ref="H117:H118"/>
    <mergeCell ref="N117:N118"/>
    <mergeCell ref="A113:A114"/>
    <mergeCell ref="C113:C114"/>
    <mergeCell ref="D113:D114"/>
    <mergeCell ref="E113:E114"/>
    <mergeCell ref="C115:C116"/>
    <mergeCell ref="B115:B116"/>
    <mergeCell ref="A115:A116"/>
    <mergeCell ref="H115:H116"/>
    <mergeCell ref="Q97:Q98"/>
    <mergeCell ref="R97:R98"/>
    <mergeCell ref="B108:B109"/>
    <mergeCell ref="C108:C109"/>
    <mergeCell ref="Q108:Q109"/>
    <mergeCell ref="R108:R109"/>
    <mergeCell ref="A97:C98"/>
    <mergeCell ref="D97:D98"/>
    <mergeCell ref="E97:E98"/>
    <mergeCell ref="F97:F98"/>
    <mergeCell ref="G97:G98"/>
    <mergeCell ref="H97:H98"/>
    <mergeCell ref="N97:N98"/>
    <mergeCell ref="O97:O98"/>
    <mergeCell ref="P97:P98"/>
    <mergeCell ref="A106:A107"/>
    <mergeCell ref="A103:R103"/>
    <mergeCell ref="A104:R104"/>
    <mergeCell ref="Q106:Q107"/>
    <mergeCell ref="A108:A109"/>
    <mergeCell ref="D108:D109"/>
    <mergeCell ref="E108:E109"/>
    <mergeCell ref="F108:F109"/>
    <mergeCell ref="O93:O94"/>
    <mergeCell ref="P93:P94"/>
    <mergeCell ref="E95:E96"/>
    <mergeCell ref="F95:F96"/>
    <mergeCell ref="G95:G96"/>
    <mergeCell ref="H95:H96"/>
    <mergeCell ref="N95:N96"/>
    <mergeCell ref="O95:O96"/>
    <mergeCell ref="P95:P96"/>
    <mergeCell ref="E93:E94"/>
    <mergeCell ref="F93:F94"/>
    <mergeCell ref="G93:G94"/>
    <mergeCell ref="H93:H94"/>
    <mergeCell ref="N93:N94"/>
    <mergeCell ref="B89:B90"/>
    <mergeCell ref="C89:C90"/>
    <mergeCell ref="A89:A90"/>
    <mergeCell ref="D89:D90"/>
    <mergeCell ref="E89:E90"/>
    <mergeCell ref="F89:F90"/>
    <mergeCell ref="G89:G90"/>
    <mergeCell ref="H89:H90"/>
    <mergeCell ref="N89:N90"/>
    <mergeCell ref="B91:B92"/>
    <mergeCell ref="A91:A92"/>
    <mergeCell ref="C91:C92"/>
    <mergeCell ref="D91:D92"/>
    <mergeCell ref="E91:E92"/>
    <mergeCell ref="F91:F92"/>
    <mergeCell ref="G91:G92"/>
    <mergeCell ref="H91:H92"/>
    <mergeCell ref="N91:N92"/>
    <mergeCell ref="A85:A88"/>
    <mergeCell ref="C87:C88"/>
    <mergeCell ref="D87:D88"/>
    <mergeCell ref="E87:E88"/>
    <mergeCell ref="F87:F88"/>
    <mergeCell ref="G87:G88"/>
    <mergeCell ref="H87:H88"/>
    <mergeCell ref="N87:N88"/>
    <mergeCell ref="B85:B86"/>
    <mergeCell ref="C85:C86"/>
    <mergeCell ref="D85:D86"/>
    <mergeCell ref="E85:E86"/>
    <mergeCell ref="F85:F86"/>
    <mergeCell ref="G85:G86"/>
    <mergeCell ref="H85:H86"/>
    <mergeCell ref="N85:N86"/>
    <mergeCell ref="R89:R90"/>
    <mergeCell ref="O91:O92"/>
    <mergeCell ref="P91:P92"/>
    <mergeCell ref="Q91:Q92"/>
    <mergeCell ref="R91:R92"/>
    <mergeCell ref="H108:H109"/>
    <mergeCell ref="N106:N107"/>
    <mergeCell ref="F77:F78"/>
    <mergeCell ref="G77:G78"/>
    <mergeCell ref="H77:H78"/>
    <mergeCell ref="L79:L80"/>
    <mergeCell ref="M79:M80"/>
    <mergeCell ref="N77:N78"/>
    <mergeCell ref="O77:O78"/>
    <mergeCell ref="F81:F82"/>
    <mergeCell ref="H81:H82"/>
    <mergeCell ref="N81:N82"/>
    <mergeCell ref="G81:G82"/>
    <mergeCell ref="P85:P86"/>
    <mergeCell ref="F83:F84"/>
    <mergeCell ref="G83:G84"/>
    <mergeCell ref="H83:H84"/>
    <mergeCell ref="N83:N84"/>
    <mergeCell ref="O83:O84"/>
    <mergeCell ref="R81:R82"/>
    <mergeCell ref="Q83:Q84"/>
    <mergeCell ref="R83:R84"/>
    <mergeCell ref="Q85:Q86"/>
    <mergeCell ref="R85:R86"/>
    <mergeCell ref="O87:O88"/>
    <mergeCell ref="P87:P88"/>
    <mergeCell ref="Q87:Q88"/>
    <mergeCell ref="R87:R88"/>
    <mergeCell ref="P83:P84"/>
    <mergeCell ref="P81:P82"/>
    <mergeCell ref="Q81:Q82"/>
    <mergeCell ref="R134:R135"/>
    <mergeCell ref="Q136:Q137"/>
    <mergeCell ref="R136:R137"/>
    <mergeCell ref="A131:C132"/>
    <mergeCell ref="E131:E132"/>
    <mergeCell ref="F131:F132"/>
    <mergeCell ref="G131:G132"/>
    <mergeCell ref="H131:H132"/>
    <mergeCell ref="N131:N132"/>
    <mergeCell ref="O131:O132"/>
    <mergeCell ref="P131:P132"/>
    <mergeCell ref="Q131:Q132"/>
    <mergeCell ref="R131:R132"/>
    <mergeCell ref="D131:D132"/>
    <mergeCell ref="Q89:Q90"/>
    <mergeCell ref="R73:R74"/>
    <mergeCell ref="A65:C66"/>
    <mergeCell ref="D65:D66"/>
    <mergeCell ref="H65:H66"/>
    <mergeCell ref="N65:N66"/>
    <mergeCell ref="O65:O66"/>
    <mergeCell ref="P67:P68"/>
    <mergeCell ref="H67:H68"/>
    <mergeCell ref="N67:N68"/>
    <mergeCell ref="B73:B74"/>
    <mergeCell ref="A73:A74"/>
    <mergeCell ref="C73:C74"/>
    <mergeCell ref="D73:D74"/>
    <mergeCell ref="E73:E74"/>
    <mergeCell ref="F73:F74"/>
    <mergeCell ref="G73:G74"/>
    <mergeCell ref="A67:C68"/>
    <mergeCell ref="D67:D68"/>
    <mergeCell ref="E65:E66"/>
    <mergeCell ref="F65:F66"/>
    <mergeCell ref="F67:F68"/>
    <mergeCell ref="C83:C84"/>
    <mergeCell ref="D83:D84"/>
    <mergeCell ref="G119:G120"/>
    <mergeCell ref="F119:F120"/>
    <mergeCell ref="E119:E120"/>
    <mergeCell ref="D119:D120"/>
    <mergeCell ref="P121:P122"/>
    <mergeCell ref="D115:D116"/>
    <mergeCell ref="E115:E116"/>
    <mergeCell ref="F115:F116"/>
    <mergeCell ref="G115:G116"/>
    <mergeCell ref="E121:E122"/>
    <mergeCell ref="Q121:Q122"/>
    <mergeCell ref="N121:N122"/>
    <mergeCell ref="D121:D122"/>
    <mergeCell ref="C136:C137"/>
    <mergeCell ref="A136:A137"/>
    <mergeCell ref="D136:D137"/>
    <mergeCell ref="E136:E137"/>
    <mergeCell ref="F136:F137"/>
    <mergeCell ref="G136:G137"/>
    <mergeCell ref="H136:H137"/>
    <mergeCell ref="D129:D130"/>
    <mergeCell ref="Q123:Q124"/>
    <mergeCell ref="P123:P124"/>
    <mergeCell ref="O123:O124"/>
    <mergeCell ref="N123:N124"/>
    <mergeCell ref="F134:F135"/>
    <mergeCell ref="F129:F130"/>
    <mergeCell ref="G129:G130"/>
    <mergeCell ref="H129:H130"/>
    <mergeCell ref="N129:N130"/>
    <mergeCell ref="G121:G122"/>
    <mergeCell ref="H121:H122"/>
    <mergeCell ref="C129:C130"/>
    <mergeCell ref="N134:N135"/>
    <mergeCell ref="R117:R118"/>
    <mergeCell ref="N75:N76"/>
    <mergeCell ref="O75:O76"/>
    <mergeCell ref="P75:P76"/>
    <mergeCell ref="Q75:Q76"/>
    <mergeCell ref="F79:F80"/>
    <mergeCell ref="G79:G80"/>
    <mergeCell ref="H79:H80"/>
    <mergeCell ref="I79:I80"/>
    <mergeCell ref="J79:J80"/>
    <mergeCell ref="K79:K80"/>
    <mergeCell ref="G110:G111"/>
    <mergeCell ref="R106:R107"/>
    <mergeCell ref="G75:G76"/>
    <mergeCell ref="H75:H76"/>
    <mergeCell ref="F110:F111"/>
    <mergeCell ref="F75:F76"/>
    <mergeCell ref="P77:P78"/>
    <mergeCell ref="Q77:Q78"/>
    <mergeCell ref="R77:R78"/>
    <mergeCell ref="B102:R102"/>
    <mergeCell ref="B105:R105"/>
    <mergeCell ref="Q117:Q118"/>
    <mergeCell ref="O81:O82"/>
    <mergeCell ref="R119:R120"/>
    <mergeCell ref="O119:O120"/>
    <mergeCell ref="A155:C155"/>
    <mergeCell ref="R140:R141"/>
    <mergeCell ref="Q138:Q139"/>
    <mergeCell ref="R138:R139"/>
    <mergeCell ref="P151:P152"/>
    <mergeCell ref="Q151:Q152"/>
    <mergeCell ref="R151:R152"/>
    <mergeCell ref="H149:H150"/>
    <mergeCell ref="R149:R150"/>
    <mergeCell ref="P149:P150"/>
    <mergeCell ref="P142:P143"/>
    <mergeCell ref="Q149:Q150"/>
    <mergeCell ref="F145:F146"/>
    <mergeCell ref="O145:O146"/>
    <mergeCell ref="N145:N146"/>
    <mergeCell ref="O142:O143"/>
    <mergeCell ref="P145:P146"/>
    <mergeCell ref="Q145:Q146"/>
    <mergeCell ref="F149:F150"/>
    <mergeCell ref="H119:H120"/>
    <mergeCell ref="F121:F122"/>
    <mergeCell ref="A121:C122"/>
    <mergeCell ref="N110:N111"/>
    <mergeCell ref="G106:G107"/>
    <mergeCell ref="H106:H107"/>
    <mergeCell ref="O113:O114"/>
    <mergeCell ref="F106:F107"/>
    <mergeCell ref="Q110:Q111"/>
    <mergeCell ref="H110:H111"/>
    <mergeCell ref="N113:N114"/>
    <mergeCell ref="P113:P114"/>
    <mergeCell ref="O106:O107"/>
    <mergeCell ref="P106:P107"/>
    <mergeCell ref="F113:F114"/>
    <mergeCell ref="G113:G114"/>
    <mergeCell ref="H113:H114"/>
    <mergeCell ref="P110:P111"/>
    <mergeCell ref="G108:G109"/>
    <mergeCell ref="N108:N109"/>
    <mergeCell ref="O108:O109"/>
    <mergeCell ref="P108:P109"/>
    <mergeCell ref="A6:A12"/>
    <mergeCell ref="B6:B12"/>
    <mergeCell ref="C29:C30"/>
    <mergeCell ref="A29:A30"/>
    <mergeCell ref="D29:D30"/>
    <mergeCell ref="E29:E30"/>
    <mergeCell ref="R67:R68"/>
    <mergeCell ref="Q67:Q68"/>
    <mergeCell ref="D9:D12"/>
    <mergeCell ref="E9:E12"/>
    <mergeCell ref="F9:F12"/>
    <mergeCell ref="G9:G12"/>
    <mergeCell ref="Q9:Q12"/>
    <mergeCell ref="R9:R12"/>
    <mergeCell ref="A14:R14"/>
    <mergeCell ref="R36:R37"/>
    <mergeCell ref="R33:R34"/>
    <mergeCell ref="A36:A37"/>
    <mergeCell ref="B36:B37"/>
    <mergeCell ref="C36:C37"/>
    <mergeCell ref="D36:D37"/>
    <mergeCell ref="E36:E37"/>
    <mergeCell ref="F36:F37"/>
    <mergeCell ref="G36:G37"/>
    <mergeCell ref="A119:A120"/>
    <mergeCell ref="B119:B120"/>
    <mergeCell ref="C119:C120"/>
    <mergeCell ref="B75:B76"/>
    <mergeCell ref="C75:C76"/>
    <mergeCell ref="A75:A76"/>
    <mergeCell ref="A77:A80"/>
    <mergeCell ref="D79:D80"/>
    <mergeCell ref="E79:E80"/>
    <mergeCell ref="B83:B84"/>
    <mergeCell ref="B113:B114"/>
    <mergeCell ref="E106:E107"/>
    <mergeCell ref="E75:E76"/>
    <mergeCell ref="D75:D76"/>
    <mergeCell ref="D106:D107"/>
    <mergeCell ref="C106:C107"/>
    <mergeCell ref="B106:B107"/>
    <mergeCell ref="B79:B80"/>
    <mergeCell ref="C77:C80"/>
    <mergeCell ref="B81:B82"/>
    <mergeCell ref="C81:C82"/>
    <mergeCell ref="D81:D82"/>
    <mergeCell ref="E81:E82"/>
    <mergeCell ref="B77:B78"/>
    <mergeCell ref="E83:E84"/>
    <mergeCell ref="B87:B88"/>
    <mergeCell ref="A42:A43"/>
    <mergeCell ref="A44:A45"/>
    <mergeCell ref="D44:D45"/>
    <mergeCell ref="E44:E45"/>
    <mergeCell ref="F44:F45"/>
    <mergeCell ref="A81:A82"/>
    <mergeCell ref="B69:R69"/>
    <mergeCell ref="B72:R72"/>
    <mergeCell ref="E77:E78"/>
    <mergeCell ref="O67:O68"/>
    <mergeCell ref="A70:R70"/>
    <mergeCell ref="A71:R71"/>
    <mergeCell ref="R75:R76"/>
    <mergeCell ref="D77:D78"/>
    <mergeCell ref="H73:H74"/>
    <mergeCell ref="N73:N74"/>
    <mergeCell ref="O73:O74"/>
    <mergeCell ref="P73:P74"/>
    <mergeCell ref="Q73:Q74"/>
    <mergeCell ref="O85:O86"/>
    <mergeCell ref="G44:G45"/>
    <mergeCell ref="H44:H45"/>
    <mergeCell ref="H50:H51"/>
    <mergeCell ref="E67:E68"/>
    <mergeCell ref="G67:G68"/>
    <mergeCell ref="F54:F55"/>
    <mergeCell ref="G54:G55"/>
    <mergeCell ref="H54:H55"/>
    <mergeCell ref="C6:C12"/>
    <mergeCell ref="H29:H30"/>
    <mergeCell ref="B15:R15"/>
    <mergeCell ref="B18:R18"/>
    <mergeCell ref="B35:R35"/>
    <mergeCell ref="N60:N61"/>
    <mergeCell ref="A33:C34"/>
    <mergeCell ref="E33:E34"/>
    <mergeCell ref="F33:F34"/>
    <mergeCell ref="P54:P55"/>
    <mergeCell ref="Q54:Q55"/>
    <mergeCell ref="R54:R55"/>
    <mergeCell ref="A56:A57"/>
    <mergeCell ref="B56:B57"/>
    <mergeCell ref="C56:C57"/>
    <mergeCell ref="D56:D57"/>
    <mergeCell ref="N6:R6"/>
    <mergeCell ref="N7:R7"/>
    <mergeCell ref="N8:R8"/>
    <mergeCell ref="N19:N20"/>
    <mergeCell ref="H36:H37"/>
    <mergeCell ref="D110:D111"/>
    <mergeCell ref="E110:E111"/>
    <mergeCell ref="A110:C111"/>
    <mergeCell ref="Q33:Q34"/>
    <mergeCell ref="P9:P12"/>
    <mergeCell ref="J9:J10"/>
    <mergeCell ref="A16:R16"/>
    <mergeCell ref="A17:R17"/>
    <mergeCell ref="N29:N30"/>
    <mergeCell ref="O29:O30"/>
    <mergeCell ref="P29:P30"/>
    <mergeCell ref="Q29:Q30"/>
    <mergeCell ref="R29:R30"/>
    <mergeCell ref="D33:D34"/>
    <mergeCell ref="P33:P34"/>
    <mergeCell ref="O33:O34"/>
    <mergeCell ref="G38:G39"/>
    <mergeCell ref="H38:H39"/>
    <mergeCell ref="G29:G30"/>
    <mergeCell ref="Q36:Q37"/>
    <mergeCell ref="N36:N37"/>
    <mergeCell ref="O36:O37"/>
    <mergeCell ref="D6:M6"/>
    <mergeCell ref="D7:H7"/>
    <mergeCell ref="K9:K10"/>
    <mergeCell ref="L9:L10"/>
    <mergeCell ref="M9:M10"/>
    <mergeCell ref="I7:M7"/>
    <mergeCell ref="D8:H8"/>
    <mergeCell ref="I8:M8"/>
    <mergeCell ref="N9:N12"/>
    <mergeCell ref="O9:O12"/>
    <mergeCell ref="N33:N34"/>
    <mergeCell ref="H9:H12"/>
    <mergeCell ref="I9:I10"/>
    <mergeCell ref="H21:H22"/>
    <mergeCell ref="G21:G22"/>
    <mergeCell ref="F21:F22"/>
    <mergeCell ref="D21:D22"/>
    <mergeCell ref="E21:E22"/>
    <mergeCell ref="D25:D26"/>
    <mergeCell ref="E25:E26"/>
    <mergeCell ref="F25:F26"/>
    <mergeCell ref="G25:G26"/>
    <mergeCell ref="H25:H26"/>
    <mergeCell ref="P36:P37"/>
    <mergeCell ref="O19:O20"/>
    <mergeCell ref="P19:P20"/>
    <mergeCell ref="Q19:Q20"/>
    <mergeCell ref="N23:N24"/>
    <mergeCell ref="O23:O24"/>
    <mergeCell ref="P23:P24"/>
    <mergeCell ref="Q23:Q24"/>
    <mergeCell ref="R153:R154"/>
    <mergeCell ref="R19:R20"/>
    <mergeCell ref="N21:N22"/>
    <mergeCell ref="O21:O22"/>
    <mergeCell ref="P21:P22"/>
    <mergeCell ref="Q21:Q22"/>
    <mergeCell ref="R21:R22"/>
    <mergeCell ref="R23:R24"/>
    <mergeCell ref="N25:N26"/>
    <mergeCell ref="O25:O26"/>
    <mergeCell ref="P25:P26"/>
    <mergeCell ref="Q25:Q26"/>
    <mergeCell ref="R25:R26"/>
    <mergeCell ref="N27:N28"/>
    <mergeCell ref="O27:O28"/>
    <mergeCell ref="P27:P28"/>
    <mergeCell ref="A153:C154"/>
    <mergeCell ref="D153:D154"/>
    <mergeCell ref="E153:E154"/>
    <mergeCell ref="F153:F154"/>
    <mergeCell ref="G153:G154"/>
    <mergeCell ref="H153:H154"/>
    <mergeCell ref="P153:P154"/>
    <mergeCell ref="Q65:Q66"/>
    <mergeCell ref="R65:R66"/>
    <mergeCell ref="P65:P66"/>
    <mergeCell ref="G65:G66"/>
    <mergeCell ref="B145:B146"/>
    <mergeCell ref="G134:G135"/>
    <mergeCell ref="P119:P120"/>
    <mergeCell ref="Q119:Q120"/>
    <mergeCell ref="A138:A139"/>
    <mergeCell ref="C138:C139"/>
    <mergeCell ref="A126:R126"/>
    <mergeCell ref="A127:R127"/>
    <mergeCell ref="A123:C124"/>
    <mergeCell ref="H134:H135"/>
    <mergeCell ref="R123:R124"/>
    <mergeCell ref="N119:N120"/>
    <mergeCell ref="R145:R146"/>
    <mergeCell ref="B1:R1"/>
    <mergeCell ref="B129:B130"/>
    <mergeCell ref="O138:O139"/>
    <mergeCell ref="C140:C141"/>
    <mergeCell ref="N140:N141"/>
    <mergeCell ref="P138:P139"/>
    <mergeCell ref="N138:N139"/>
    <mergeCell ref="Q140:Q141"/>
    <mergeCell ref="P140:P141"/>
    <mergeCell ref="G138:G139"/>
    <mergeCell ref="O134:O135"/>
    <mergeCell ref="D138:D139"/>
    <mergeCell ref="E138:E139"/>
    <mergeCell ref="P134:P135"/>
    <mergeCell ref="Q134:Q135"/>
    <mergeCell ref="R129:R130"/>
    <mergeCell ref="G33:G34"/>
    <mergeCell ref="H33:H34"/>
    <mergeCell ref="B29:B30"/>
    <mergeCell ref="H19:H20"/>
    <mergeCell ref="G19:G20"/>
    <mergeCell ref="F19:F20"/>
    <mergeCell ref="E19:E20"/>
    <mergeCell ref="D19:D20"/>
    <mergeCell ref="A27:A28"/>
    <mergeCell ref="C27:C28"/>
    <mergeCell ref="C19:C20"/>
    <mergeCell ref="B19:B20"/>
    <mergeCell ref="A19:A20"/>
    <mergeCell ref="C21:C22"/>
    <mergeCell ref="B21:B22"/>
    <mergeCell ref="A21:A22"/>
    <mergeCell ref="B23:B24"/>
    <mergeCell ref="C23:C24"/>
    <mergeCell ref="A23:A24"/>
    <mergeCell ref="A25:A26"/>
    <mergeCell ref="B27:B28"/>
    <mergeCell ref="B25:B26"/>
    <mergeCell ref="C25:C26"/>
    <mergeCell ref="D23:D24"/>
    <mergeCell ref="E23:E24"/>
    <mergeCell ref="F23:F24"/>
    <mergeCell ref="G23:G24"/>
    <mergeCell ref="H23:H24"/>
    <mergeCell ref="R27:R28"/>
    <mergeCell ref="B31:B32"/>
    <mergeCell ref="A31:A32"/>
    <mergeCell ref="C31:C32"/>
    <mergeCell ref="D31:D32"/>
    <mergeCell ref="E31:E32"/>
    <mergeCell ref="F31:F32"/>
    <mergeCell ref="G31:G32"/>
    <mergeCell ref="H31:H32"/>
    <mergeCell ref="N31:N32"/>
    <mergeCell ref="O31:O32"/>
    <mergeCell ref="P31:P32"/>
    <mergeCell ref="Q31:Q32"/>
    <mergeCell ref="R31:R32"/>
    <mergeCell ref="D27:D28"/>
    <mergeCell ref="E27:E28"/>
    <mergeCell ref="F27:F28"/>
    <mergeCell ref="G27:G28"/>
    <mergeCell ref="H27:H28"/>
    <mergeCell ref="Q27:Q28"/>
    <mergeCell ref="F29:F30"/>
    <mergeCell ref="O38:O39"/>
    <mergeCell ref="P38:P39"/>
    <mergeCell ref="Q38:Q39"/>
    <mergeCell ref="R38:R39"/>
    <mergeCell ref="B40:B41"/>
    <mergeCell ref="C40:C41"/>
    <mergeCell ref="A40:A41"/>
    <mergeCell ref="D40:D41"/>
    <mergeCell ref="E40:E41"/>
    <mergeCell ref="F40:F41"/>
    <mergeCell ref="G40:G41"/>
    <mergeCell ref="H40:H41"/>
    <mergeCell ref="N40:N41"/>
    <mergeCell ref="O40:O41"/>
    <mergeCell ref="P40:P41"/>
    <mergeCell ref="Q40:Q41"/>
    <mergeCell ref="R40:R41"/>
    <mergeCell ref="B38:B39"/>
    <mergeCell ref="C38:C39"/>
    <mergeCell ref="A38:A39"/>
    <mergeCell ref="D38:D39"/>
    <mergeCell ref="E38:E39"/>
    <mergeCell ref="N38:N39"/>
    <mergeCell ref="F38:F39"/>
    <mergeCell ref="O50:O51"/>
    <mergeCell ref="R42:R43"/>
    <mergeCell ref="B44:B45"/>
    <mergeCell ref="C44:C45"/>
    <mergeCell ref="Q44:Q45"/>
    <mergeCell ref="R44:R45"/>
    <mergeCell ref="B42:B43"/>
    <mergeCell ref="C42:C43"/>
    <mergeCell ref="D42:D43"/>
    <mergeCell ref="E42:E43"/>
    <mergeCell ref="F42:F43"/>
    <mergeCell ref="G42:G43"/>
    <mergeCell ref="H42:H43"/>
    <mergeCell ref="N44:N45"/>
    <mergeCell ref="O44:O45"/>
    <mergeCell ref="P44:P45"/>
    <mergeCell ref="F46:F47"/>
    <mergeCell ref="G46:G47"/>
    <mergeCell ref="H46:H47"/>
    <mergeCell ref="N46:N47"/>
    <mergeCell ref="O42:O43"/>
    <mergeCell ref="P42:P43"/>
    <mergeCell ref="N42:N43"/>
    <mergeCell ref="Q42:Q43"/>
    <mergeCell ref="O46:O47"/>
    <mergeCell ref="P46:P47"/>
    <mergeCell ref="Q46:Q47"/>
    <mergeCell ref="R46:R47"/>
    <mergeCell ref="B48:B49"/>
    <mergeCell ref="C48:C49"/>
    <mergeCell ref="A48:A49"/>
    <mergeCell ref="D48:D49"/>
    <mergeCell ref="E48:E49"/>
    <mergeCell ref="F48:F49"/>
    <mergeCell ref="G48:G49"/>
    <mergeCell ref="H48:H49"/>
    <mergeCell ref="N48:N49"/>
    <mergeCell ref="O48:O49"/>
    <mergeCell ref="P48:P49"/>
    <mergeCell ref="Q48:Q49"/>
    <mergeCell ref="R48:R49"/>
    <mergeCell ref="B46:B47"/>
    <mergeCell ref="A46:A47"/>
    <mergeCell ref="C46:C47"/>
    <mergeCell ref="D46:D47"/>
    <mergeCell ref="E46:E47"/>
    <mergeCell ref="P50:P51"/>
    <mergeCell ref="Q50:Q51"/>
    <mergeCell ref="R50:R51"/>
    <mergeCell ref="A52:A53"/>
    <mergeCell ref="B52:B53"/>
    <mergeCell ref="C52:C53"/>
    <mergeCell ref="D52:D53"/>
    <mergeCell ref="E52:E53"/>
    <mergeCell ref="F52:F53"/>
    <mergeCell ref="G52:G53"/>
    <mergeCell ref="H52:H53"/>
    <mergeCell ref="N52:N53"/>
    <mergeCell ref="O52:O53"/>
    <mergeCell ref="P52:P53"/>
    <mergeCell ref="Q52:Q53"/>
    <mergeCell ref="R52:R53"/>
    <mergeCell ref="B50:B51"/>
    <mergeCell ref="C50:C51"/>
    <mergeCell ref="A50:A51"/>
    <mergeCell ref="D50:D51"/>
    <mergeCell ref="E50:E51"/>
    <mergeCell ref="F50:F51"/>
    <mergeCell ref="G50:G51"/>
    <mergeCell ref="N50:N51"/>
    <mergeCell ref="O60:O61"/>
    <mergeCell ref="P60:P61"/>
    <mergeCell ref="Q60:Q61"/>
    <mergeCell ref="R60:R61"/>
    <mergeCell ref="B63:B64"/>
    <mergeCell ref="A63:A64"/>
    <mergeCell ref="C63:C64"/>
    <mergeCell ref="D63:D64"/>
    <mergeCell ref="E63:E64"/>
    <mergeCell ref="F63:F64"/>
    <mergeCell ref="G63:G64"/>
    <mergeCell ref="H63:H64"/>
    <mergeCell ref="N63:N64"/>
    <mergeCell ref="O63:O64"/>
    <mergeCell ref="B62:R62"/>
    <mergeCell ref="P63:P64"/>
    <mergeCell ref="Q63:Q64"/>
    <mergeCell ref="R63:R64"/>
    <mergeCell ref="A60:C61"/>
    <mergeCell ref="D60:D61"/>
    <mergeCell ref="E60:E61"/>
    <mergeCell ref="F60:F61"/>
    <mergeCell ref="G60:G61"/>
    <mergeCell ref="H60:H61"/>
    <mergeCell ref="A156:C157"/>
    <mergeCell ref="D156:D157"/>
    <mergeCell ref="E156:E157"/>
    <mergeCell ref="F156:F157"/>
    <mergeCell ref="G156:G157"/>
    <mergeCell ref="H156:H157"/>
    <mergeCell ref="N156:N157"/>
    <mergeCell ref="O156:O157"/>
    <mergeCell ref="P156:P157"/>
    <mergeCell ref="I156:I157"/>
    <mergeCell ref="J156:J157"/>
    <mergeCell ref="K156:K157"/>
    <mergeCell ref="L156:L157"/>
    <mergeCell ref="M156:M157"/>
    <mergeCell ref="N151:N152"/>
    <mergeCell ref="O149:O150"/>
    <mergeCell ref="O151:O152"/>
    <mergeCell ref="N149:N150"/>
    <mergeCell ref="E142:E143"/>
    <mergeCell ref="A145:A146"/>
    <mergeCell ref="G145:G146"/>
    <mergeCell ref="H145:H146"/>
    <mergeCell ref="A151:C152"/>
    <mergeCell ref="F140:F141"/>
    <mergeCell ref="E145:E146"/>
    <mergeCell ref="G151:G152"/>
    <mergeCell ref="H151:H152"/>
    <mergeCell ref="A149:C150"/>
    <mergeCell ref="D149:D150"/>
    <mergeCell ref="G149:G150"/>
    <mergeCell ref="D151:D152"/>
    <mergeCell ref="E151:E152"/>
    <mergeCell ref="F151:F152"/>
    <mergeCell ref="E149:E150"/>
    <mergeCell ref="F142:F143"/>
    <mergeCell ref="G142:G143"/>
    <mergeCell ref="C145:C146"/>
    <mergeCell ref="D145:D146"/>
    <mergeCell ref="H140:H141"/>
    <mergeCell ref="G140:G141"/>
    <mergeCell ref="B140:B141"/>
    <mergeCell ref="A140:A141"/>
    <mergeCell ref="D140:D141"/>
    <mergeCell ref="P129:P130"/>
    <mergeCell ref="Q129:Q130"/>
    <mergeCell ref="E129:E130"/>
    <mergeCell ref="A142:C143"/>
    <mergeCell ref="D142:D143"/>
    <mergeCell ref="B136:B137"/>
    <mergeCell ref="A129:A130"/>
    <mergeCell ref="H138:H139"/>
    <mergeCell ref="O121:O122"/>
    <mergeCell ref="A134:A135"/>
    <mergeCell ref="B134:B135"/>
    <mergeCell ref="C134:C135"/>
    <mergeCell ref="D134:D135"/>
    <mergeCell ref="E134:E135"/>
    <mergeCell ref="B138:B139"/>
    <mergeCell ref="H142:H143"/>
    <mergeCell ref="N142:N143"/>
    <mergeCell ref="E140:E141"/>
    <mergeCell ref="E123:E124"/>
    <mergeCell ref="D123:D124"/>
    <mergeCell ref="H123:H124"/>
    <mergeCell ref="G123:G124"/>
    <mergeCell ref="F123:F124"/>
    <mergeCell ref="O140:O141"/>
    <mergeCell ref="Q156:Q157"/>
    <mergeCell ref="R156:R157"/>
    <mergeCell ref="N153:N154"/>
    <mergeCell ref="O153:O154"/>
    <mergeCell ref="O110:O111"/>
    <mergeCell ref="R110:R111"/>
    <mergeCell ref="R113:R114"/>
    <mergeCell ref="Q113:Q114"/>
    <mergeCell ref="N115:N116"/>
    <mergeCell ref="O115:O116"/>
    <mergeCell ref="P115:P116"/>
    <mergeCell ref="Q115:Q116"/>
    <mergeCell ref="R115:R116"/>
    <mergeCell ref="O117:O118"/>
    <mergeCell ref="P117:P118"/>
    <mergeCell ref="B125:R125"/>
    <mergeCell ref="B128:R128"/>
    <mergeCell ref="B133:R133"/>
    <mergeCell ref="B144:R144"/>
    <mergeCell ref="B112:R112"/>
    <mergeCell ref="R121:R122"/>
    <mergeCell ref="Q153:Q154"/>
    <mergeCell ref="O129:O130"/>
    <mergeCell ref="F138:F139"/>
  </mergeCells>
  <pageMargins left="0.59055118110236227" right="0" top="0.23622047244094491" bottom="0.19685039370078741" header="0.19685039370078741" footer="0.15748031496062992"/>
  <pageSetup paperSize="8" scale="54" fitToHeight="0" orientation="landscape" r:id="rId1"/>
  <headerFooter alignWithMargins="0"/>
  <rowBreaks count="6" manualBreakCount="6">
    <brk id="28" max="16383" man="1"/>
    <brk id="53" max="16383" man="1"/>
    <brk id="76" max="16383" man="1"/>
    <brk id="99" max="17" man="1"/>
    <brk id="122" max="16383" man="1"/>
    <brk id="1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на 2021-2025</vt:lpstr>
      <vt:lpstr>' на 2021-2025'!Заголовки_для_печати</vt:lpstr>
    </vt:vector>
  </TitlesOfParts>
  <Company>Мэрия Тольятти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krasnova.ai</cp:lastModifiedBy>
  <cp:lastPrinted>2023-02-06T05:25:21Z</cp:lastPrinted>
  <dcterms:created xsi:type="dcterms:W3CDTF">2010-09-21T12:17:32Z</dcterms:created>
  <dcterms:modified xsi:type="dcterms:W3CDTF">2023-02-06T09:56:09Z</dcterms:modified>
</cp:coreProperties>
</file>