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Users\utkina.nu\Desktop\1, П Р О Г Р А М М Ы\ООС 27-31\6. Постановление на согласование\"/>
    </mc:Choice>
  </mc:AlternateContent>
  <bookViews>
    <workbookView xWindow="0" yWindow="60" windowWidth="24750" windowHeight="11670" activeTab="1"/>
  </bookViews>
  <sheets>
    <sheet name="Прил1 ООС 27_31" sheetId="3" r:id="rId1"/>
    <sheet name="Прил2 ООС 27_31" sheetId="4" r:id="rId2"/>
  </sheets>
  <definedNames>
    <definedName name="_xlnm.Print_Titles" localSheetId="0">'Прил1 ООС 27_31'!$A:$D,'Прил1 ООС 27_31'!$6:$9</definedName>
    <definedName name="_xlnm.Print_Titles" localSheetId="1">'Прил2 ООС 27_31'!$A:$J,'Прил2 ООС 27_31'!$8:$10</definedName>
    <definedName name="_xlnm.Print_Area" localSheetId="0">'Прил1 ООС 27_31'!$A$1:$AD$38</definedName>
    <definedName name="_xlnm.Print_Area" localSheetId="1">'Прил2 ООС 27_31'!$A$1:$J$40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" l="1"/>
  <c r="F13" i="3"/>
  <c r="F12" i="3"/>
  <c r="K12" i="3"/>
  <c r="AC19" i="3" l="1"/>
  <c r="AB19" i="3"/>
  <c r="AA19" i="3"/>
  <c r="Z19" i="3"/>
  <c r="X19" i="3"/>
  <c r="W19" i="3"/>
  <c r="V19" i="3"/>
  <c r="U19" i="3"/>
  <c r="S19" i="3"/>
  <c r="R19" i="3"/>
  <c r="Q19" i="3"/>
  <c r="P19" i="3"/>
  <c r="N19" i="3"/>
  <c r="M19" i="3"/>
  <c r="L19" i="3"/>
  <c r="K19" i="3"/>
  <c r="I19" i="3"/>
  <c r="H19" i="3"/>
  <c r="G19" i="3"/>
  <c r="F19" i="3"/>
  <c r="E19" i="3"/>
  <c r="Y18" i="3"/>
  <c r="T18" i="3"/>
  <c r="O18" i="3"/>
  <c r="J18" i="3"/>
  <c r="E18" i="3"/>
  <c r="T19" i="3" l="1"/>
  <c r="J19" i="3"/>
  <c r="O19" i="3"/>
  <c r="AD18" i="3"/>
  <c r="Y19" i="3"/>
  <c r="AD19" i="3" s="1"/>
  <c r="P25" i="3"/>
  <c r="E24" i="3"/>
  <c r="J24" i="3"/>
  <c r="S24" i="3"/>
  <c r="O24" i="3" s="1"/>
  <c r="X24" i="3"/>
  <c r="T24" i="3" s="1"/>
  <c r="Y24" i="3"/>
  <c r="E23" i="3"/>
  <c r="J23" i="3"/>
  <c r="S23" i="3"/>
  <c r="O23" i="3" s="1"/>
  <c r="X23" i="3"/>
  <c r="T23" i="3" s="1"/>
  <c r="Y23" i="3"/>
  <c r="AD24" i="3" l="1"/>
  <c r="AD23" i="3"/>
  <c r="K21" i="3"/>
  <c r="K22" i="3"/>
  <c r="F27" i="3" l="1"/>
  <c r="AC31" i="3" l="1"/>
  <c r="AB31" i="3"/>
  <c r="AA31" i="3"/>
  <c r="X31" i="3"/>
  <c r="W31" i="3"/>
  <c r="V31" i="3"/>
  <c r="S31" i="3"/>
  <c r="R31" i="3"/>
  <c r="Q31" i="3"/>
  <c r="P31" i="3"/>
  <c r="O31" i="3" s="1"/>
  <c r="N31" i="3"/>
  <c r="M31" i="3"/>
  <c r="L31" i="3"/>
  <c r="I31" i="3"/>
  <c r="H31" i="3"/>
  <c r="G31" i="3"/>
  <c r="Z27" i="3"/>
  <c r="Z31" i="3" s="1"/>
  <c r="U27" i="3"/>
  <c r="U31" i="3" s="1"/>
  <c r="P27" i="3"/>
  <c r="K27" i="3"/>
  <c r="K31" i="3" s="1"/>
  <c r="F31" i="3"/>
  <c r="AC25" i="3"/>
  <c r="AB25" i="3"/>
  <c r="AA25" i="3"/>
  <c r="Z25" i="3"/>
  <c r="W25" i="3"/>
  <c r="V25" i="3"/>
  <c r="U25" i="3"/>
  <c r="R25" i="3"/>
  <c r="Q25" i="3"/>
  <c r="N25" i="3"/>
  <c r="M25" i="3"/>
  <c r="L25" i="3"/>
  <c r="K25" i="3"/>
  <c r="G25" i="3"/>
  <c r="H25" i="3"/>
  <c r="I25" i="3"/>
  <c r="AC16" i="3"/>
  <c r="AB16" i="3"/>
  <c r="AA16" i="3"/>
  <c r="Z16" i="3"/>
  <c r="W16" i="3"/>
  <c r="V16" i="3"/>
  <c r="U16" i="3"/>
  <c r="R16" i="3"/>
  <c r="Q16" i="3"/>
  <c r="P16" i="3"/>
  <c r="N16" i="3"/>
  <c r="M16" i="3"/>
  <c r="L16" i="3"/>
  <c r="K16" i="3"/>
  <c r="F16" i="3"/>
  <c r="G16" i="3"/>
  <c r="H16" i="3"/>
  <c r="I16" i="3"/>
  <c r="Y13" i="3"/>
  <c r="X13" i="3"/>
  <c r="T13" i="3" s="1"/>
  <c r="S13" i="3"/>
  <c r="O13" i="3" s="1"/>
  <c r="J13" i="3"/>
  <c r="E13" i="3"/>
  <c r="J31" i="3" l="1"/>
  <c r="Y31" i="3"/>
  <c r="T31" i="3"/>
  <c r="J25" i="3"/>
  <c r="Y16" i="3"/>
  <c r="E16" i="3"/>
  <c r="J16" i="3"/>
  <c r="Y25" i="3"/>
  <c r="AD13" i="3"/>
  <c r="F22" i="3" l="1"/>
  <c r="E22" i="3" s="1"/>
  <c r="F21" i="3"/>
  <c r="Y33" i="3"/>
  <c r="T33" i="3"/>
  <c r="O33" i="3"/>
  <c r="J33" i="3"/>
  <c r="AA34" i="3"/>
  <c r="AA35" i="3" s="1"/>
  <c r="AB34" i="3"/>
  <c r="AB35" i="3" s="1"/>
  <c r="AC34" i="3"/>
  <c r="AC35" i="3" s="1"/>
  <c r="Z34" i="3"/>
  <c r="Z35" i="3" s="1"/>
  <c r="Y35" i="3" s="1"/>
  <c r="V34" i="3"/>
  <c r="V35" i="3" s="1"/>
  <c r="W34" i="3"/>
  <c r="W35" i="3" s="1"/>
  <c r="X34" i="3"/>
  <c r="U34" i="3"/>
  <c r="U35" i="3" s="1"/>
  <c r="Q34" i="3"/>
  <c r="Q35" i="3" s="1"/>
  <c r="R34" i="3"/>
  <c r="R35" i="3" s="1"/>
  <c r="S34" i="3"/>
  <c r="P34" i="3"/>
  <c r="P35" i="3" s="1"/>
  <c r="L34" i="3"/>
  <c r="L35" i="3" s="1"/>
  <c r="M34" i="3"/>
  <c r="M35" i="3" s="1"/>
  <c r="N34" i="3"/>
  <c r="N35" i="3" s="1"/>
  <c r="J27" i="3"/>
  <c r="K34" i="3"/>
  <c r="K35" i="3" s="1"/>
  <c r="J35" i="3" s="1"/>
  <c r="Y27" i="3"/>
  <c r="T27" i="3"/>
  <c r="O27" i="3"/>
  <c r="E27" i="3"/>
  <c r="J15" i="3"/>
  <c r="S21" i="3"/>
  <c r="X21" i="3"/>
  <c r="Y21" i="3"/>
  <c r="J22" i="3"/>
  <c r="S22" i="3"/>
  <c r="X22" i="3"/>
  <c r="Y22" i="3"/>
  <c r="I34" i="3"/>
  <c r="I35" i="3" s="1"/>
  <c r="H34" i="3"/>
  <c r="H35" i="3" s="1"/>
  <c r="G34" i="3"/>
  <c r="G35" i="3" s="1"/>
  <c r="F34" i="3"/>
  <c r="E33" i="3"/>
  <c r="Y15" i="3"/>
  <c r="X15" i="3"/>
  <c r="S15" i="3"/>
  <c r="E15" i="3"/>
  <c r="Y14" i="3"/>
  <c r="X14" i="3"/>
  <c r="S14" i="3"/>
  <c r="J14" i="3"/>
  <c r="E14" i="3"/>
  <c r="Y12" i="3"/>
  <c r="X12" i="3"/>
  <c r="S12" i="3"/>
  <c r="J12" i="3"/>
  <c r="E12" i="3"/>
  <c r="X25" i="3" l="1"/>
  <c r="S16" i="3"/>
  <c r="S25" i="3"/>
  <c r="O25" i="3" s="1"/>
  <c r="X16" i="3"/>
  <c r="X35" i="3" s="1"/>
  <c r="T35" i="3" s="1"/>
  <c r="E21" i="3"/>
  <c r="F25" i="3"/>
  <c r="F35" i="3" s="1"/>
  <c r="E35" i="3" s="1"/>
  <c r="O34" i="3"/>
  <c r="J34" i="3"/>
  <c r="E31" i="3"/>
  <c r="T34" i="3"/>
  <c r="Y34" i="3"/>
  <c r="AD33" i="3"/>
  <c r="AE34" i="3" s="1"/>
  <c r="AD27" i="3"/>
  <c r="AE31" i="3" s="1"/>
  <c r="J21" i="3"/>
  <c r="O22" i="3"/>
  <c r="T14" i="3"/>
  <c r="O12" i="3"/>
  <c r="O21" i="3"/>
  <c r="T12" i="3"/>
  <c r="O15" i="3"/>
  <c r="E34" i="3"/>
  <c r="T21" i="3"/>
  <c r="T22" i="3"/>
  <c r="T15" i="3"/>
  <c r="O14" i="3"/>
  <c r="S35" i="3" l="1"/>
  <c r="O35" i="3" s="1"/>
  <c r="O16" i="3"/>
  <c r="E25" i="3"/>
  <c r="T16" i="3"/>
  <c r="AD16" i="3" s="1"/>
  <c r="T25" i="3"/>
  <c r="AD25" i="3" s="1"/>
  <c r="AD14" i="3"/>
  <c r="AD34" i="3"/>
  <c r="AD40" i="3"/>
  <c r="AD31" i="3"/>
  <c r="AD22" i="3"/>
  <c r="AD21" i="3"/>
  <c r="AD15" i="3"/>
  <c r="AD12" i="3"/>
  <c r="AE35" i="3" l="1"/>
  <c r="AE25" i="3"/>
  <c r="AD39" i="3"/>
  <c r="AD35" i="3"/>
  <c r="AE16" i="3"/>
  <c r="AD41" i="3" l="1"/>
  <c r="AD42" i="3" s="1"/>
</calcChain>
</file>

<file path=xl/sharedStrings.xml><?xml version="1.0" encoding="utf-8"?>
<sst xmlns="http://schemas.openxmlformats.org/spreadsheetml/2006/main" count="307" uniqueCount="105">
  <si>
    <t>Сроки реализации</t>
  </si>
  <si>
    <t>Всего</t>
  </si>
  <si>
    <t>1.1</t>
  </si>
  <si>
    <t>1.2</t>
  </si>
  <si>
    <t>Итого по задаче 1:</t>
  </si>
  <si>
    <t>2.1</t>
  </si>
  <si>
    <t>Итого по задаче 2:</t>
  </si>
  <si>
    <t>3.1</t>
  </si>
  <si>
    <t>ИТОГО по муниципальной программе:</t>
  </si>
  <si>
    <t>Наименование показателей (индикаторов)</t>
  </si>
  <si>
    <t>Ед. изм.</t>
  </si>
  <si>
    <t>Значение показателей (индикаторов) по годам</t>
  </si>
  <si>
    <t>%</t>
  </si>
  <si>
    <t>-</t>
  </si>
  <si>
    <t>Масса утилизированных трупов животных</t>
  </si>
  <si>
    <t>кг</t>
  </si>
  <si>
    <t>ед.</t>
  </si>
  <si>
    <t>Объем ликвидированных отходов</t>
  </si>
  <si>
    <t>га</t>
  </si>
  <si>
    <t>Количество обустроенных мест</t>
  </si>
  <si>
    <t>Количество стационарных пунктов наблюдения за загрязнением атмосферы, с которых предоставляются данные о состоянии окружающей среды</t>
  </si>
  <si>
    <t>Количество животных, отловленных и направленных на содержание</t>
  </si>
  <si>
    <t>Отношение количества отловленных животных к количеству животных, подвергшихся карантинным мероприятиям</t>
  </si>
  <si>
    <t>к Постановлению администрации городского округа Тольятти</t>
  </si>
  <si>
    <t>от _______________ № _____________</t>
  </si>
  <si>
    <t>№</t>
  </si>
  <si>
    <t>Наименование целей, задач и мероприятий муниципальной программы</t>
  </si>
  <si>
    <t>Ответственный исполнитель</t>
  </si>
  <si>
    <t>ИТОГО</t>
  </si>
  <si>
    <t>Местный бюджет</t>
  </si>
  <si>
    <t>Област-ной бюджет</t>
  </si>
  <si>
    <t>Федера-льный бюджет</t>
  </si>
  <si>
    <t>Внебюд-жетные средства</t>
  </si>
  <si>
    <t>Итого по задаче 3:</t>
  </si>
  <si>
    <t>внебюд.</t>
  </si>
  <si>
    <t>область</t>
  </si>
  <si>
    <t>бюджет</t>
  </si>
  <si>
    <t>к Постановлению администрации  городского округа Тольятти</t>
  </si>
  <si>
    <t>от ____________________  № _______________</t>
  </si>
  <si>
    <t>Приложение № 2</t>
  </si>
  <si>
    <t>_________________________________________________</t>
  </si>
  <si>
    <t>Цель: Обеспечение стабилизации и улучшения экологической ситуации на территории городского округа Тольятти</t>
  </si>
  <si>
    <t>2027-2031</t>
  </si>
  <si>
    <t>4.1</t>
  </si>
  <si>
    <t>Итого по задаче 4:</t>
  </si>
  <si>
    <r>
      <t xml:space="preserve">План на </t>
    </r>
    <r>
      <rPr>
        <b/>
        <u/>
        <sz val="14"/>
        <rFont val="Times New Roman"/>
        <family val="1"/>
        <charset val="204"/>
      </rPr>
      <t>2027</t>
    </r>
    <r>
      <rPr>
        <sz val="14"/>
        <rFont val="Times New Roman"/>
        <family val="1"/>
        <charset val="204"/>
      </rPr>
      <t xml:space="preserve"> год</t>
    </r>
  </si>
  <si>
    <r>
      <t xml:space="preserve">План на </t>
    </r>
    <r>
      <rPr>
        <b/>
        <u/>
        <sz val="14"/>
        <rFont val="Times New Roman"/>
        <family val="1"/>
        <charset val="204"/>
      </rPr>
      <t xml:space="preserve">2028 </t>
    </r>
    <r>
      <rPr>
        <sz val="14"/>
        <rFont val="Times New Roman"/>
        <family val="1"/>
        <charset val="204"/>
      </rPr>
      <t>год</t>
    </r>
  </si>
  <si>
    <r>
      <t xml:space="preserve">План на </t>
    </r>
    <r>
      <rPr>
        <b/>
        <u/>
        <sz val="14"/>
        <rFont val="Times New Roman"/>
        <family val="1"/>
        <charset val="204"/>
      </rPr>
      <t>2029</t>
    </r>
    <r>
      <rPr>
        <sz val="14"/>
        <rFont val="Times New Roman"/>
        <family val="1"/>
        <charset val="204"/>
      </rPr>
      <t xml:space="preserve"> год</t>
    </r>
  </si>
  <si>
    <t>Финансовое обеспечение реализации муниципальной программы, тыс. руб.</t>
  </si>
  <si>
    <r>
      <t xml:space="preserve">План на </t>
    </r>
    <r>
      <rPr>
        <b/>
        <u/>
        <sz val="14"/>
        <rFont val="Times New Roman"/>
        <family val="1"/>
        <charset val="204"/>
      </rPr>
      <t>2030</t>
    </r>
    <r>
      <rPr>
        <sz val="14"/>
        <rFont val="Times New Roman"/>
        <family val="1"/>
        <charset val="204"/>
      </rPr>
      <t xml:space="preserve"> год</t>
    </r>
  </si>
  <si>
    <r>
      <t xml:space="preserve">План на </t>
    </r>
    <r>
      <rPr>
        <b/>
        <u/>
        <sz val="14"/>
        <rFont val="Times New Roman"/>
        <family val="1"/>
        <charset val="204"/>
      </rPr>
      <t>2031</t>
    </r>
    <r>
      <rPr>
        <u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год</t>
    </r>
  </si>
  <si>
    <t>Базовое значение (2026 год)</t>
  </si>
  <si>
    <t>м3</t>
  </si>
  <si>
    <t>Приложение № 1</t>
  </si>
  <si>
    <t>Задача 1: Ликвидация и предотвращение негативного воздействия отходов на территориях общего пользования</t>
  </si>
  <si>
    <t xml:space="preserve">Осуществление биологического этапа рекультивации и экологического контроля на объекте «Вскрытая свалка инертных отходов напротив 1-3 вставок ПАО "АвтоВАЗ"»    </t>
  </si>
  <si>
    <t xml:space="preserve">Осуществление биологического этапа рекультивации и экологического контроля на объекте «Бывшая городская свалка промышленных и бытовых отходов Комсомольского района (южнее завода ОАО "АвтоВАЗАгрегат")»     </t>
  </si>
  <si>
    <t>1.3</t>
  </si>
  <si>
    <t>1.4</t>
  </si>
  <si>
    <t>Обустройство и обслуживание мест накопления отработанных ртутьсодержащих предметов и веществ на территории городского округа Тольятти</t>
  </si>
  <si>
    <t>Задача 4: Получение информации о состоянии окружающей среды в целях обеспечения благоприятных условий жизнедеятельности населения</t>
  </si>
  <si>
    <t xml:space="preserve">Задача 5: Управление популяцией животных без владельцев </t>
  </si>
  <si>
    <t>5.1</t>
  </si>
  <si>
    <t xml:space="preserve">Отношение количества подобранных осветительных приборов, ламп и отходов от них к количеству обнаруженных осветительных приборов, ламп и отходов от них </t>
  </si>
  <si>
    <t>шт</t>
  </si>
  <si>
    <t>ед</t>
  </si>
  <si>
    <t>Количество компонентов окружающей среды, по которым будет производиться обследование передвижной экологической лабораторией</t>
  </si>
  <si>
    <t>4.2</t>
  </si>
  <si>
    <t>4.3</t>
  </si>
  <si>
    <t>Проведение выездных обследований территории в целях выявления нарушений природоохранного законодательства, в том числе в области охраны атмосферного воздуха (выявление источников выбросов загрязняющих веществ)</t>
  </si>
  <si>
    <t>Информирование населения о состоянии окружающей среды (размещение результатов отбора проб атмосферного воздуха на официальном сайте администрации городского округа Тольятти)</t>
  </si>
  <si>
    <t>Количество проведенных выездных обследований</t>
  </si>
  <si>
    <t>Количество размещенной информации</t>
  </si>
  <si>
    <t>Получение специализированной информации о состоянии окружающей среды</t>
  </si>
  <si>
    <t>Ликвидация несанкционированных мест размещения отходов (несанкционированных свалок) на территории городского округа Тольятти</t>
  </si>
  <si>
    <t>не менее 100</t>
  </si>
  <si>
    <t>Количество отчетов по результатам экологического контроля (мониторинга)</t>
  </si>
  <si>
    <t>Площадь территории, охваченная биологическим этапом рекультивации</t>
  </si>
  <si>
    <t>Количество выездов передвижной экологической лаборатории</t>
  </si>
  <si>
    <t>Доля выполненных работ по ликвидации несанкционированного размещения отходов от объема, предусмотренного муниципальным контрактом</t>
  </si>
  <si>
    <t>Протяженность противопожарных минерализованных полос, содержащихся в надлежащем состоянии</t>
  </si>
  <si>
    <t>км</t>
  </si>
  <si>
    <t>не менее 5</t>
  </si>
  <si>
    <t>Содержание объекта «Полигон по захоронению твердых бытовых отходов Узюково г. Тольятти (Самарская область)»  (ликвидация свалок и противопожарные мероприятия)</t>
  </si>
  <si>
    <t>Перечень                                                                                                                                                                                                                                             мероприятий муниципальной программы «Охрана окружающей среды на территории городского округа Тольятти на 2027-2031 годы»</t>
  </si>
  <si>
    <t>Показатели (индикаторы) муниципальной программы</t>
  </si>
  <si>
    <t xml:space="preserve">Организация мероприятий при осуществлении деятельности по обращению с животными без владельцев
</t>
  </si>
  <si>
    <t>Организация мероприятий при осуществлении деятельности по обращению с животными без владельцев</t>
  </si>
  <si>
    <t xml:space="preserve">Количество разработанной проектно-сметной документации
</t>
  </si>
  <si>
    <t xml:space="preserve">Выполнение проектно-изыскательских работ по ликвидации ОНВОС «Полигон по захоронению твердых бытовых отходов Узюково г. Тольятти (Самарская область)»  </t>
  </si>
  <si>
    <t>Выполнение проектно-изыскательских работ по ликвидации ОНВОС полигон «Тимофеевский»</t>
  </si>
  <si>
    <t>Организация подбора осветительных приборов, ламп и отходов от них, обнаруженных на территориях общего пользования в границах городского округа Тольятти</t>
  </si>
  <si>
    <t>Задача 2: Обеспечение экологической безопасности на территории объекта «Полигон по захоронению твердых бытовых отходов Узюково г. Тольятти (Самарская область)» и прилегающих к нему землях</t>
  </si>
  <si>
    <t xml:space="preserve">Задача 3. Ликвидация объектов накопленного вреда окружающей среде </t>
  </si>
  <si>
    <t>3.2</t>
  </si>
  <si>
    <t>3.3</t>
  </si>
  <si>
    <t>3.4</t>
  </si>
  <si>
    <t>Итого по задаче 5:</t>
  </si>
  <si>
    <t>Подбор трупов животных (биологических отходов), обнаруженных на территории городского округа Тольятти</t>
  </si>
  <si>
    <t>4.4</t>
  </si>
  <si>
    <t>Размещение на официальном сайте администрации городского округа Тольятти информации о мерах по обеспечению безопасного хранения опасных веществ  на территории бывшего завода ОАО "Фосфор"</t>
  </si>
  <si>
    <t>ДЭЖКХиП</t>
  </si>
  <si>
    <t>ДГХ</t>
  </si>
  <si>
    <t>к муниципальной программе                                                                                    «Охрана окружающей среды на территории городского округа Тольятти                                                                                                                      на 2027-2031 годы»,                                                                                                         утвержденной постановлением администрации городского округа Тольятти от ____.____.20____ № _______-п/1</t>
  </si>
  <si>
    <t>Приложение № 1 
к муниципальной программе                                                                                                         «Охрана окружающей среды на территории городского округа Тольятти                                                                                                                                                            на 2027-2031 годы»                                                                                                                                    , утвержденной постановлением администрации городского округа Тольятти от ____.____.20____ № ________-п/1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</si>
</sst>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0.0"/>
    <numFmt numFmtId="165" formatCode="#,##0.0"/>
    <numFmt numFmtId="166" formatCode="#,##0.00000"/>
    <numFmt numFmtId="167" formatCode="0.000000"/>
    <numFmt numFmtId="168" formatCode="0.00000"/>
    <numFmt numFmtId="169" formatCode="#,##0.000"/>
    <numFmt numFmtId="170" formatCode="0.000"/>
    <numFmt numFmtId="171" formatCode="_-* #,##0\ _₽_-;\-* #,##0\ _₽_-;_-* &quot;-&quot;??\ _₽_-;_-@_-"/>
    <numFmt numFmtId="172" formatCode="#,##0_ ;\-#,##0\ 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color rgb="FF0F1115"/>
      <name val="Segoe U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43" fontId="13" fillId="0" borderId="0" applyFont="0" applyFill="0" applyBorder="0" applyAlignment="0" applyProtection="0"/>
  </cellStyleXfs>
  <cellXfs count="195">
    <xf numFmtId="0" fontId="0" fillId="0" borderId="0" xfId="0"/>
    <xf numFmtId="0" fontId="16" fillId="2" borderId="0" xfId="0" applyFont="1" applyFill="1"/>
    <xf numFmtId="0" fontId="17" fillId="2" borderId="0" xfId="0" applyFont="1" applyFill="1"/>
    <xf numFmtId="0" fontId="19" fillId="2" borderId="0" xfId="0" applyFont="1" applyFill="1" applyAlignment="1">
      <alignment horizontal="left"/>
    </xf>
    <xf numFmtId="0" fontId="19" fillId="2" borderId="0" xfId="0" applyFont="1" applyFill="1"/>
    <xf numFmtId="0" fontId="18" fillId="2" borderId="0" xfId="0" applyFont="1" applyFill="1"/>
    <xf numFmtId="0" fontId="20" fillId="2" borderId="0" xfId="0" applyFont="1" applyFill="1"/>
    <xf numFmtId="0" fontId="16" fillId="2" borderId="0" xfId="0" applyFont="1" applyFill="1" applyAlignment="1">
      <alignment horizontal="left"/>
    </xf>
    <xf numFmtId="0" fontId="11" fillId="2" borderId="0" xfId="0" applyFont="1" applyFill="1"/>
    <xf numFmtId="49" fontId="11" fillId="2" borderId="0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left"/>
    </xf>
    <xf numFmtId="0" fontId="12" fillId="2" borderId="0" xfId="0" applyFont="1" applyFill="1"/>
    <xf numFmtId="3" fontId="12" fillId="2" borderId="0" xfId="0" applyNumberFormat="1" applyFont="1" applyFill="1" applyAlignment="1">
      <alignment horizontal="left"/>
    </xf>
    <xf numFmtId="3" fontId="8" fillId="2" borderId="2" xfId="0" applyNumberFormat="1" applyFont="1" applyFill="1" applyBorder="1" applyAlignment="1">
      <alignment horizontal="center" vertical="center" wrapText="1"/>
    </xf>
    <xf numFmtId="0" fontId="23" fillId="2" borderId="0" xfId="0" applyFont="1" applyFill="1"/>
    <xf numFmtId="3" fontId="8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164" fontId="11" fillId="2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/>
    <xf numFmtId="165" fontId="5" fillId="2" borderId="0" xfId="0" applyNumberFormat="1" applyFont="1" applyFill="1" applyBorder="1" applyAlignment="1">
      <alignment vertical="center" wrapText="1"/>
    </xf>
    <xf numFmtId="0" fontId="16" fillId="2" borderId="0" xfId="0" applyFont="1" applyFill="1" applyBorder="1"/>
    <xf numFmtId="165" fontId="17" fillId="2" borderId="0" xfId="0" applyNumberFormat="1" applyFont="1" applyFill="1"/>
    <xf numFmtId="166" fontId="16" fillId="2" borderId="0" xfId="0" applyNumberFormat="1" applyFont="1" applyFill="1"/>
    <xf numFmtId="167" fontId="16" fillId="2" borderId="0" xfId="0" applyNumberFormat="1" applyFont="1" applyFill="1"/>
    <xf numFmtId="167" fontId="17" fillId="2" borderId="0" xfId="0" applyNumberFormat="1" applyFont="1" applyFill="1"/>
    <xf numFmtId="168" fontId="16" fillId="2" borderId="0" xfId="0" applyNumberFormat="1" applyFont="1" applyFill="1"/>
    <xf numFmtId="0" fontId="17" fillId="2" borderId="0" xfId="0" applyFont="1" applyFill="1" applyBorder="1"/>
    <xf numFmtId="0" fontId="0" fillId="2" borderId="0" xfId="0" applyFont="1" applyFill="1"/>
    <xf numFmtId="3" fontId="14" fillId="2" borderId="0" xfId="0" applyNumberFormat="1" applyFont="1" applyFill="1"/>
    <xf numFmtId="165" fontId="16" fillId="2" borderId="0" xfId="0" applyNumberFormat="1" applyFont="1" applyFill="1"/>
    <xf numFmtId="169" fontId="16" fillId="2" borderId="0" xfId="0" applyNumberFormat="1" applyFont="1" applyFill="1"/>
    <xf numFmtId="3" fontId="16" fillId="2" borderId="0" xfId="0" applyNumberFormat="1" applyFont="1" applyFill="1"/>
    <xf numFmtId="0" fontId="24" fillId="2" borderId="0" xfId="0" applyFont="1" applyFill="1"/>
    <xf numFmtId="0" fontId="25" fillId="2" borderId="0" xfId="0" applyFont="1" applyFill="1"/>
    <xf numFmtId="3" fontId="17" fillId="2" borderId="0" xfId="0" applyNumberFormat="1" applyFont="1" applyFill="1"/>
    <xf numFmtId="0" fontId="24" fillId="2" borderId="0" xfId="0" applyFont="1" applyFill="1" applyBorder="1"/>
    <xf numFmtId="165" fontId="24" fillId="2" borderId="0" xfId="0" applyNumberFormat="1" applyFont="1" applyFill="1"/>
    <xf numFmtId="3" fontId="24" fillId="2" borderId="0" xfId="0" applyNumberFormat="1" applyFont="1" applyFill="1"/>
    <xf numFmtId="0" fontId="24" fillId="2" borderId="0" xfId="0" applyFont="1" applyFill="1" applyAlignment="1">
      <alignment horizontal="left"/>
    </xf>
    <xf numFmtId="169" fontId="24" fillId="2" borderId="0" xfId="0" applyNumberFormat="1" applyFont="1" applyFill="1" applyBorder="1" applyAlignment="1">
      <alignment horizontal="center"/>
    </xf>
    <xf numFmtId="170" fontId="12" fillId="2" borderId="0" xfId="0" applyNumberFormat="1" applyFont="1" applyFill="1" applyBorder="1"/>
    <xf numFmtId="0" fontId="26" fillId="2" borderId="0" xfId="0" applyFont="1" applyFill="1" applyBorder="1"/>
    <xf numFmtId="169" fontId="25" fillId="2" borderId="0" xfId="0" applyNumberFormat="1" applyFont="1" applyFill="1" applyBorder="1" applyAlignment="1">
      <alignment horizontal="center"/>
    </xf>
    <xf numFmtId="2" fontId="0" fillId="2" borderId="0" xfId="0" applyNumberFormat="1" applyFont="1" applyFill="1" applyBorder="1"/>
    <xf numFmtId="169" fontId="24" fillId="2" borderId="0" xfId="0" applyNumberFormat="1" applyFont="1" applyFill="1" applyBorder="1" applyAlignment="1"/>
    <xf numFmtId="0" fontId="15" fillId="2" borderId="0" xfId="0" applyFont="1" applyFill="1"/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0" fillId="2" borderId="0" xfId="0" applyFill="1"/>
    <xf numFmtId="0" fontId="21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8" fillId="2" borderId="0" xfId="0" applyFont="1" applyFill="1" applyAlignment="1">
      <alignment horizontal="left"/>
    </xf>
    <xf numFmtId="0" fontId="28" fillId="2" borderId="0" xfId="0" applyFont="1" applyFill="1"/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3" fontId="28" fillId="2" borderId="0" xfId="0" applyNumberFormat="1" applyFont="1" applyFill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3" fontId="28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0" fillId="2" borderId="0" xfId="0" applyFill="1" applyAlignment="1"/>
    <xf numFmtId="169" fontId="24" fillId="2" borderId="0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/>
    <xf numFmtId="3" fontId="10" fillId="2" borderId="4" xfId="0" applyNumberFormat="1" applyFont="1" applyFill="1" applyBorder="1" applyAlignment="1">
      <alignment vertical="center"/>
    </xf>
    <xf numFmtId="3" fontId="10" fillId="2" borderId="5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shrinkToFit="1"/>
    </xf>
    <xf numFmtId="1" fontId="6" fillId="2" borderId="2" xfId="0" applyNumberFormat="1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 shrinkToFit="1"/>
    </xf>
    <xf numFmtId="49" fontId="1" fillId="0" borderId="0" xfId="0" applyNumberFormat="1" applyFont="1" applyFill="1" applyBorder="1" applyAlignment="1">
      <alignment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32" fillId="0" borderId="0" xfId="0" applyFont="1"/>
    <xf numFmtId="0" fontId="4" fillId="2" borderId="2" xfId="0" applyFont="1" applyFill="1" applyBorder="1" applyAlignment="1">
      <alignment horizontal="center" vertical="center" wrapText="1"/>
    </xf>
    <xf numFmtId="172" fontId="4" fillId="2" borderId="2" xfId="2" applyNumberFormat="1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72" fontId="33" fillId="2" borderId="2" xfId="2" applyNumberFormat="1" applyFont="1" applyFill="1" applyBorder="1" applyAlignment="1">
      <alignment horizontal="center" vertical="center" wrapText="1"/>
    </xf>
    <xf numFmtId="171" fontId="4" fillId="2" borderId="2" xfId="2" applyNumberFormat="1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left" vertical="center" wrapText="1" shrinkToFit="1"/>
    </xf>
    <xf numFmtId="0" fontId="33" fillId="2" borderId="2" xfId="0" applyFont="1" applyFill="1" applyBorder="1" applyAlignment="1">
      <alignment vertical="center" wrapText="1" shrinkToFit="1"/>
    </xf>
    <xf numFmtId="0" fontId="4" fillId="2" borderId="4" xfId="0" applyFont="1" applyFill="1" applyBorder="1" applyAlignment="1">
      <alignment horizontal="left" vertical="center" wrapText="1"/>
    </xf>
    <xf numFmtId="49" fontId="33" fillId="2" borderId="2" xfId="0" applyNumberFormat="1" applyFont="1" applyFill="1" applyBorder="1" applyAlignment="1">
      <alignment horizontal="left" vertical="center" wrapText="1" shrinkToFit="1"/>
    </xf>
    <xf numFmtId="3" fontId="34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right" vertical="center"/>
    </xf>
    <xf numFmtId="0" fontId="33" fillId="2" borderId="2" xfId="0" applyFont="1" applyFill="1" applyBorder="1" applyAlignment="1">
      <alignment horizontal="center" vertical="center" wrapText="1"/>
    </xf>
    <xf numFmtId="49" fontId="33" fillId="2" borderId="2" xfId="0" applyNumberFormat="1" applyFont="1" applyFill="1" applyBorder="1" applyAlignment="1">
      <alignment horizontal="center" vertical="center" wrapText="1"/>
    </xf>
    <xf numFmtId="49" fontId="33" fillId="2" borderId="6" xfId="0" applyNumberFormat="1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/>
    </xf>
    <xf numFmtId="169" fontId="24" fillId="2" borderId="0" xfId="0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69" fontId="12" fillId="2" borderId="0" xfId="0" applyNumberFormat="1" applyFont="1" applyFill="1" applyBorder="1" applyAlignment="1">
      <alignment horizontal="center"/>
    </xf>
    <xf numFmtId="170" fontId="12" fillId="2" borderId="0" xfId="0" applyNumberFormat="1" applyFont="1" applyFill="1" applyBorder="1" applyAlignment="1">
      <alignment horizontal="center"/>
    </xf>
    <xf numFmtId="169" fontId="27" fillId="2" borderId="0" xfId="0" applyNumberFormat="1" applyFont="1" applyFill="1" applyBorder="1" applyAlignment="1">
      <alignment horizontal="center"/>
    </xf>
    <xf numFmtId="169" fontId="25" fillId="2" borderId="0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166" fontId="24" fillId="2" borderId="0" xfId="0" applyNumberFormat="1" applyFont="1" applyFill="1" applyBorder="1" applyAlignment="1">
      <alignment horizontal="center"/>
    </xf>
    <xf numFmtId="4" fontId="24" fillId="2" borderId="0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/>
    </xf>
    <xf numFmtId="49" fontId="3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49" fontId="33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 shrinkToFit="1"/>
    </xf>
    <xf numFmtId="0" fontId="4" fillId="2" borderId="6" xfId="0" applyFont="1" applyFill="1" applyBorder="1" applyAlignment="1">
      <alignment horizontal="left" vertical="center" wrapText="1" shrinkToFit="1"/>
    </xf>
    <xf numFmtId="0" fontId="33" fillId="2" borderId="2" xfId="0" applyFont="1" applyFill="1" applyBorder="1" applyAlignment="1">
      <alignment horizontal="left" vertical="center" wrapText="1"/>
    </xf>
    <xf numFmtId="0" fontId="33" fillId="2" borderId="3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3" fillId="2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 wrapText="1"/>
    </xf>
    <xf numFmtId="49" fontId="33" fillId="2" borderId="3" xfId="0" applyNumberFormat="1" applyFont="1" applyFill="1" applyBorder="1" applyAlignment="1">
      <alignment horizontal="left" vertical="center" wrapText="1"/>
    </xf>
    <xf numFmtId="49" fontId="33" fillId="2" borderId="4" xfId="0" applyNumberFormat="1" applyFont="1" applyFill="1" applyBorder="1" applyAlignment="1">
      <alignment horizontal="left" vertical="center" wrapText="1"/>
    </xf>
    <xf numFmtId="49" fontId="33" fillId="2" borderId="5" xfId="0" applyNumberFormat="1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 vertical="center" wrapText="1"/>
    </xf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/>
    <xf numFmtId="0" fontId="39" fillId="2" borderId="0" xfId="0" applyFont="1" applyFill="1" applyAlignment="1">
      <alignment wrapText="1"/>
    </xf>
    <xf numFmtId="0" fontId="39" fillId="2" borderId="0" xfId="0" applyFont="1" applyFill="1" applyAlignment="1">
      <alignment horizontal="center" vertical="center" wrapText="1"/>
    </xf>
    <xf numFmtId="49" fontId="41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3" fillId="2" borderId="2" xfId="0" applyFont="1" applyFill="1" applyBorder="1" applyAlignment="1">
      <alignment horizontal="left" vertical="center"/>
    </xf>
  </cellXfs>
  <cellStyles count="3">
    <cellStyle name="Обычный" xfId="0" builtinId="0"/>
    <cellStyle name="Обычный 2 3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view="pageBreakPreview" zoomScale="60" zoomScaleNormal="60" zoomScalePageLayoutView="50" workbookViewId="0">
      <selection activeCell="G2" sqref="G2"/>
    </sheetView>
  </sheetViews>
  <sheetFormatPr defaultRowHeight="12.75" x14ac:dyDescent="0.2"/>
  <cols>
    <col min="1" max="1" width="8.7109375" style="1" customWidth="1"/>
    <col min="2" max="2" width="80.28515625" style="1" customWidth="1"/>
    <col min="3" max="3" width="14.140625" style="1" customWidth="1"/>
    <col min="4" max="4" width="12" style="1" customWidth="1"/>
    <col min="5" max="5" width="11.140625" style="2" customWidth="1"/>
    <col min="6" max="6" width="11.85546875" style="1" customWidth="1"/>
    <col min="7" max="8" width="9.7109375" style="1" customWidth="1"/>
    <col min="9" max="9" width="11.140625" style="1" customWidth="1"/>
    <col min="10" max="10" width="11.85546875" style="2" customWidth="1"/>
    <col min="11" max="11" width="13" style="1" customWidth="1"/>
    <col min="12" max="13" width="9.7109375" style="1" customWidth="1"/>
    <col min="14" max="14" width="11" style="1" customWidth="1"/>
    <col min="15" max="15" width="12.28515625" style="2" customWidth="1"/>
    <col min="16" max="16" width="12.85546875" style="1" customWidth="1"/>
    <col min="17" max="18" width="9.7109375" style="1" customWidth="1"/>
    <col min="19" max="19" width="12.42578125" style="1" customWidth="1"/>
    <col min="20" max="20" width="12.85546875" style="2" customWidth="1"/>
    <col min="21" max="24" width="12.85546875" style="1" customWidth="1"/>
    <col min="25" max="25" width="12.85546875" style="2" customWidth="1"/>
    <col min="26" max="29" width="12.85546875" style="1" customWidth="1"/>
    <col min="30" max="30" width="12.85546875" style="2" customWidth="1"/>
    <col min="31" max="31" width="13.5703125" style="7" customWidth="1"/>
    <col min="32" max="32" width="36.28515625" style="1" customWidth="1"/>
    <col min="33" max="256" width="9.140625" style="1"/>
    <col min="257" max="257" width="6.5703125" style="1" customWidth="1"/>
    <col min="258" max="258" width="80.28515625" style="1" customWidth="1"/>
    <col min="259" max="259" width="12" style="1" customWidth="1"/>
    <col min="260" max="260" width="11" style="1" customWidth="1"/>
    <col min="261" max="264" width="9.7109375" style="1" customWidth="1"/>
    <col min="265" max="265" width="11.140625" style="1" customWidth="1"/>
    <col min="266" max="269" width="9.7109375" style="1" customWidth="1"/>
    <col min="270" max="270" width="11" style="1" customWidth="1"/>
    <col min="271" max="274" width="9.7109375" style="1" customWidth="1"/>
    <col min="275" max="275" width="12.42578125" style="1" customWidth="1"/>
    <col min="276" max="286" width="12.85546875" style="1" customWidth="1"/>
    <col min="287" max="287" width="13.5703125" style="1" customWidth="1"/>
    <col min="288" max="288" width="36.28515625" style="1" customWidth="1"/>
    <col min="289" max="512" width="9.140625" style="1"/>
    <col min="513" max="513" width="6.5703125" style="1" customWidth="1"/>
    <col min="514" max="514" width="80.28515625" style="1" customWidth="1"/>
    <col min="515" max="515" width="12" style="1" customWidth="1"/>
    <col min="516" max="516" width="11" style="1" customWidth="1"/>
    <col min="517" max="520" width="9.7109375" style="1" customWidth="1"/>
    <col min="521" max="521" width="11.140625" style="1" customWidth="1"/>
    <col min="522" max="525" width="9.7109375" style="1" customWidth="1"/>
    <col min="526" max="526" width="11" style="1" customWidth="1"/>
    <col min="527" max="530" width="9.7109375" style="1" customWidth="1"/>
    <col min="531" max="531" width="12.42578125" style="1" customWidth="1"/>
    <col min="532" max="542" width="12.85546875" style="1" customWidth="1"/>
    <col min="543" max="543" width="13.5703125" style="1" customWidth="1"/>
    <col min="544" max="544" width="36.28515625" style="1" customWidth="1"/>
    <col min="545" max="768" width="9.140625" style="1"/>
    <col min="769" max="769" width="6.5703125" style="1" customWidth="1"/>
    <col min="770" max="770" width="80.28515625" style="1" customWidth="1"/>
    <col min="771" max="771" width="12" style="1" customWidth="1"/>
    <col min="772" max="772" width="11" style="1" customWidth="1"/>
    <col min="773" max="776" width="9.7109375" style="1" customWidth="1"/>
    <col min="777" max="777" width="11.140625" style="1" customWidth="1"/>
    <col min="778" max="781" width="9.7109375" style="1" customWidth="1"/>
    <col min="782" max="782" width="11" style="1" customWidth="1"/>
    <col min="783" max="786" width="9.7109375" style="1" customWidth="1"/>
    <col min="787" max="787" width="12.42578125" style="1" customWidth="1"/>
    <col min="788" max="798" width="12.85546875" style="1" customWidth="1"/>
    <col min="799" max="799" width="13.5703125" style="1" customWidth="1"/>
    <col min="800" max="800" width="36.28515625" style="1" customWidth="1"/>
    <col min="801" max="1024" width="9.140625" style="1"/>
    <col min="1025" max="1025" width="6.5703125" style="1" customWidth="1"/>
    <col min="1026" max="1026" width="80.28515625" style="1" customWidth="1"/>
    <col min="1027" max="1027" width="12" style="1" customWidth="1"/>
    <col min="1028" max="1028" width="11" style="1" customWidth="1"/>
    <col min="1029" max="1032" width="9.7109375" style="1" customWidth="1"/>
    <col min="1033" max="1033" width="11.140625" style="1" customWidth="1"/>
    <col min="1034" max="1037" width="9.7109375" style="1" customWidth="1"/>
    <col min="1038" max="1038" width="11" style="1" customWidth="1"/>
    <col min="1039" max="1042" width="9.7109375" style="1" customWidth="1"/>
    <col min="1043" max="1043" width="12.42578125" style="1" customWidth="1"/>
    <col min="1044" max="1054" width="12.85546875" style="1" customWidth="1"/>
    <col min="1055" max="1055" width="13.5703125" style="1" customWidth="1"/>
    <col min="1056" max="1056" width="36.28515625" style="1" customWidth="1"/>
    <col min="1057" max="1280" width="9.140625" style="1"/>
    <col min="1281" max="1281" width="6.5703125" style="1" customWidth="1"/>
    <col min="1282" max="1282" width="80.28515625" style="1" customWidth="1"/>
    <col min="1283" max="1283" width="12" style="1" customWidth="1"/>
    <col min="1284" max="1284" width="11" style="1" customWidth="1"/>
    <col min="1285" max="1288" width="9.7109375" style="1" customWidth="1"/>
    <col min="1289" max="1289" width="11.140625" style="1" customWidth="1"/>
    <col min="1290" max="1293" width="9.7109375" style="1" customWidth="1"/>
    <col min="1294" max="1294" width="11" style="1" customWidth="1"/>
    <col min="1295" max="1298" width="9.7109375" style="1" customWidth="1"/>
    <col min="1299" max="1299" width="12.42578125" style="1" customWidth="1"/>
    <col min="1300" max="1310" width="12.85546875" style="1" customWidth="1"/>
    <col min="1311" max="1311" width="13.5703125" style="1" customWidth="1"/>
    <col min="1312" max="1312" width="36.28515625" style="1" customWidth="1"/>
    <col min="1313" max="1536" width="9.140625" style="1"/>
    <col min="1537" max="1537" width="6.5703125" style="1" customWidth="1"/>
    <col min="1538" max="1538" width="80.28515625" style="1" customWidth="1"/>
    <col min="1539" max="1539" width="12" style="1" customWidth="1"/>
    <col min="1540" max="1540" width="11" style="1" customWidth="1"/>
    <col min="1541" max="1544" width="9.7109375" style="1" customWidth="1"/>
    <col min="1545" max="1545" width="11.140625" style="1" customWidth="1"/>
    <col min="1546" max="1549" width="9.7109375" style="1" customWidth="1"/>
    <col min="1550" max="1550" width="11" style="1" customWidth="1"/>
    <col min="1551" max="1554" width="9.7109375" style="1" customWidth="1"/>
    <col min="1555" max="1555" width="12.42578125" style="1" customWidth="1"/>
    <col min="1556" max="1566" width="12.85546875" style="1" customWidth="1"/>
    <col min="1567" max="1567" width="13.5703125" style="1" customWidth="1"/>
    <col min="1568" max="1568" width="36.28515625" style="1" customWidth="1"/>
    <col min="1569" max="1792" width="9.140625" style="1"/>
    <col min="1793" max="1793" width="6.5703125" style="1" customWidth="1"/>
    <col min="1794" max="1794" width="80.28515625" style="1" customWidth="1"/>
    <col min="1795" max="1795" width="12" style="1" customWidth="1"/>
    <col min="1796" max="1796" width="11" style="1" customWidth="1"/>
    <col min="1797" max="1800" width="9.7109375" style="1" customWidth="1"/>
    <col min="1801" max="1801" width="11.140625" style="1" customWidth="1"/>
    <col min="1802" max="1805" width="9.7109375" style="1" customWidth="1"/>
    <col min="1806" max="1806" width="11" style="1" customWidth="1"/>
    <col min="1807" max="1810" width="9.7109375" style="1" customWidth="1"/>
    <col min="1811" max="1811" width="12.42578125" style="1" customWidth="1"/>
    <col min="1812" max="1822" width="12.85546875" style="1" customWidth="1"/>
    <col min="1823" max="1823" width="13.5703125" style="1" customWidth="1"/>
    <col min="1824" max="1824" width="36.28515625" style="1" customWidth="1"/>
    <col min="1825" max="2048" width="9.140625" style="1"/>
    <col min="2049" max="2049" width="6.5703125" style="1" customWidth="1"/>
    <col min="2050" max="2050" width="80.28515625" style="1" customWidth="1"/>
    <col min="2051" max="2051" width="12" style="1" customWidth="1"/>
    <col min="2052" max="2052" width="11" style="1" customWidth="1"/>
    <col min="2053" max="2056" width="9.7109375" style="1" customWidth="1"/>
    <col min="2057" max="2057" width="11.140625" style="1" customWidth="1"/>
    <col min="2058" max="2061" width="9.7109375" style="1" customWidth="1"/>
    <col min="2062" max="2062" width="11" style="1" customWidth="1"/>
    <col min="2063" max="2066" width="9.7109375" style="1" customWidth="1"/>
    <col min="2067" max="2067" width="12.42578125" style="1" customWidth="1"/>
    <col min="2068" max="2078" width="12.85546875" style="1" customWidth="1"/>
    <col min="2079" max="2079" width="13.5703125" style="1" customWidth="1"/>
    <col min="2080" max="2080" width="36.28515625" style="1" customWidth="1"/>
    <col min="2081" max="2304" width="9.140625" style="1"/>
    <col min="2305" max="2305" width="6.5703125" style="1" customWidth="1"/>
    <col min="2306" max="2306" width="80.28515625" style="1" customWidth="1"/>
    <col min="2307" max="2307" width="12" style="1" customWidth="1"/>
    <col min="2308" max="2308" width="11" style="1" customWidth="1"/>
    <col min="2309" max="2312" width="9.7109375" style="1" customWidth="1"/>
    <col min="2313" max="2313" width="11.140625" style="1" customWidth="1"/>
    <col min="2314" max="2317" width="9.7109375" style="1" customWidth="1"/>
    <col min="2318" max="2318" width="11" style="1" customWidth="1"/>
    <col min="2319" max="2322" width="9.7109375" style="1" customWidth="1"/>
    <col min="2323" max="2323" width="12.42578125" style="1" customWidth="1"/>
    <col min="2324" max="2334" width="12.85546875" style="1" customWidth="1"/>
    <col min="2335" max="2335" width="13.5703125" style="1" customWidth="1"/>
    <col min="2336" max="2336" width="36.28515625" style="1" customWidth="1"/>
    <col min="2337" max="2560" width="9.140625" style="1"/>
    <col min="2561" max="2561" width="6.5703125" style="1" customWidth="1"/>
    <col min="2562" max="2562" width="80.28515625" style="1" customWidth="1"/>
    <col min="2563" max="2563" width="12" style="1" customWidth="1"/>
    <col min="2564" max="2564" width="11" style="1" customWidth="1"/>
    <col min="2565" max="2568" width="9.7109375" style="1" customWidth="1"/>
    <col min="2569" max="2569" width="11.140625" style="1" customWidth="1"/>
    <col min="2570" max="2573" width="9.7109375" style="1" customWidth="1"/>
    <col min="2574" max="2574" width="11" style="1" customWidth="1"/>
    <col min="2575" max="2578" width="9.7109375" style="1" customWidth="1"/>
    <col min="2579" max="2579" width="12.42578125" style="1" customWidth="1"/>
    <col min="2580" max="2590" width="12.85546875" style="1" customWidth="1"/>
    <col min="2591" max="2591" width="13.5703125" style="1" customWidth="1"/>
    <col min="2592" max="2592" width="36.28515625" style="1" customWidth="1"/>
    <col min="2593" max="2816" width="9.140625" style="1"/>
    <col min="2817" max="2817" width="6.5703125" style="1" customWidth="1"/>
    <col min="2818" max="2818" width="80.28515625" style="1" customWidth="1"/>
    <col min="2819" max="2819" width="12" style="1" customWidth="1"/>
    <col min="2820" max="2820" width="11" style="1" customWidth="1"/>
    <col min="2821" max="2824" width="9.7109375" style="1" customWidth="1"/>
    <col min="2825" max="2825" width="11.140625" style="1" customWidth="1"/>
    <col min="2826" max="2829" width="9.7109375" style="1" customWidth="1"/>
    <col min="2830" max="2830" width="11" style="1" customWidth="1"/>
    <col min="2831" max="2834" width="9.7109375" style="1" customWidth="1"/>
    <col min="2835" max="2835" width="12.42578125" style="1" customWidth="1"/>
    <col min="2836" max="2846" width="12.85546875" style="1" customWidth="1"/>
    <col min="2847" max="2847" width="13.5703125" style="1" customWidth="1"/>
    <col min="2848" max="2848" width="36.28515625" style="1" customWidth="1"/>
    <col min="2849" max="3072" width="9.140625" style="1"/>
    <col min="3073" max="3073" width="6.5703125" style="1" customWidth="1"/>
    <col min="3074" max="3074" width="80.28515625" style="1" customWidth="1"/>
    <col min="3075" max="3075" width="12" style="1" customWidth="1"/>
    <col min="3076" max="3076" width="11" style="1" customWidth="1"/>
    <col min="3077" max="3080" width="9.7109375" style="1" customWidth="1"/>
    <col min="3081" max="3081" width="11.140625" style="1" customWidth="1"/>
    <col min="3082" max="3085" width="9.7109375" style="1" customWidth="1"/>
    <col min="3086" max="3086" width="11" style="1" customWidth="1"/>
    <col min="3087" max="3090" width="9.7109375" style="1" customWidth="1"/>
    <col min="3091" max="3091" width="12.42578125" style="1" customWidth="1"/>
    <col min="3092" max="3102" width="12.85546875" style="1" customWidth="1"/>
    <col min="3103" max="3103" width="13.5703125" style="1" customWidth="1"/>
    <col min="3104" max="3104" width="36.28515625" style="1" customWidth="1"/>
    <col min="3105" max="3328" width="9.140625" style="1"/>
    <col min="3329" max="3329" width="6.5703125" style="1" customWidth="1"/>
    <col min="3330" max="3330" width="80.28515625" style="1" customWidth="1"/>
    <col min="3331" max="3331" width="12" style="1" customWidth="1"/>
    <col min="3332" max="3332" width="11" style="1" customWidth="1"/>
    <col min="3333" max="3336" width="9.7109375" style="1" customWidth="1"/>
    <col min="3337" max="3337" width="11.140625" style="1" customWidth="1"/>
    <col min="3338" max="3341" width="9.7109375" style="1" customWidth="1"/>
    <col min="3342" max="3342" width="11" style="1" customWidth="1"/>
    <col min="3343" max="3346" width="9.7109375" style="1" customWidth="1"/>
    <col min="3347" max="3347" width="12.42578125" style="1" customWidth="1"/>
    <col min="3348" max="3358" width="12.85546875" style="1" customWidth="1"/>
    <col min="3359" max="3359" width="13.5703125" style="1" customWidth="1"/>
    <col min="3360" max="3360" width="36.28515625" style="1" customWidth="1"/>
    <col min="3361" max="3584" width="9.140625" style="1"/>
    <col min="3585" max="3585" width="6.5703125" style="1" customWidth="1"/>
    <col min="3586" max="3586" width="80.28515625" style="1" customWidth="1"/>
    <col min="3587" max="3587" width="12" style="1" customWidth="1"/>
    <col min="3588" max="3588" width="11" style="1" customWidth="1"/>
    <col min="3589" max="3592" width="9.7109375" style="1" customWidth="1"/>
    <col min="3593" max="3593" width="11.140625" style="1" customWidth="1"/>
    <col min="3594" max="3597" width="9.7109375" style="1" customWidth="1"/>
    <col min="3598" max="3598" width="11" style="1" customWidth="1"/>
    <col min="3599" max="3602" width="9.7109375" style="1" customWidth="1"/>
    <col min="3603" max="3603" width="12.42578125" style="1" customWidth="1"/>
    <col min="3604" max="3614" width="12.85546875" style="1" customWidth="1"/>
    <col min="3615" max="3615" width="13.5703125" style="1" customWidth="1"/>
    <col min="3616" max="3616" width="36.28515625" style="1" customWidth="1"/>
    <col min="3617" max="3840" width="9.140625" style="1"/>
    <col min="3841" max="3841" width="6.5703125" style="1" customWidth="1"/>
    <col min="3842" max="3842" width="80.28515625" style="1" customWidth="1"/>
    <col min="3843" max="3843" width="12" style="1" customWidth="1"/>
    <col min="3844" max="3844" width="11" style="1" customWidth="1"/>
    <col min="3845" max="3848" width="9.7109375" style="1" customWidth="1"/>
    <col min="3849" max="3849" width="11.140625" style="1" customWidth="1"/>
    <col min="3850" max="3853" width="9.7109375" style="1" customWidth="1"/>
    <col min="3854" max="3854" width="11" style="1" customWidth="1"/>
    <col min="3855" max="3858" width="9.7109375" style="1" customWidth="1"/>
    <col min="3859" max="3859" width="12.42578125" style="1" customWidth="1"/>
    <col min="3860" max="3870" width="12.85546875" style="1" customWidth="1"/>
    <col min="3871" max="3871" width="13.5703125" style="1" customWidth="1"/>
    <col min="3872" max="3872" width="36.28515625" style="1" customWidth="1"/>
    <col min="3873" max="4096" width="9.140625" style="1"/>
    <col min="4097" max="4097" width="6.5703125" style="1" customWidth="1"/>
    <col min="4098" max="4098" width="80.28515625" style="1" customWidth="1"/>
    <col min="4099" max="4099" width="12" style="1" customWidth="1"/>
    <col min="4100" max="4100" width="11" style="1" customWidth="1"/>
    <col min="4101" max="4104" width="9.7109375" style="1" customWidth="1"/>
    <col min="4105" max="4105" width="11.140625" style="1" customWidth="1"/>
    <col min="4106" max="4109" width="9.7109375" style="1" customWidth="1"/>
    <col min="4110" max="4110" width="11" style="1" customWidth="1"/>
    <col min="4111" max="4114" width="9.7109375" style="1" customWidth="1"/>
    <col min="4115" max="4115" width="12.42578125" style="1" customWidth="1"/>
    <col min="4116" max="4126" width="12.85546875" style="1" customWidth="1"/>
    <col min="4127" max="4127" width="13.5703125" style="1" customWidth="1"/>
    <col min="4128" max="4128" width="36.28515625" style="1" customWidth="1"/>
    <col min="4129" max="4352" width="9.140625" style="1"/>
    <col min="4353" max="4353" width="6.5703125" style="1" customWidth="1"/>
    <col min="4354" max="4354" width="80.28515625" style="1" customWidth="1"/>
    <col min="4355" max="4355" width="12" style="1" customWidth="1"/>
    <col min="4356" max="4356" width="11" style="1" customWidth="1"/>
    <col min="4357" max="4360" width="9.7109375" style="1" customWidth="1"/>
    <col min="4361" max="4361" width="11.140625" style="1" customWidth="1"/>
    <col min="4362" max="4365" width="9.7109375" style="1" customWidth="1"/>
    <col min="4366" max="4366" width="11" style="1" customWidth="1"/>
    <col min="4367" max="4370" width="9.7109375" style="1" customWidth="1"/>
    <col min="4371" max="4371" width="12.42578125" style="1" customWidth="1"/>
    <col min="4372" max="4382" width="12.85546875" style="1" customWidth="1"/>
    <col min="4383" max="4383" width="13.5703125" style="1" customWidth="1"/>
    <col min="4384" max="4384" width="36.28515625" style="1" customWidth="1"/>
    <col min="4385" max="4608" width="9.140625" style="1"/>
    <col min="4609" max="4609" width="6.5703125" style="1" customWidth="1"/>
    <col min="4610" max="4610" width="80.28515625" style="1" customWidth="1"/>
    <col min="4611" max="4611" width="12" style="1" customWidth="1"/>
    <col min="4612" max="4612" width="11" style="1" customWidth="1"/>
    <col min="4613" max="4616" width="9.7109375" style="1" customWidth="1"/>
    <col min="4617" max="4617" width="11.140625" style="1" customWidth="1"/>
    <col min="4618" max="4621" width="9.7109375" style="1" customWidth="1"/>
    <col min="4622" max="4622" width="11" style="1" customWidth="1"/>
    <col min="4623" max="4626" width="9.7109375" style="1" customWidth="1"/>
    <col min="4627" max="4627" width="12.42578125" style="1" customWidth="1"/>
    <col min="4628" max="4638" width="12.85546875" style="1" customWidth="1"/>
    <col min="4639" max="4639" width="13.5703125" style="1" customWidth="1"/>
    <col min="4640" max="4640" width="36.28515625" style="1" customWidth="1"/>
    <col min="4641" max="4864" width="9.140625" style="1"/>
    <col min="4865" max="4865" width="6.5703125" style="1" customWidth="1"/>
    <col min="4866" max="4866" width="80.28515625" style="1" customWidth="1"/>
    <col min="4867" max="4867" width="12" style="1" customWidth="1"/>
    <col min="4868" max="4868" width="11" style="1" customWidth="1"/>
    <col min="4869" max="4872" width="9.7109375" style="1" customWidth="1"/>
    <col min="4873" max="4873" width="11.140625" style="1" customWidth="1"/>
    <col min="4874" max="4877" width="9.7109375" style="1" customWidth="1"/>
    <col min="4878" max="4878" width="11" style="1" customWidth="1"/>
    <col min="4879" max="4882" width="9.7109375" style="1" customWidth="1"/>
    <col min="4883" max="4883" width="12.42578125" style="1" customWidth="1"/>
    <col min="4884" max="4894" width="12.85546875" style="1" customWidth="1"/>
    <col min="4895" max="4895" width="13.5703125" style="1" customWidth="1"/>
    <col min="4896" max="4896" width="36.28515625" style="1" customWidth="1"/>
    <col min="4897" max="5120" width="9.140625" style="1"/>
    <col min="5121" max="5121" width="6.5703125" style="1" customWidth="1"/>
    <col min="5122" max="5122" width="80.28515625" style="1" customWidth="1"/>
    <col min="5123" max="5123" width="12" style="1" customWidth="1"/>
    <col min="5124" max="5124" width="11" style="1" customWidth="1"/>
    <col min="5125" max="5128" width="9.7109375" style="1" customWidth="1"/>
    <col min="5129" max="5129" width="11.140625" style="1" customWidth="1"/>
    <col min="5130" max="5133" width="9.7109375" style="1" customWidth="1"/>
    <col min="5134" max="5134" width="11" style="1" customWidth="1"/>
    <col min="5135" max="5138" width="9.7109375" style="1" customWidth="1"/>
    <col min="5139" max="5139" width="12.42578125" style="1" customWidth="1"/>
    <col min="5140" max="5150" width="12.85546875" style="1" customWidth="1"/>
    <col min="5151" max="5151" width="13.5703125" style="1" customWidth="1"/>
    <col min="5152" max="5152" width="36.28515625" style="1" customWidth="1"/>
    <col min="5153" max="5376" width="9.140625" style="1"/>
    <col min="5377" max="5377" width="6.5703125" style="1" customWidth="1"/>
    <col min="5378" max="5378" width="80.28515625" style="1" customWidth="1"/>
    <col min="5379" max="5379" width="12" style="1" customWidth="1"/>
    <col min="5380" max="5380" width="11" style="1" customWidth="1"/>
    <col min="5381" max="5384" width="9.7109375" style="1" customWidth="1"/>
    <col min="5385" max="5385" width="11.140625" style="1" customWidth="1"/>
    <col min="5386" max="5389" width="9.7109375" style="1" customWidth="1"/>
    <col min="5390" max="5390" width="11" style="1" customWidth="1"/>
    <col min="5391" max="5394" width="9.7109375" style="1" customWidth="1"/>
    <col min="5395" max="5395" width="12.42578125" style="1" customWidth="1"/>
    <col min="5396" max="5406" width="12.85546875" style="1" customWidth="1"/>
    <col min="5407" max="5407" width="13.5703125" style="1" customWidth="1"/>
    <col min="5408" max="5408" width="36.28515625" style="1" customWidth="1"/>
    <col min="5409" max="5632" width="9.140625" style="1"/>
    <col min="5633" max="5633" width="6.5703125" style="1" customWidth="1"/>
    <col min="5634" max="5634" width="80.28515625" style="1" customWidth="1"/>
    <col min="5635" max="5635" width="12" style="1" customWidth="1"/>
    <col min="5636" max="5636" width="11" style="1" customWidth="1"/>
    <col min="5637" max="5640" width="9.7109375" style="1" customWidth="1"/>
    <col min="5641" max="5641" width="11.140625" style="1" customWidth="1"/>
    <col min="5642" max="5645" width="9.7109375" style="1" customWidth="1"/>
    <col min="5646" max="5646" width="11" style="1" customWidth="1"/>
    <col min="5647" max="5650" width="9.7109375" style="1" customWidth="1"/>
    <col min="5651" max="5651" width="12.42578125" style="1" customWidth="1"/>
    <col min="5652" max="5662" width="12.85546875" style="1" customWidth="1"/>
    <col min="5663" max="5663" width="13.5703125" style="1" customWidth="1"/>
    <col min="5664" max="5664" width="36.28515625" style="1" customWidth="1"/>
    <col min="5665" max="5888" width="9.140625" style="1"/>
    <col min="5889" max="5889" width="6.5703125" style="1" customWidth="1"/>
    <col min="5890" max="5890" width="80.28515625" style="1" customWidth="1"/>
    <col min="5891" max="5891" width="12" style="1" customWidth="1"/>
    <col min="5892" max="5892" width="11" style="1" customWidth="1"/>
    <col min="5893" max="5896" width="9.7109375" style="1" customWidth="1"/>
    <col min="5897" max="5897" width="11.140625" style="1" customWidth="1"/>
    <col min="5898" max="5901" width="9.7109375" style="1" customWidth="1"/>
    <col min="5902" max="5902" width="11" style="1" customWidth="1"/>
    <col min="5903" max="5906" width="9.7109375" style="1" customWidth="1"/>
    <col min="5907" max="5907" width="12.42578125" style="1" customWidth="1"/>
    <col min="5908" max="5918" width="12.85546875" style="1" customWidth="1"/>
    <col min="5919" max="5919" width="13.5703125" style="1" customWidth="1"/>
    <col min="5920" max="5920" width="36.28515625" style="1" customWidth="1"/>
    <col min="5921" max="6144" width="9.140625" style="1"/>
    <col min="6145" max="6145" width="6.5703125" style="1" customWidth="1"/>
    <col min="6146" max="6146" width="80.28515625" style="1" customWidth="1"/>
    <col min="6147" max="6147" width="12" style="1" customWidth="1"/>
    <col min="6148" max="6148" width="11" style="1" customWidth="1"/>
    <col min="6149" max="6152" width="9.7109375" style="1" customWidth="1"/>
    <col min="6153" max="6153" width="11.140625" style="1" customWidth="1"/>
    <col min="6154" max="6157" width="9.7109375" style="1" customWidth="1"/>
    <col min="6158" max="6158" width="11" style="1" customWidth="1"/>
    <col min="6159" max="6162" width="9.7109375" style="1" customWidth="1"/>
    <col min="6163" max="6163" width="12.42578125" style="1" customWidth="1"/>
    <col min="6164" max="6174" width="12.85546875" style="1" customWidth="1"/>
    <col min="6175" max="6175" width="13.5703125" style="1" customWidth="1"/>
    <col min="6176" max="6176" width="36.28515625" style="1" customWidth="1"/>
    <col min="6177" max="6400" width="9.140625" style="1"/>
    <col min="6401" max="6401" width="6.5703125" style="1" customWidth="1"/>
    <col min="6402" max="6402" width="80.28515625" style="1" customWidth="1"/>
    <col min="6403" max="6403" width="12" style="1" customWidth="1"/>
    <col min="6404" max="6404" width="11" style="1" customWidth="1"/>
    <col min="6405" max="6408" width="9.7109375" style="1" customWidth="1"/>
    <col min="6409" max="6409" width="11.140625" style="1" customWidth="1"/>
    <col min="6410" max="6413" width="9.7109375" style="1" customWidth="1"/>
    <col min="6414" max="6414" width="11" style="1" customWidth="1"/>
    <col min="6415" max="6418" width="9.7109375" style="1" customWidth="1"/>
    <col min="6419" max="6419" width="12.42578125" style="1" customWidth="1"/>
    <col min="6420" max="6430" width="12.85546875" style="1" customWidth="1"/>
    <col min="6431" max="6431" width="13.5703125" style="1" customWidth="1"/>
    <col min="6432" max="6432" width="36.28515625" style="1" customWidth="1"/>
    <col min="6433" max="6656" width="9.140625" style="1"/>
    <col min="6657" max="6657" width="6.5703125" style="1" customWidth="1"/>
    <col min="6658" max="6658" width="80.28515625" style="1" customWidth="1"/>
    <col min="6659" max="6659" width="12" style="1" customWidth="1"/>
    <col min="6660" max="6660" width="11" style="1" customWidth="1"/>
    <col min="6661" max="6664" width="9.7109375" style="1" customWidth="1"/>
    <col min="6665" max="6665" width="11.140625" style="1" customWidth="1"/>
    <col min="6666" max="6669" width="9.7109375" style="1" customWidth="1"/>
    <col min="6670" max="6670" width="11" style="1" customWidth="1"/>
    <col min="6671" max="6674" width="9.7109375" style="1" customWidth="1"/>
    <col min="6675" max="6675" width="12.42578125" style="1" customWidth="1"/>
    <col min="6676" max="6686" width="12.85546875" style="1" customWidth="1"/>
    <col min="6687" max="6687" width="13.5703125" style="1" customWidth="1"/>
    <col min="6688" max="6688" width="36.28515625" style="1" customWidth="1"/>
    <col min="6689" max="6912" width="9.140625" style="1"/>
    <col min="6913" max="6913" width="6.5703125" style="1" customWidth="1"/>
    <col min="6914" max="6914" width="80.28515625" style="1" customWidth="1"/>
    <col min="6915" max="6915" width="12" style="1" customWidth="1"/>
    <col min="6916" max="6916" width="11" style="1" customWidth="1"/>
    <col min="6917" max="6920" width="9.7109375" style="1" customWidth="1"/>
    <col min="6921" max="6921" width="11.140625" style="1" customWidth="1"/>
    <col min="6922" max="6925" width="9.7109375" style="1" customWidth="1"/>
    <col min="6926" max="6926" width="11" style="1" customWidth="1"/>
    <col min="6927" max="6930" width="9.7109375" style="1" customWidth="1"/>
    <col min="6931" max="6931" width="12.42578125" style="1" customWidth="1"/>
    <col min="6932" max="6942" width="12.85546875" style="1" customWidth="1"/>
    <col min="6943" max="6943" width="13.5703125" style="1" customWidth="1"/>
    <col min="6944" max="6944" width="36.28515625" style="1" customWidth="1"/>
    <col min="6945" max="7168" width="9.140625" style="1"/>
    <col min="7169" max="7169" width="6.5703125" style="1" customWidth="1"/>
    <col min="7170" max="7170" width="80.28515625" style="1" customWidth="1"/>
    <col min="7171" max="7171" width="12" style="1" customWidth="1"/>
    <col min="7172" max="7172" width="11" style="1" customWidth="1"/>
    <col min="7173" max="7176" width="9.7109375" style="1" customWidth="1"/>
    <col min="7177" max="7177" width="11.140625" style="1" customWidth="1"/>
    <col min="7178" max="7181" width="9.7109375" style="1" customWidth="1"/>
    <col min="7182" max="7182" width="11" style="1" customWidth="1"/>
    <col min="7183" max="7186" width="9.7109375" style="1" customWidth="1"/>
    <col min="7187" max="7187" width="12.42578125" style="1" customWidth="1"/>
    <col min="7188" max="7198" width="12.85546875" style="1" customWidth="1"/>
    <col min="7199" max="7199" width="13.5703125" style="1" customWidth="1"/>
    <col min="7200" max="7200" width="36.28515625" style="1" customWidth="1"/>
    <col min="7201" max="7424" width="9.140625" style="1"/>
    <col min="7425" max="7425" width="6.5703125" style="1" customWidth="1"/>
    <col min="7426" max="7426" width="80.28515625" style="1" customWidth="1"/>
    <col min="7427" max="7427" width="12" style="1" customWidth="1"/>
    <col min="7428" max="7428" width="11" style="1" customWidth="1"/>
    <col min="7429" max="7432" width="9.7109375" style="1" customWidth="1"/>
    <col min="7433" max="7433" width="11.140625" style="1" customWidth="1"/>
    <col min="7434" max="7437" width="9.7109375" style="1" customWidth="1"/>
    <col min="7438" max="7438" width="11" style="1" customWidth="1"/>
    <col min="7439" max="7442" width="9.7109375" style="1" customWidth="1"/>
    <col min="7443" max="7443" width="12.42578125" style="1" customWidth="1"/>
    <col min="7444" max="7454" width="12.85546875" style="1" customWidth="1"/>
    <col min="7455" max="7455" width="13.5703125" style="1" customWidth="1"/>
    <col min="7456" max="7456" width="36.28515625" style="1" customWidth="1"/>
    <col min="7457" max="7680" width="9.140625" style="1"/>
    <col min="7681" max="7681" width="6.5703125" style="1" customWidth="1"/>
    <col min="7682" max="7682" width="80.28515625" style="1" customWidth="1"/>
    <col min="7683" max="7683" width="12" style="1" customWidth="1"/>
    <col min="7684" max="7684" width="11" style="1" customWidth="1"/>
    <col min="7685" max="7688" width="9.7109375" style="1" customWidth="1"/>
    <col min="7689" max="7689" width="11.140625" style="1" customWidth="1"/>
    <col min="7690" max="7693" width="9.7109375" style="1" customWidth="1"/>
    <col min="7694" max="7694" width="11" style="1" customWidth="1"/>
    <col min="7695" max="7698" width="9.7109375" style="1" customWidth="1"/>
    <col min="7699" max="7699" width="12.42578125" style="1" customWidth="1"/>
    <col min="7700" max="7710" width="12.85546875" style="1" customWidth="1"/>
    <col min="7711" max="7711" width="13.5703125" style="1" customWidth="1"/>
    <col min="7712" max="7712" width="36.28515625" style="1" customWidth="1"/>
    <col min="7713" max="7936" width="9.140625" style="1"/>
    <col min="7937" max="7937" width="6.5703125" style="1" customWidth="1"/>
    <col min="7938" max="7938" width="80.28515625" style="1" customWidth="1"/>
    <col min="7939" max="7939" width="12" style="1" customWidth="1"/>
    <col min="7940" max="7940" width="11" style="1" customWidth="1"/>
    <col min="7941" max="7944" width="9.7109375" style="1" customWidth="1"/>
    <col min="7945" max="7945" width="11.140625" style="1" customWidth="1"/>
    <col min="7946" max="7949" width="9.7109375" style="1" customWidth="1"/>
    <col min="7950" max="7950" width="11" style="1" customWidth="1"/>
    <col min="7951" max="7954" width="9.7109375" style="1" customWidth="1"/>
    <col min="7955" max="7955" width="12.42578125" style="1" customWidth="1"/>
    <col min="7956" max="7966" width="12.85546875" style="1" customWidth="1"/>
    <col min="7967" max="7967" width="13.5703125" style="1" customWidth="1"/>
    <col min="7968" max="7968" width="36.28515625" style="1" customWidth="1"/>
    <col min="7969" max="8192" width="9.140625" style="1"/>
    <col min="8193" max="8193" width="6.5703125" style="1" customWidth="1"/>
    <col min="8194" max="8194" width="80.28515625" style="1" customWidth="1"/>
    <col min="8195" max="8195" width="12" style="1" customWidth="1"/>
    <col min="8196" max="8196" width="11" style="1" customWidth="1"/>
    <col min="8197" max="8200" width="9.7109375" style="1" customWidth="1"/>
    <col min="8201" max="8201" width="11.140625" style="1" customWidth="1"/>
    <col min="8202" max="8205" width="9.7109375" style="1" customWidth="1"/>
    <col min="8206" max="8206" width="11" style="1" customWidth="1"/>
    <col min="8207" max="8210" width="9.7109375" style="1" customWidth="1"/>
    <col min="8211" max="8211" width="12.42578125" style="1" customWidth="1"/>
    <col min="8212" max="8222" width="12.85546875" style="1" customWidth="1"/>
    <col min="8223" max="8223" width="13.5703125" style="1" customWidth="1"/>
    <col min="8224" max="8224" width="36.28515625" style="1" customWidth="1"/>
    <col min="8225" max="8448" width="9.140625" style="1"/>
    <col min="8449" max="8449" width="6.5703125" style="1" customWidth="1"/>
    <col min="8450" max="8450" width="80.28515625" style="1" customWidth="1"/>
    <col min="8451" max="8451" width="12" style="1" customWidth="1"/>
    <col min="8452" max="8452" width="11" style="1" customWidth="1"/>
    <col min="8453" max="8456" width="9.7109375" style="1" customWidth="1"/>
    <col min="8457" max="8457" width="11.140625" style="1" customWidth="1"/>
    <col min="8458" max="8461" width="9.7109375" style="1" customWidth="1"/>
    <col min="8462" max="8462" width="11" style="1" customWidth="1"/>
    <col min="8463" max="8466" width="9.7109375" style="1" customWidth="1"/>
    <col min="8467" max="8467" width="12.42578125" style="1" customWidth="1"/>
    <col min="8468" max="8478" width="12.85546875" style="1" customWidth="1"/>
    <col min="8479" max="8479" width="13.5703125" style="1" customWidth="1"/>
    <col min="8480" max="8480" width="36.28515625" style="1" customWidth="1"/>
    <col min="8481" max="8704" width="9.140625" style="1"/>
    <col min="8705" max="8705" width="6.5703125" style="1" customWidth="1"/>
    <col min="8706" max="8706" width="80.28515625" style="1" customWidth="1"/>
    <col min="8707" max="8707" width="12" style="1" customWidth="1"/>
    <col min="8708" max="8708" width="11" style="1" customWidth="1"/>
    <col min="8709" max="8712" width="9.7109375" style="1" customWidth="1"/>
    <col min="8713" max="8713" width="11.140625" style="1" customWidth="1"/>
    <col min="8714" max="8717" width="9.7109375" style="1" customWidth="1"/>
    <col min="8718" max="8718" width="11" style="1" customWidth="1"/>
    <col min="8719" max="8722" width="9.7109375" style="1" customWidth="1"/>
    <col min="8723" max="8723" width="12.42578125" style="1" customWidth="1"/>
    <col min="8724" max="8734" width="12.85546875" style="1" customWidth="1"/>
    <col min="8735" max="8735" width="13.5703125" style="1" customWidth="1"/>
    <col min="8736" max="8736" width="36.28515625" style="1" customWidth="1"/>
    <col min="8737" max="8960" width="9.140625" style="1"/>
    <col min="8961" max="8961" width="6.5703125" style="1" customWidth="1"/>
    <col min="8962" max="8962" width="80.28515625" style="1" customWidth="1"/>
    <col min="8963" max="8963" width="12" style="1" customWidth="1"/>
    <col min="8964" max="8964" width="11" style="1" customWidth="1"/>
    <col min="8965" max="8968" width="9.7109375" style="1" customWidth="1"/>
    <col min="8969" max="8969" width="11.140625" style="1" customWidth="1"/>
    <col min="8970" max="8973" width="9.7109375" style="1" customWidth="1"/>
    <col min="8974" max="8974" width="11" style="1" customWidth="1"/>
    <col min="8975" max="8978" width="9.7109375" style="1" customWidth="1"/>
    <col min="8979" max="8979" width="12.42578125" style="1" customWidth="1"/>
    <col min="8980" max="8990" width="12.85546875" style="1" customWidth="1"/>
    <col min="8991" max="8991" width="13.5703125" style="1" customWidth="1"/>
    <col min="8992" max="8992" width="36.28515625" style="1" customWidth="1"/>
    <col min="8993" max="9216" width="9.140625" style="1"/>
    <col min="9217" max="9217" width="6.5703125" style="1" customWidth="1"/>
    <col min="9218" max="9218" width="80.28515625" style="1" customWidth="1"/>
    <col min="9219" max="9219" width="12" style="1" customWidth="1"/>
    <col min="9220" max="9220" width="11" style="1" customWidth="1"/>
    <col min="9221" max="9224" width="9.7109375" style="1" customWidth="1"/>
    <col min="9225" max="9225" width="11.140625" style="1" customWidth="1"/>
    <col min="9226" max="9229" width="9.7109375" style="1" customWidth="1"/>
    <col min="9230" max="9230" width="11" style="1" customWidth="1"/>
    <col min="9231" max="9234" width="9.7109375" style="1" customWidth="1"/>
    <col min="9235" max="9235" width="12.42578125" style="1" customWidth="1"/>
    <col min="9236" max="9246" width="12.85546875" style="1" customWidth="1"/>
    <col min="9247" max="9247" width="13.5703125" style="1" customWidth="1"/>
    <col min="9248" max="9248" width="36.28515625" style="1" customWidth="1"/>
    <col min="9249" max="9472" width="9.140625" style="1"/>
    <col min="9473" max="9473" width="6.5703125" style="1" customWidth="1"/>
    <col min="9474" max="9474" width="80.28515625" style="1" customWidth="1"/>
    <col min="9475" max="9475" width="12" style="1" customWidth="1"/>
    <col min="9476" max="9476" width="11" style="1" customWidth="1"/>
    <col min="9477" max="9480" width="9.7109375" style="1" customWidth="1"/>
    <col min="9481" max="9481" width="11.140625" style="1" customWidth="1"/>
    <col min="9482" max="9485" width="9.7109375" style="1" customWidth="1"/>
    <col min="9486" max="9486" width="11" style="1" customWidth="1"/>
    <col min="9487" max="9490" width="9.7109375" style="1" customWidth="1"/>
    <col min="9491" max="9491" width="12.42578125" style="1" customWidth="1"/>
    <col min="9492" max="9502" width="12.85546875" style="1" customWidth="1"/>
    <col min="9503" max="9503" width="13.5703125" style="1" customWidth="1"/>
    <col min="9504" max="9504" width="36.28515625" style="1" customWidth="1"/>
    <col min="9505" max="9728" width="9.140625" style="1"/>
    <col min="9729" max="9729" width="6.5703125" style="1" customWidth="1"/>
    <col min="9730" max="9730" width="80.28515625" style="1" customWidth="1"/>
    <col min="9731" max="9731" width="12" style="1" customWidth="1"/>
    <col min="9732" max="9732" width="11" style="1" customWidth="1"/>
    <col min="9733" max="9736" width="9.7109375" style="1" customWidth="1"/>
    <col min="9737" max="9737" width="11.140625" style="1" customWidth="1"/>
    <col min="9738" max="9741" width="9.7109375" style="1" customWidth="1"/>
    <col min="9742" max="9742" width="11" style="1" customWidth="1"/>
    <col min="9743" max="9746" width="9.7109375" style="1" customWidth="1"/>
    <col min="9747" max="9747" width="12.42578125" style="1" customWidth="1"/>
    <col min="9748" max="9758" width="12.85546875" style="1" customWidth="1"/>
    <col min="9759" max="9759" width="13.5703125" style="1" customWidth="1"/>
    <col min="9760" max="9760" width="36.28515625" style="1" customWidth="1"/>
    <col min="9761" max="9984" width="9.140625" style="1"/>
    <col min="9985" max="9985" width="6.5703125" style="1" customWidth="1"/>
    <col min="9986" max="9986" width="80.28515625" style="1" customWidth="1"/>
    <col min="9987" max="9987" width="12" style="1" customWidth="1"/>
    <col min="9988" max="9988" width="11" style="1" customWidth="1"/>
    <col min="9989" max="9992" width="9.7109375" style="1" customWidth="1"/>
    <col min="9993" max="9993" width="11.140625" style="1" customWidth="1"/>
    <col min="9994" max="9997" width="9.7109375" style="1" customWidth="1"/>
    <col min="9998" max="9998" width="11" style="1" customWidth="1"/>
    <col min="9999" max="10002" width="9.7109375" style="1" customWidth="1"/>
    <col min="10003" max="10003" width="12.42578125" style="1" customWidth="1"/>
    <col min="10004" max="10014" width="12.85546875" style="1" customWidth="1"/>
    <col min="10015" max="10015" width="13.5703125" style="1" customWidth="1"/>
    <col min="10016" max="10016" width="36.28515625" style="1" customWidth="1"/>
    <col min="10017" max="10240" width="9.140625" style="1"/>
    <col min="10241" max="10241" width="6.5703125" style="1" customWidth="1"/>
    <col min="10242" max="10242" width="80.28515625" style="1" customWidth="1"/>
    <col min="10243" max="10243" width="12" style="1" customWidth="1"/>
    <col min="10244" max="10244" width="11" style="1" customWidth="1"/>
    <col min="10245" max="10248" width="9.7109375" style="1" customWidth="1"/>
    <col min="10249" max="10249" width="11.140625" style="1" customWidth="1"/>
    <col min="10250" max="10253" width="9.7109375" style="1" customWidth="1"/>
    <col min="10254" max="10254" width="11" style="1" customWidth="1"/>
    <col min="10255" max="10258" width="9.7109375" style="1" customWidth="1"/>
    <col min="10259" max="10259" width="12.42578125" style="1" customWidth="1"/>
    <col min="10260" max="10270" width="12.85546875" style="1" customWidth="1"/>
    <col min="10271" max="10271" width="13.5703125" style="1" customWidth="1"/>
    <col min="10272" max="10272" width="36.28515625" style="1" customWidth="1"/>
    <col min="10273" max="10496" width="9.140625" style="1"/>
    <col min="10497" max="10497" width="6.5703125" style="1" customWidth="1"/>
    <col min="10498" max="10498" width="80.28515625" style="1" customWidth="1"/>
    <col min="10499" max="10499" width="12" style="1" customWidth="1"/>
    <col min="10500" max="10500" width="11" style="1" customWidth="1"/>
    <col min="10501" max="10504" width="9.7109375" style="1" customWidth="1"/>
    <col min="10505" max="10505" width="11.140625" style="1" customWidth="1"/>
    <col min="10506" max="10509" width="9.7109375" style="1" customWidth="1"/>
    <col min="10510" max="10510" width="11" style="1" customWidth="1"/>
    <col min="10511" max="10514" width="9.7109375" style="1" customWidth="1"/>
    <col min="10515" max="10515" width="12.42578125" style="1" customWidth="1"/>
    <col min="10516" max="10526" width="12.85546875" style="1" customWidth="1"/>
    <col min="10527" max="10527" width="13.5703125" style="1" customWidth="1"/>
    <col min="10528" max="10528" width="36.28515625" style="1" customWidth="1"/>
    <col min="10529" max="10752" width="9.140625" style="1"/>
    <col min="10753" max="10753" width="6.5703125" style="1" customWidth="1"/>
    <col min="10754" max="10754" width="80.28515625" style="1" customWidth="1"/>
    <col min="10755" max="10755" width="12" style="1" customWidth="1"/>
    <col min="10756" max="10756" width="11" style="1" customWidth="1"/>
    <col min="10757" max="10760" width="9.7109375" style="1" customWidth="1"/>
    <col min="10761" max="10761" width="11.140625" style="1" customWidth="1"/>
    <col min="10762" max="10765" width="9.7109375" style="1" customWidth="1"/>
    <col min="10766" max="10766" width="11" style="1" customWidth="1"/>
    <col min="10767" max="10770" width="9.7109375" style="1" customWidth="1"/>
    <col min="10771" max="10771" width="12.42578125" style="1" customWidth="1"/>
    <col min="10772" max="10782" width="12.85546875" style="1" customWidth="1"/>
    <col min="10783" max="10783" width="13.5703125" style="1" customWidth="1"/>
    <col min="10784" max="10784" width="36.28515625" style="1" customWidth="1"/>
    <col min="10785" max="11008" width="9.140625" style="1"/>
    <col min="11009" max="11009" width="6.5703125" style="1" customWidth="1"/>
    <col min="11010" max="11010" width="80.28515625" style="1" customWidth="1"/>
    <col min="11011" max="11011" width="12" style="1" customWidth="1"/>
    <col min="11012" max="11012" width="11" style="1" customWidth="1"/>
    <col min="11013" max="11016" width="9.7109375" style="1" customWidth="1"/>
    <col min="11017" max="11017" width="11.140625" style="1" customWidth="1"/>
    <col min="11018" max="11021" width="9.7109375" style="1" customWidth="1"/>
    <col min="11022" max="11022" width="11" style="1" customWidth="1"/>
    <col min="11023" max="11026" width="9.7109375" style="1" customWidth="1"/>
    <col min="11027" max="11027" width="12.42578125" style="1" customWidth="1"/>
    <col min="11028" max="11038" width="12.85546875" style="1" customWidth="1"/>
    <col min="11039" max="11039" width="13.5703125" style="1" customWidth="1"/>
    <col min="11040" max="11040" width="36.28515625" style="1" customWidth="1"/>
    <col min="11041" max="11264" width="9.140625" style="1"/>
    <col min="11265" max="11265" width="6.5703125" style="1" customWidth="1"/>
    <col min="11266" max="11266" width="80.28515625" style="1" customWidth="1"/>
    <col min="11267" max="11267" width="12" style="1" customWidth="1"/>
    <col min="11268" max="11268" width="11" style="1" customWidth="1"/>
    <col min="11269" max="11272" width="9.7109375" style="1" customWidth="1"/>
    <col min="11273" max="11273" width="11.140625" style="1" customWidth="1"/>
    <col min="11274" max="11277" width="9.7109375" style="1" customWidth="1"/>
    <col min="11278" max="11278" width="11" style="1" customWidth="1"/>
    <col min="11279" max="11282" width="9.7109375" style="1" customWidth="1"/>
    <col min="11283" max="11283" width="12.42578125" style="1" customWidth="1"/>
    <col min="11284" max="11294" width="12.85546875" style="1" customWidth="1"/>
    <col min="11295" max="11295" width="13.5703125" style="1" customWidth="1"/>
    <col min="11296" max="11296" width="36.28515625" style="1" customWidth="1"/>
    <col min="11297" max="11520" width="9.140625" style="1"/>
    <col min="11521" max="11521" width="6.5703125" style="1" customWidth="1"/>
    <col min="11522" max="11522" width="80.28515625" style="1" customWidth="1"/>
    <col min="11523" max="11523" width="12" style="1" customWidth="1"/>
    <col min="11524" max="11524" width="11" style="1" customWidth="1"/>
    <col min="11525" max="11528" width="9.7109375" style="1" customWidth="1"/>
    <col min="11529" max="11529" width="11.140625" style="1" customWidth="1"/>
    <col min="11530" max="11533" width="9.7109375" style="1" customWidth="1"/>
    <col min="11534" max="11534" width="11" style="1" customWidth="1"/>
    <col min="11535" max="11538" width="9.7109375" style="1" customWidth="1"/>
    <col min="11539" max="11539" width="12.42578125" style="1" customWidth="1"/>
    <col min="11540" max="11550" width="12.85546875" style="1" customWidth="1"/>
    <col min="11551" max="11551" width="13.5703125" style="1" customWidth="1"/>
    <col min="11552" max="11552" width="36.28515625" style="1" customWidth="1"/>
    <col min="11553" max="11776" width="9.140625" style="1"/>
    <col min="11777" max="11777" width="6.5703125" style="1" customWidth="1"/>
    <col min="11778" max="11778" width="80.28515625" style="1" customWidth="1"/>
    <col min="11779" max="11779" width="12" style="1" customWidth="1"/>
    <col min="11780" max="11780" width="11" style="1" customWidth="1"/>
    <col min="11781" max="11784" width="9.7109375" style="1" customWidth="1"/>
    <col min="11785" max="11785" width="11.140625" style="1" customWidth="1"/>
    <col min="11786" max="11789" width="9.7109375" style="1" customWidth="1"/>
    <col min="11790" max="11790" width="11" style="1" customWidth="1"/>
    <col min="11791" max="11794" width="9.7109375" style="1" customWidth="1"/>
    <col min="11795" max="11795" width="12.42578125" style="1" customWidth="1"/>
    <col min="11796" max="11806" width="12.85546875" style="1" customWidth="1"/>
    <col min="11807" max="11807" width="13.5703125" style="1" customWidth="1"/>
    <col min="11808" max="11808" width="36.28515625" style="1" customWidth="1"/>
    <col min="11809" max="12032" width="9.140625" style="1"/>
    <col min="12033" max="12033" width="6.5703125" style="1" customWidth="1"/>
    <col min="12034" max="12034" width="80.28515625" style="1" customWidth="1"/>
    <col min="12035" max="12035" width="12" style="1" customWidth="1"/>
    <col min="12036" max="12036" width="11" style="1" customWidth="1"/>
    <col min="12037" max="12040" width="9.7109375" style="1" customWidth="1"/>
    <col min="12041" max="12041" width="11.140625" style="1" customWidth="1"/>
    <col min="12042" max="12045" width="9.7109375" style="1" customWidth="1"/>
    <col min="12046" max="12046" width="11" style="1" customWidth="1"/>
    <col min="12047" max="12050" width="9.7109375" style="1" customWidth="1"/>
    <col min="12051" max="12051" width="12.42578125" style="1" customWidth="1"/>
    <col min="12052" max="12062" width="12.85546875" style="1" customWidth="1"/>
    <col min="12063" max="12063" width="13.5703125" style="1" customWidth="1"/>
    <col min="12064" max="12064" width="36.28515625" style="1" customWidth="1"/>
    <col min="12065" max="12288" width="9.140625" style="1"/>
    <col min="12289" max="12289" width="6.5703125" style="1" customWidth="1"/>
    <col min="12290" max="12290" width="80.28515625" style="1" customWidth="1"/>
    <col min="12291" max="12291" width="12" style="1" customWidth="1"/>
    <col min="12292" max="12292" width="11" style="1" customWidth="1"/>
    <col min="12293" max="12296" width="9.7109375" style="1" customWidth="1"/>
    <col min="12297" max="12297" width="11.140625" style="1" customWidth="1"/>
    <col min="12298" max="12301" width="9.7109375" style="1" customWidth="1"/>
    <col min="12302" max="12302" width="11" style="1" customWidth="1"/>
    <col min="12303" max="12306" width="9.7109375" style="1" customWidth="1"/>
    <col min="12307" max="12307" width="12.42578125" style="1" customWidth="1"/>
    <col min="12308" max="12318" width="12.85546875" style="1" customWidth="1"/>
    <col min="12319" max="12319" width="13.5703125" style="1" customWidth="1"/>
    <col min="12320" max="12320" width="36.28515625" style="1" customWidth="1"/>
    <col min="12321" max="12544" width="9.140625" style="1"/>
    <col min="12545" max="12545" width="6.5703125" style="1" customWidth="1"/>
    <col min="12546" max="12546" width="80.28515625" style="1" customWidth="1"/>
    <col min="12547" max="12547" width="12" style="1" customWidth="1"/>
    <col min="12548" max="12548" width="11" style="1" customWidth="1"/>
    <col min="12549" max="12552" width="9.7109375" style="1" customWidth="1"/>
    <col min="12553" max="12553" width="11.140625" style="1" customWidth="1"/>
    <col min="12554" max="12557" width="9.7109375" style="1" customWidth="1"/>
    <col min="12558" max="12558" width="11" style="1" customWidth="1"/>
    <col min="12559" max="12562" width="9.7109375" style="1" customWidth="1"/>
    <col min="12563" max="12563" width="12.42578125" style="1" customWidth="1"/>
    <col min="12564" max="12574" width="12.85546875" style="1" customWidth="1"/>
    <col min="12575" max="12575" width="13.5703125" style="1" customWidth="1"/>
    <col min="12576" max="12576" width="36.28515625" style="1" customWidth="1"/>
    <col min="12577" max="12800" width="9.140625" style="1"/>
    <col min="12801" max="12801" width="6.5703125" style="1" customWidth="1"/>
    <col min="12802" max="12802" width="80.28515625" style="1" customWidth="1"/>
    <col min="12803" max="12803" width="12" style="1" customWidth="1"/>
    <col min="12804" max="12804" width="11" style="1" customWidth="1"/>
    <col min="12805" max="12808" width="9.7109375" style="1" customWidth="1"/>
    <col min="12809" max="12809" width="11.140625" style="1" customWidth="1"/>
    <col min="12810" max="12813" width="9.7109375" style="1" customWidth="1"/>
    <col min="12814" max="12814" width="11" style="1" customWidth="1"/>
    <col min="12815" max="12818" width="9.7109375" style="1" customWidth="1"/>
    <col min="12819" max="12819" width="12.42578125" style="1" customWidth="1"/>
    <col min="12820" max="12830" width="12.85546875" style="1" customWidth="1"/>
    <col min="12831" max="12831" width="13.5703125" style="1" customWidth="1"/>
    <col min="12832" max="12832" width="36.28515625" style="1" customWidth="1"/>
    <col min="12833" max="13056" width="9.140625" style="1"/>
    <col min="13057" max="13057" width="6.5703125" style="1" customWidth="1"/>
    <col min="13058" max="13058" width="80.28515625" style="1" customWidth="1"/>
    <col min="13059" max="13059" width="12" style="1" customWidth="1"/>
    <col min="13060" max="13060" width="11" style="1" customWidth="1"/>
    <col min="13061" max="13064" width="9.7109375" style="1" customWidth="1"/>
    <col min="13065" max="13065" width="11.140625" style="1" customWidth="1"/>
    <col min="13066" max="13069" width="9.7109375" style="1" customWidth="1"/>
    <col min="13070" max="13070" width="11" style="1" customWidth="1"/>
    <col min="13071" max="13074" width="9.7109375" style="1" customWidth="1"/>
    <col min="13075" max="13075" width="12.42578125" style="1" customWidth="1"/>
    <col min="13076" max="13086" width="12.85546875" style="1" customWidth="1"/>
    <col min="13087" max="13087" width="13.5703125" style="1" customWidth="1"/>
    <col min="13088" max="13088" width="36.28515625" style="1" customWidth="1"/>
    <col min="13089" max="13312" width="9.140625" style="1"/>
    <col min="13313" max="13313" width="6.5703125" style="1" customWidth="1"/>
    <col min="13314" max="13314" width="80.28515625" style="1" customWidth="1"/>
    <col min="13315" max="13315" width="12" style="1" customWidth="1"/>
    <col min="13316" max="13316" width="11" style="1" customWidth="1"/>
    <col min="13317" max="13320" width="9.7109375" style="1" customWidth="1"/>
    <col min="13321" max="13321" width="11.140625" style="1" customWidth="1"/>
    <col min="13322" max="13325" width="9.7109375" style="1" customWidth="1"/>
    <col min="13326" max="13326" width="11" style="1" customWidth="1"/>
    <col min="13327" max="13330" width="9.7109375" style="1" customWidth="1"/>
    <col min="13331" max="13331" width="12.42578125" style="1" customWidth="1"/>
    <col min="13332" max="13342" width="12.85546875" style="1" customWidth="1"/>
    <col min="13343" max="13343" width="13.5703125" style="1" customWidth="1"/>
    <col min="13344" max="13344" width="36.28515625" style="1" customWidth="1"/>
    <col min="13345" max="13568" width="9.140625" style="1"/>
    <col min="13569" max="13569" width="6.5703125" style="1" customWidth="1"/>
    <col min="13570" max="13570" width="80.28515625" style="1" customWidth="1"/>
    <col min="13571" max="13571" width="12" style="1" customWidth="1"/>
    <col min="13572" max="13572" width="11" style="1" customWidth="1"/>
    <col min="13573" max="13576" width="9.7109375" style="1" customWidth="1"/>
    <col min="13577" max="13577" width="11.140625" style="1" customWidth="1"/>
    <col min="13578" max="13581" width="9.7109375" style="1" customWidth="1"/>
    <col min="13582" max="13582" width="11" style="1" customWidth="1"/>
    <col min="13583" max="13586" width="9.7109375" style="1" customWidth="1"/>
    <col min="13587" max="13587" width="12.42578125" style="1" customWidth="1"/>
    <col min="13588" max="13598" width="12.85546875" style="1" customWidth="1"/>
    <col min="13599" max="13599" width="13.5703125" style="1" customWidth="1"/>
    <col min="13600" max="13600" width="36.28515625" style="1" customWidth="1"/>
    <col min="13601" max="13824" width="9.140625" style="1"/>
    <col min="13825" max="13825" width="6.5703125" style="1" customWidth="1"/>
    <col min="13826" max="13826" width="80.28515625" style="1" customWidth="1"/>
    <col min="13827" max="13827" width="12" style="1" customWidth="1"/>
    <col min="13828" max="13828" width="11" style="1" customWidth="1"/>
    <col min="13829" max="13832" width="9.7109375" style="1" customWidth="1"/>
    <col min="13833" max="13833" width="11.140625" style="1" customWidth="1"/>
    <col min="13834" max="13837" width="9.7109375" style="1" customWidth="1"/>
    <col min="13838" max="13838" width="11" style="1" customWidth="1"/>
    <col min="13839" max="13842" width="9.7109375" style="1" customWidth="1"/>
    <col min="13843" max="13843" width="12.42578125" style="1" customWidth="1"/>
    <col min="13844" max="13854" width="12.85546875" style="1" customWidth="1"/>
    <col min="13855" max="13855" width="13.5703125" style="1" customWidth="1"/>
    <col min="13856" max="13856" width="36.28515625" style="1" customWidth="1"/>
    <col min="13857" max="14080" width="9.140625" style="1"/>
    <col min="14081" max="14081" width="6.5703125" style="1" customWidth="1"/>
    <col min="14082" max="14082" width="80.28515625" style="1" customWidth="1"/>
    <col min="14083" max="14083" width="12" style="1" customWidth="1"/>
    <col min="14084" max="14084" width="11" style="1" customWidth="1"/>
    <col min="14085" max="14088" width="9.7109375" style="1" customWidth="1"/>
    <col min="14089" max="14089" width="11.140625" style="1" customWidth="1"/>
    <col min="14090" max="14093" width="9.7109375" style="1" customWidth="1"/>
    <col min="14094" max="14094" width="11" style="1" customWidth="1"/>
    <col min="14095" max="14098" width="9.7109375" style="1" customWidth="1"/>
    <col min="14099" max="14099" width="12.42578125" style="1" customWidth="1"/>
    <col min="14100" max="14110" width="12.85546875" style="1" customWidth="1"/>
    <col min="14111" max="14111" width="13.5703125" style="1" customWidth="1"/>
    <col min="14112" max="14112" width="36.28515625" style="1" customWidth="1"/>
    <col min="14113" max="14336" width="9.140625" style="1"/>
    <col min="14337" max="14337" width="6.5703125" style="1" customWidth="1"/>
    <col min="14338" max="14338" width="80.28515625" style="1" customWidth="1"/>
    <col min="14339" max="14339" width="12" style="1" customWidth="1"/>
    <col min="14340" max="14340" width="11" style="1" customWidth="1"/>
    <col min="14341" max="14344" width="9.7109375" style="1" customWidth="1"/>
    <col min="14345" max="14345" width="11.140625" style="1" customWidth="1"/>
    <col min="14346" max="14349" width="9.7109375" style="1" customWidth="1"/>
    <col min="14350" max="14350" width="11" style="1" customWidth="1"/>
    <col min="14351" max="14354" width="9.7109375" style="1" customWidth="1"/>
    <col min="14355" max="14355" width="12.42578125" style="1" customWidth="1"/>
    <col min="14356" max="14366" width="12.85546875" style="1" customWidth="1"/>
    <col min="14367" max="14367" width="13.5703125" style="1" customWidth="1"/>
    <col min="14368" max="14368" width="36.28515625" style="1" customWidth="1"/>
    <col min="14369" max="14592" width="9.140625" style="1"/>
    <col min="14593" max="14593" width="6.5703125" style="1" customWidth="1"/>
    <col min="14594" max="14594" width="80.28515625" style="1" customWidth="1"/>
    <col min="14595" max="14595" width="12" style="1" customWidth="1"/>
    <col min="14596" max="14596" width="11" style="1" customWidth="1"/>
    <col min="14597" max="14600" width="9.7109375" style="1" customWidth="1"/>
    <col min="14601" max="14601" width="11.140625" style="1" customWidth="1"/>
    <col min="14602" max="14605" width="9.7109375" style="1" customWidth="1"/>
    <col min="14606" max="14606" width="11" style="1" customWidth="1"/>
    <col min="14607" max="14610" width="9.7109375" style="1" customWidth="1"/>
    <col min="14611" max="14611" width="12.42578125" style="1" customWidth="1"/>
    <col min="14612" max="14622" width="12.85546875" style="1" customWidth="1"/>
    <col min="14623" max="14623" width="13.5703125" style="1" customWidth="1"/>
    <col min="14624" max="14624" width="36.28515625" style="1" customWidth="1"/>
    <col min="14625" max="14848" width="9.140625" style="1"/>
    <col min="14849" max="14849" width="6.5703125" style="1" customWidth="1"/>
    <col min="14850" max="14850" width="80.28515625" style="1" customWidth="1"/>
    <col min="14851" max="14851" width="12" style="1" customWidth="1"/>
    <col min="14852" max="14852" width="11" style="1" customWidth="1"/>
    <col min="14853" max="14856" width="9.7109375" style="1" customWidth="1"/>
    <col min="14857" max="14857" width="11.140625" style="1" customWidth="1"/>
    <col min="14858" max="14861" width="9.7109375" style="1" customWidth="1"/>
    <col min="14862" max="14862" width="11" style="1" customWidth="1"/>
    <col min="14863" max="14866" width="9.7109375" style="1" customWidth="1"/>
    <col min="14867" max="14867" width="12.42578125" style="1" customWidth="1"/>
    <col min="14868" max="14878" width="12.85546875" style="1" customWidth="1"/>
    <col min="14879" max="14879" width="13.5703125" style="1" customWidth="1"/>
    <col min="14880" max="14880" width="36.28515625" style="1" customWidth="1"/>
    <col min="14881" max="15104" width="9.140625" style="1"/>
    <col min="15105" max="15105" width="6.5703125" style="1" customWidth="1"/>
    <col min="15106" max="15106" width="80.28515625" style="1" customWidth="1"/>
    <col min="15107" max="15107" width="12" style="1" customWidth="1"/>
    <col min="15108" max="15108" width="11" style="1" customWidth="1"/>
    <col min="15109" max="15112" width="9.7109375" style="1" customWidth="1"/>
    <col min="15113" max="15113" width="11.140625" style="1" customWidth="1"/>
    <col min="15114" max="15117" width="9.7109375" style="1" customWidth="1"/>
    <col min="15118" max="15118" width="11" style="1" customWidth="1"/>
    <col min="15119" max="15122" width="9.7109375" style="1" customWidth="1"/>
    <col min="15123" max="15123" width="12.42578125" style="1" customWidth="1"/>
    <col min="15124" max="15134" width="12.85546875" style="1" customWidth="1"/>
    <col min="15135" max="15135" width="13.5703125" style="1" customWidth="1"/>
    <col min="15136" max="15136" width="36.28515625" style="1" customWidth="1"/>
    <col min="15137" max="15360" width="9.140625" style="1"/>
    <col min="15361" max="15361" width="6.5703125" style="1" customWidth="1"/>
    <col min="15362" max="15362" width="80.28515625" style="1" customWidth="1"/>
    <col min="15363" max="15363" width="12" style="1" customWidth="1"/>
    <col min="15364" max="15364" width="11" style="1" customWidth="1"/>
    <col min="15365" max="15368" width="9.7109375" style="1" customWidth="1"/>
    <col min="15369" max="15369" width="11.140625" style="1" customWidth="1"/>
    <col min="15370" max="15373" width="9.7109375" style="1" customWidth="1"/>
    <col min="15374" max="15374" width="11" style="1" customWidth="1"/>
    <col min="15375" max="15378" width="9.7109375" style="1" customWidth="1"/>
    <col min="15379" max="15379" width="12.42578125" style="1" customWidth="1"/>
    <col min="15380" max="15390" width="12.85546875" style="1" customWidth="1"/>
    <col min="15391" max="15391" width="13.5703125" style="1" customWidth="1"/>
    <col min="15392" max="15392" width="36.28515625" style="1" customWidth="1"/>
    <col min="15393" max="15616" width="9.140625" style="1"/>
    <col min="15617" max="15617" width="6.5703125" style="1" customWidth="1"/>
    <col min="15618" max="15618" width="80.28515625" style="1" customWidth="1"/>
    <col min="15619" max="15619" width="12" style="1" customWidth="1"/>
    <col min="15620" max="15620" width="11" style="1" customWidth="1"/>
    <col min="15621" max="15624" width="9.7109375" style="1" customWidth="1"/>
    <col min="15625" max="15625" width="11.140625" style="1" customWidth="1"/>
    <col min="15626" max="15629" width="9.7109375" style="1" customWidth="1"/>
    <col min="15630" max="15630" width="11" style="1" customWidth="1"/>
    <col min="15631" max="15634" width="9.7109375" style="1" customWidth="1"/>
    <col min="15635" max="15635" width="12.42578125" style="1" customWidth="1"/>
    <col min="15636" max="15646" width="12.85546875" style="1" customWidth="1"/>
    <col min="15647" max="15647" width="13.5703125" style="1" customWidth="1"/>
    <col min="15648" max="15648" width="36.28515625" style="1" customWidth="1"/>
    <col min="15649" max="15872" width="9.140625" style="1"/>
    <col min="15873" max="15873" width="6.5703125" style="1" customWidth="1"/>
    <col min="15874" max="15874" width="80.28515625" style="1" customWidth="1"/>
    <col min="15875" max="15875" width="12" style="1" customWidth="1"/>
    <col min="15876" max="15876" width="11" style="1" customWidth="1"/>
    <col min="15877" max="15880" width="9.7109375" style="1" customWidth="1"/>
    <col min="15881" max="15881" width="11.140625" style="1" customWidth="1"/>
    <col min="15882" max="15885" width="9.7109375" style="1" customWidth="1"/>
    <col min="15886" max="15886" width="11" style="1" customWidth="1"/>
    <col min="15887" max="15890" width="9.7109375" style="1" customWidth="1"/>
    <col min="15891" max="15891" width="12.42578125" style="1" customWidth="1"/>
    <col min="15892" max="15902" width="12.85546875" style="1" customWidth="1"/>
    <col min="15903" max="15903" width="13.5703125" style="1" customWidth="1"/>
    <col min="15904" max="15904" width="36.28515625" style="1" customWidth="1"/>
    <col min="15905" max="16128" width="9.140625" style="1"/>
    <col min="16129" max="16129" width="6.5703125" style="1" customWidth="1"/>
    <col min="16130" max="16130" width="80.28515625" style="1" customWidth="1"/>
    <col min="16131" max="16131" width="12" style="1" customWidth="1"/>
    <col min="16132" max="16132" width="11" style="1" customWidth="1"/>
    <col min="16133" max="16136" width="9.7109375" style="1" customWidth="1"/>
    <col min="16137" max="16137" width="11.140625" style="1" customWidth="1"/>
    <col min="16138" max="16141" width="9.7109375" style="1" customWidth="1"/>
    <col min="16142" max="16142" width="11" style="1" customWidth="1"/>
    <col min="16143" max="16146" width="9.7109375" style="1" customWidth="1"/>
    <col min="16147" max="16147" width="12.42578125" style="1" customWidth="1"/>
    <col min="16148" max="16158" width="12.85546875" style="1" customWidth="1"/>
    <col min="16159" max="16159" width="13.5703125" style="1" customWidth="1"/>
    <col min="16160" max="16160" width="36.28515625" style="1" customWidth="1"/>
    <col min="16161" max="16384" width="9.140625" style="1"/>
  </cols>
  <sheetData>
    <row r="1" spans="1:32" s="4" customFormat="1" x14ac:dyDescent="0.2">
      <c r="A1" s="1"/>
      <c r="B1" s="1"/>
      <c r="C1" s="1"/>
      <c r="D1" s="1"/>
      <c r="E1" s="185"/>
      <c r="F1" s="186"/>
      <c r="G1" s="186"/>
      <c r="H1" s="186"/>
      <c r="I1" s="186"/>
      <c r="J1" s="187"/>
      <c r="K1" s="187"/>
      <c r="L1" s="187"/>
      <c r="M1" s="187"/>
      <c r="N1" s="187"/>
      <c r="O1" s="162" t="s">
        <v>53</v>
      </c>
      <c r="P1" s="162"/>
      <c r="Q1" s="162"/>
      <c r="R1" s="162"/>
      <c r="S1" s="162"/>
      <c r="T1" s="185"/>
      <c r="U1" s="1"/>
      <c r="V1" s="1"/>
      <c r="W1" s="1"/>
      <c r="X1" s="1"/>
      <c r="Y1" s="2"/>
      <c r="Z1" s="1"/>
      <c r="AA1" s="1"/>
      <c r="AB1" s="1"/>
      <c r="AC1" s="1"/>
      <c r="AD1" s="2"/>
      <c r="AE1" s="3"/>
    </row>
    <row r="2" spans="1:32" s="4" customFormat="1" x14ac:dyDescent="0.2">
      <c r="A2" s="1"/>
      <c r="B2" s="1"/>
      <c r="C2" s="1"/>
      <c r="D2" s="1"/>
      <c r="E2" s="185"/>
      <c r="F2" s="186"/>
      <c r="G2" s="186"/>
      <c r="H2" s="186"/>
      <c r="I2" s="186"/>
      <c r="J2" s="187"/>
      <c r="K2" s="187"/>
      <c r="L2" s="187"/>
      <c r="M2" s="187"/>
      <c r="N2" s="187"/>
      <c r="O2" s="162" t="s">
        <v>23</v>
      </c>
      <c r="P2" s="162"/>
      <c r="Q2" s="162"/>
      <c r="R2" s="162"/>
      <c r="S2" s="162"/>
      <c r="T2" s="185"/>
      <c r="U2" s="1"/>
      <c r="V2" s="1"/>
      <c r="W2" s="1"/>
      <c r="X2" s="1"/>
      <c r="Y2" s="2"/>
      <c r="Z2" s="1"/>
      <c r="AA2" s="1"/>
      <c r="AB2" s="1"/>
      <c r="AC2" s="1"/>
      <c r="AD2" s="2"/>
      <c r="AE2" s="3"/>
    </row>
    <row r="3" spans="1:32" s="4" customFormat="1" ht="12.75" customHeight="1" x14ac:dyDescent="0.2">
      <c r="A3" s="1"/>
      <c r="B3" s="1"/>
      <c r="C3" s="1"/>
      <c r="D3" s="1"/>
      <c r="E3" s="185"/>
      <c r="F3" s="186"/>
      <c r="G3" s="186"/>
      <c r="H3" s="186"/>
      <c r="I3" s="186"/>
      <c r="J3" s="187"/>
      <c r="K3" s="187"/>
      <c r="L3" s="187"/>
      <c r="M3" s="187"/>
      <c r="N3" s="187"/>
      <c r="O3" s="162" t="s">
        <v>24</v>
      </c>
      <c r="P3" s="162"/>
      <c r="Q3" s="162"/>
      <c r="R3" s="162"/>
      <c r="S3" s="162"/>
      <c r="T3" s="185"/>
      <c r="U3" s="1"/>
      <c r="V3" s="1"/>
      <c r="W3" s="1"/>
      <c r="X3" s="1"/>
      <c r="Y3" s="2"/>
      <c r="Z3" s="1"/>
      <c r="AA3" s="1"/>
      <c r="AB3" s="1"/>
      <c r="AC3" s="1"/>
      <c r="AD3" s="2"/>
      <c r="AE3" s="3"/>
    </row>
    <row r="4" spans="1:32" ht="97.5" customHeight="1" x14ac:dyDescent="0.2">
      <c r="A4" s="5"/>
      <c r="B4" s="5"/>
      <c r="C4" s="5"/>
      <c r="D4" s="5"/>
      <c r="E4" s="188"/>
      <c r="F4" s="189"/>
      <c r="G4" s="189"/>
      <c r="H4" s="189"/>
      <c r="I4" s="189"/>
      <c r="J4" s="190"/>
      <c r="K4" s="190"/>
      <c r="L4" s="190"/>
      <c r="M4" s="190"/>
      <c r="N4" s="190"/>
      <c r="O4" s="184" t="s">
        <v>104</v>
      </c>
      <c r="P4" s="184"/>
      <c r="Q4" s="184"/>
      <c r="R4" s="184"/>
      <c r="S4" s="184"/>
      <c r="T4" s="188"/>
      <c r="U4" s="5"/>
      <c r="V4" s="5"/>
      <c r="W4" s="5"/>
      <c r="X4" s="5"/>
      <c r="Y4" s="6"/>
    </row>
    <row r="5" spans="1:32" s="13" customFormat="1" ht="82.5" customHeight="1" x14ac:dyDescent="0.3">
      <c r="A5" s="8"/>
      <c r="B5" s="9"/>
      <c r="C5" s="75"/>
      <c r="D5" s="75"/>
      <c r="E5" s="191" t="s">
        <v>84</v>
      </c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2"/>
      <c r="R5" s="192"/>
      <c r="S5" s="192"/>
      <c r="T5" s="193"/>
      <c r="U5" s="11"/>
      <c r="V5" s="11"/>
      <c r="W5" s="11"/>
      <c r="X5" s="11"/>
      <c r="Y5" s="10"/>
      <c r="Z5" s="11"/>
      <c r="AA5" s="11"/>
      <c r="AB5" s="11"/>
      <c r="AC5" s="11"/>
      <c r="AD5" s="10"/>
      <c r="AE5" s="12"/>
    </row>
    <row r="6" spans="1:32" s="13" customFormat="1" ht="18.75" x14ac:dyDescent="0.3">
      <c r="A6" s="158" t="s">
        <v>25</v>
      </c>
      <c r="B6" s="158" t="s">
        <v>26</v>
      </c>
      <c r="C6" s="158" t="s">
        <v>27</v>
      </c>
      <c r="D6" s="158" t="s">
        <v>0</v>
      </c>
      <c r="E6" s="160" t="s">
        <v>48</v>
      </c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58" t="s">
        <v>48</v>
      </c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62"/>
      <c r="AF6" s="63"/>
    </row>
    <row r="7" spans="1:32" s="13" customFormat="1" ht="18.75" x14ac:dyDescent="0.3">
      <c r="A7" s="158"/>
      <c r="B7" s="158"/>
      <c r="C7" s="158"/>
      <c r="D7" s="158"/>
      <c r="E7" s="158" t="s">
        <v>45</v>
      </c>
      <c r="F7" s="158"/>
      <c r="G7" s="158"/>
      <c r="H7" s="158"/>
      <c r="I7" s="158"/>
      <c r="J7" s="158" t="s">
        <v>46</v>
      </c>
      <c r="K7" s="158"/>
      <c r="L7" s="158"/>
      <c r="M7" s="158"/>
      <c r="N7" s="158"/>
      <c r="O7" s="158" t="s">
        <v>47</v>
      </c>
      <c r="P7" s="158"/>
      <c r="Q7" s="158"/>
      <c r="R7" s="158"/>
      <c r="S7" s="158"/>
      <c r="T7" s="158" t="s">
        <v>49</v>
      </c>
      <c r="U7" s="158"/>
      <c r="V7" s="158"/>
      <c r="W7" s="158"/>
      <c r="X7" s="158"/>
      <c r="Y7" s="158" t="s">
        <v>50</v>
      </c>
      <c r="Z7" s="158"/>
      <c r="AA7" s="158"/>
      <c r="AB7" s="158"/>
      <c r="AC7" s="158"/>
      <c r="AD7" s="159" t="s">
        <v>28</v>
      </c>
      <c r="AE7" s="62"/>
      <c r="AF7" s="63"/>
    </row>
    <row r="8" spans="1:32" s="13" customFormat="1" ht="75" x14ac:dyDescent="0.3">
      <c r="A8" s="158"/>
      <c r="B8" s="158"/>
      <c r="C8" s="158"/>
      <c r="D8" s="158"/>
      <c r="E8" s="129" t="s">
        <v>1</v>
      </c>
      <c r="F8" s="127" t="s">
        <v>29</v>
      </c>
      <c r="G8" s="127" t="s">
        <v>30</v>
      </c>
      <c r="H8" s="127" t="s">
        <v>31</v>
      </c>
      <c r="I8" s="127" t="s">
        <v>32</v>
      </c>
      <c r="J8" s="129" t="s">
        <v>1</v>
      </c>
      <c r="K8" s="127" t="s">
        <v>29</v>
      </c>
      <c r="L8" s="127" t="s">
        <v>30</v>
      </c>
      <c r="M8" s="127" t="s">
        <v>31</v>
      </c>
      <c r="N8" s="127" t="s">
        <v>32</v>
      </c>
      <c r="O8" s="129" t="s">
        <v>1</v>
      </c>
      <c r="P8" s="127" t="s">
        <v>29</v>
      </c>
      <c r="Q8" s="127" t="s">
        <v>30</v>
      </c>
      <c r="R8" s="127" t="s">
        <v>31</v>
      </c>
      <c r="S8" s="127" t="s">
        <v>32</v>
      </c>
      <c r="T8" s="129" t="s">
        <v>1</v>
      </c>
      <c r="U8" s="127" t="s">
        <v>29</v>
      </c>
      <c r="V8" s="127" t="s">
        <v>30</v>
      </c>
      <c r="W8" s="127" t="s">
        <v>31</v>
      </c>
      <c r="X8" s="127" t="s">
        <v>32</v>
      </c>
      <c r="Y8" s="129" t="s">
        <v>1</v>
      </c>
      <c r="Z8" s="127" t="s">
        <v>29</v>
      </c>
      <c r="AA8" s="127" t="s">
        <v>30</v>
      </c>
      <c r="AB8" s="127" t="s">
        <v>31</v>
      </c>
      <c r="AC8" s="127" t="s">
        <v>32</v>
      </c>
      <c r="AD8" s="159"/>
      <c r="AE8" s="62"/>
      <c r="AF8" s="63"/>
    </row>
    <row r="9" spans="1:32" s="13" customFormat="1" ht="18.75" x14ac:dyDescent="0.3">
      <c r="A9" s="127">
        <v>1</v>
      </c>
      <c r="B9" s="127">
        <v>2</v>
      </c>
      <c r="C9" s="127">
        <v>3</v>
      </c>
      <c r="D9" s="127">
        <v>4</v>
      </c>
      <c r="E9" s="127">
        <v>5</v>
      </c>
      <c r="F9" s="127">
        <v>6</v>
      </c>
      <c r="G9" s="127">
        <v>7</v>
      </c>
      <c r="H9" s="127">
        <v>8</v>
      </c>
      <c r="I9" s="127">
        <v>9</v>
      </c>
      <c r="J9" s="127">
        <v>10</v>
      </c>
      <c r="K9" s="127">
        <v>11</v>
      </c>
      <c r="L9" s="127">
        <v>12</v>
      </c>
      <c r="M9" s="127">
        <v>13</v>
      </c>
      <c r="N9" s="127">
        <v>14</v>
      </c>
      <c r="O9" s="127">
        <v>15</v>
      </c>
      <c r="P9" s="127">
        <v>16</v>
      </c>
      <c r="Q9" s="127">
        <v>17</v>
      </c>
      <c r="R9" s="127">
        <v>18</v>
      </c>
      <c r="S9" s="127">
        <v>19</v>
      </c>
      <c r="T9" s="127">
        <v>20</v>
      </c>
      <c r="U9" s="127">
        <v>21</v>
      </c>
      <c r="V9" s="127">
        <v>22</v>
      </c>
      <c r="W9" s="127">
        <v>23</v>
      </c>
      <c r="X9" s="127">
        <v>24</v>
      </c>
      <c r="Y9" s="127">
        <v>25</v>
      </c>
      <c r="Z9" s="127">
        <v>26</v>
      </c>
      <c r="AA9" s="127">
        <v>27</v>
      </c>
      <c r="AB9" s="127">
        <v>28</v>
      </c>
      <c r="AC9" s="127">
        <v>29</v>
      </c>
      <c r="AD9" s="127">
        <v>30</v>
      </c>
      <c r="AE9" s="62"/>
      <c r="AF9" s="63"/>
    </row>
    <row r="10" spans="1:32" s="13" customFormat="1" ht="35.25" customHeight="1" x14ac:dyDescent="0.3">
      <c r="A10" s="140" t="s">
        <v>41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2"/>
      <c r="AE10" s="62"/>
      <c r="AF10" s="63"/>
    </row>
    <row r="11" spans="1:32" s="13" customFormat="1" ht="36" customHeight="1" x14ac:dyDescent="0.3">
      <c r="A11" s="140" t="s">
        <v>54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80"/>
      <c r="AE11" s="62"/>
      <c r="AF11" s="63"/>
    </row>
    <row r="12" spans="1:32" s="13" customFormat="1" ht="69.75" customHeight="1" x14ac:dyDescent="0.3">
      <c r="A12" s="81" t="s">
        <v>2</v>
      </c>
      <c r="B12" s="82" t="s">
        <v>91</v>
      </c>
      <c r="C12" s="95" t="s">
        <v>101</v>
      </c>
      <c r="D12" s="83" t="s">
        <v>42</v>
      </c>
      <c r="E12" s="15">
        <f>F12+G12+H12+I12</f>
        <v>500</v>
      </c>
      <c r="F12" s="84">
        <f>526-26</f>
        <v>500</v>
      </c>
      <c r="G12" s="84">
        <v>0</v>
      </c>
      <c r="H12" s="84">
        <v>0</v>
      </c>
      <c r="I12" s="84">
        <v>0</v>
      </c>
      <c r="J12" s="15">
        <f>K12+L12+M12+N12</f>
        <v>500</v>
      </c>
      <c r="K12" s="84">
        <f>547-47</f>
        <v>500</v>
      </c>
      <c r="L12" s="84">
        <v>0</v>
      </c>
      <c r="M12" s="84">
        <v>0</v>
      </c>
      <c r="N12" s="84">
        <v>0</v>
      </c>
      <c r="O12" s="15">
        <f>P12+Q12+R12+S12</f>
        <v>569</v>
      </c>
      <c r="P12" s="84">
        <v>569</v>
      </c>
      <c r="Q12" s="84">
        <v>0</v>
      </c>
      <c r="R12" s="84">
        <v>0</v>
      </c>
      <c r="S12" s="84">
        <f>147-147</f>
        <v>0</v>
      </c>
      <c r="T12" s="15">
        <f>U12+V12+W12+X12</f>
        <v>592</v>
      </c>
      <c r="U12" s="84">
        <v>592</v>
      </c>
      <c r="V12" s="84">
        <v>0</v>
      </c>
      <c r="W12" s="84">
        <v>0</v>
      </c>
      <c r="X12" s="84">
        <f>147-147</f>
        <v>0</v>
      </c>
      <c r="Y12" s="15">
        <f>Z12+AA12+AB12+AC12</f>
        <v>616</v>
      </c>
      <c r="Z12" s="84">
        <v>616</v>
      </c>
      <c r="AA12" s="84">
        <v>0</v>
      </c>
      <c r="AB12" s="84">
        <v>0</v>
      </c>
      <c r="AC12" s="84">
        <v>0</v>
      </c>
      <c r="AD12" s="15">
        <f>Y12+T12+O12+J12+E12</f>
        <v>2777</v>
      </c>
      <c r="AE12" s="153"/>
      <c r="AF12" s="154"/>
    </row>
    <row r="13" spans="1:32" s="13" customFormat="1" ht="69.75" customHeight="1" x14ac:dyDescent="0.3">
      <c r="A13" s="81" t="s">
        <v>3</v>
      </c>
      <c r="B13" s="82" t="s">
        <v>59</v>
      </c>
      <c r="C13" s="95" t="s">
        <v>101</v>
      </c>
      <c r="D13" s="83" t="s">
        <v>42</v>
      </c>
      <c r="E13" s="15">
        <f t="shared" ref="E13" si="0">F13+G13+H13+I13</f>
        <v>1362</v>
      </c>
      <c r="F13" s="84">
        <f>1336+26</f>
        <v>1362</v>
      </c>
      <c r="G13" s="84">
        <v>0</v>
      </c>
      <c r="H13" s="84">
        <v>0</v>
      </c>
      <c r="I13" s="84">
        <v>0</v>
      </c>
      <c r="J13" s="15">
        <f t="shared" ref="J13" si="1">K13+L13+M13+N13</f>
        <v>1436</v>
      </c>
      <c r="K13" s="84">
        <f>1389+47</f>
        <v>1436</v>
      </c>
      <c r="L13" s="84">
        <v>0</v>
      </c>
      <c r="M13" s="84">
        <v>0</v>
      </c>
      <c r="N13" s="84">
        <v>0</v>
      </c>
      <c r="O13" s="15">
        <f t="shared" ref="O13" si="2">P13+Q13+R13+S13</f>
        <v>1445</v>
      </c>
      <c r="P13" s="84">
        <v>1445</v>
      </c>
      <c r="Q13" s="84">
        <v>0</v>
      </c>
      <c r="R13" s="84">
        <v>0</v>
      </c>
      <c r="S13" s="84">
        <f t="shared" ref="S13" si="3">804-804</f>
        <v>0</v>
      </c>
      <c r="T13" s="15">
        <f t="shared" ref="T13" si="4">U13+V13+W13+X13</f>
        <v>1503</v>
      </c>
      <c r="U13" s="84">
        <v>1503</v>
      </c>
      <c r="V13" s="84">
        <v>0</v>
      </c>
      <c r="W13" s="84">
        <v>0</v>
      </c>
      <c r="X13" s="84">
        <f t="shared" ref="X13" si="5">1134-1134</f>
        <v>0</v>
      </c>
      <c r="Y13" s="15">
        <f t="shared" ref="Y13" si="6">Z13+AA13+AB13+AC13</f>
        <v>1563</v>
      </c>
      <c r="Z13" s="84">
        <v>1563</v>
      </c>
      <c r="AA13" s="84">
        <v>0</v>
      </c>
      <c r="AB13" s="84">
        <v>0</v>
      </c>
      <c r="AC13" s="84">
        <v>0</v>
      </c>
      <c r="AD13" s="15">
        <f t="shared" ref="AD13" si="7">Y13+T13+O13+J13+E13</f>
        <v>7309</v>
      </c>
      <c r="AE13" s="76"/>
      <c r="AF13" s="128"/>
    </row>
    <row r="14" spans="1:32" s="13" customFormat="1" ht="60.75" customHeight="1" x14ac:dyDescent="0.3">
      <c r="A14" s="81" t="s">
        <v>57</v>
      </c>
      <c r="B14" s="85" t="s">
        <v>98</v>
      </c>
      <c r="C14" s="95" t="s">
        <v>101</v>
      </c>
      <c r="D14" s="83" t="s">
        <v>42</v>
      </c>
      <c r="E14" s="15">
        <f>F14+G14+H14+I14</f>
        <v>1685</v>
      </c>
      <c r="F14" s="84">
        <v>1685</v>
      </c>
      <c r="G14" s="84">
        <v>0</v>
      </c>
      <c r="H14" s="84">
        <v>0</v>
      </c>
      <c r="I14" s="84">
        <v>0</v>
      </c>
      <c r="J14" s="15">
        <f>K14+L14+M14+N14</f>
        <v>1752</v>
      </c>
      <c r="K14" s="84">
        <v>1752</v>
      </c>
      <c r="L14" s="84">
        <v>0</v>
      </c>
      <c r="M14" s="84">
        <v>0</v>
      </c>
      <c r="N14" s="84">
        <v>0</v>
      </c>
      <c r="O14" s="15">
        <f>P14+Q14+R14+S14</f>
        <v>1822</v>
      </c>
      <c r="P14" s="84">
        <v>1822</v>
      </c>
      <c r="Q14" s="84">
        <v>0</v>
      </c>
      <c r="R14" s="84">
        <v>0</v>
      </c>
      <c r="S14" s="84">
        <f>746-746</f>
        <v>0</v>
      </c>
      <c r="T14" s="15">
        <f>U14+V14+W14+X14</f>
        <v>1895</v>
      </c>
      <c r="U14" s="84">
        <v>1895</v>
      </c>
      <c r="V14" s="84">
        <v>0</v>
      </c>
      <c r="W14" s="84">
        <v>0</v>
      </c>
      <c r="X14" s="84">
        <f>814-814</f>
        <v>0</v>
      </c>
      <c r="Y14" s="15">
        <f>Z14+AA14+AB14+AC14</f>
        <v>1971</v>
      </c>
      <c r="Z14" s="84">
        <v>1971</v>
      </c>
      <c r="AA14" s="84">
        <v>0</v>
      </c>
      <c r="AB14" s="84">
        <v>0</v>
      </c>
      <c r="AC14" s="84">
        <v>0</v>
      </c>
      <c r="AD14" s="15">
        <f t="shared" ref="AD14:AD22" si="8">Y14+T14+O14+J14+E14</f>
        <v>9125</v>
      </c>
      <c r="AE14" s="64"/>
      <c r="AF14" s="65"/>
    </row>
    <row r="15" spans="1:32" s="13" customFormat="1" ht="79.5" customHeight="1" x14ac:dyDescent="0.3">
      <c r="A15" s="81" t="s">
        <v>58</v>
      </c>
      <c r="B15" s="85" t="s">
        <v>74</v>
      </c>
      <c r="C15" s="95" t="s">
        <v>101</v>
      </c>
      <c r="D15" s="83" t="s">
        <v>42</v>
      </c>
      <c r="E15" s="15">
        <f>F15+G15+H15+I15</f>
        <v>7035</v>
      </c>
      <c r="F15" s="84">
        <v>7035</v>
      </c>
      <c r="G15" s="84">
        <v>0</v>
      </c>
      <c r="H15" s="84">
        <v>0</v>
      </c>
      <c r="I15" s="84">
        <v>0</v>
      </c>
      <c r="J15" s="15">
        <f>K15+L15+M15+N15</f>
        <v>7316</v>
      </c>
      <c r="K15" s="84">
        <v>7316</v>
      </c>
      <c r="L15" s="84">
        <v>0</v>
      </c>
      <c r="M15" s="84">
        <v>0</v>
      </c>
      <c r="N15" s="84">
        <v>0</v>
      </c>
      <c r="O15" s="15">
        <f>P15+Q15+R15+S15</f>
        <v>7609</v>
      </c>
      <c r="P15" s="84">
        <v>7609</v>
      </c>
      <c r="Q15" s="84">
        <v>0</v>
      </c>
      <c r="R15" s="84">
        <v>0</v>
      </c>
      <c r="S15" s="84">
        <f>804-804</f>
        <v>0</v>
      </c>
      <c r="T15" s="15">
        <f>U15+V15+W15+X15</f>
        <v>7913</v>
      </c>
      <c r="U15" s="84">
        <v>7913</v>
      </c>
      <c r="V15" s="84">
        <v>0</v>
      </c>
      <c r="W15" s="84">
        <v>0</v>
      </c>
      <c r="X15" s="84">
        <f>1134-1134</f>
        <v>0</v>
      </c>
      <c r="Y15" s="15">
        <f>Z15+AA15+AB15+AC15</f>
        <v>8230</v>
      </c>
      <c r="Z15" s="84">
        <v>8230</v>
      </c>
      <c r="AA15" s="84">
        <v>0</v>
      </c>
      <c r="AB15" s="84">
        <v>0</v>
      </c>
      <c r="AC15" s="84">
        <v>0</v>
      </c>
      <c r="AD15" s="15">
        <f t="shared" si="8"/>
        <v>38103</v>
      </c>
      <c r="AE15" s="66"/>
      <c r="AF15" s="65"/>
    </row>
    <row r="16" spans="1:32" s="13" customFormat="1" ht="29.25" customHeight="1" x14ac:dyDescent="0.3">
      <c r="A16" s="86"/>
      <c r="B16" s="113" t="s">
        <v>4</v>
      </c>
      <c r="C16" s="127"/>
      <c r="D16" s="83"/>
      <c r="E16" s="17">
        <f>F16+G16+H16+I16</f>
        <v>10582</v>
      </c>
      <c r="F16" s="84">
        <f t="shared" ref="F16:H16" si="9">SUM(F12:F15)</f>
        <v>10582</v>
      </c>
      <c r="G16" s="84">
        <f t="shared" si="9"/>
        <v>0</v>
      </c>
      <c r="H16" s="84">
        <f t="shared" si="9"/>
        <v>0</v>
      </c>
      <c r="I16" s="84">
        <f>SUM(I12:I15)</f>
        <v>0</v>
      </c>
      <c r="J16" s="17">
        <f>K16+L16+M16+N16</f>
        <v>11004</v>
      </c>
      <c r="K16" s="84">
        <f t="shared" ref="K16" si="10">SUM(K12:K15)</f>
        <v>11004</v>
      </c>
      <c r="L16" s="84">
        <f t="shared" ref="L16" si="11">SUM(L12:L15)</f>
        <v>0</v>
      </c>
      <c r="M16" s="84">
        <f t="shared" ref="M16" si="12">SUM(M12:M15)</f>
        <v>0</v>
      </c>
      <c r="N16" s="84">
        <f>SUM(N12:N15)</f>
        <v>0</v>
      </c>
      <c r="O16" s="17">
        <f>P16+Q16+R16+S16</f>
        <v>11445</v>
      </c>
      <c r="P16" s="84">
        <f t="shared" ref="P16" si="13">SUM(P12:P15)</f>
        <v>11445</v>
      </c>
      <c r="Q16" s="84">
        <f t="shared" ref="Q16" si="14">SUM(Q12:Q15)</f>
        <v>0</v>
      </c>
      <c r="R16" s="84">
        <f t="shared" ref="R16" si="15">SUM(R12:R15)</f>
        <v>0</v>
      </c>
      <c r="S16" s="84">
        <f>SUM(S12:S15)</f>
        <v>0</v>
      </c>
      <c r="T16" s="17">
        <f>U16+V16+W16+X16</f>
        <v>11903</v>
      </c>
      <c r="U16" s="84">
        <f t="shared" ref="U16" si="16">SUM(U12:U15)</f>
        <v>11903</v>
      </c>
      <c r="V16" s="84">
        <f t="shared" ref="V16" si="17">SUM(V12:V15)</f>
        <v>0</v>
      </c>
      <c r="W16" s="84">
        <f t="shared" ref="W16" si="18">SUM(W12:W15)</f>
        <v>0</v>
      </c>
      <c r="X16" s="84">
        <f>SUM(X12:X15)</f>
        <v>0</v>
      </c>
      <c r="Y16" s="17">
        <f>Z16+AA16+AB16+AC16</f>
        <v>12380</v>
      </c>
      <c r="Z16" s="84">
        <f t="shared" ref="Z16" si="19">SUM(Z12:Z15)</f>
        <v>12380</v>
      </c>
      <c r="AA16" s="84">
        <f t="shared" ref="AA16" si="20">SUM(AA12:AA15)</f>
        <v>0</v>
      </c>
      <c r="AB16" s="84">
        <f t="shared" ref="AB16" si="21">SUM(AB12:AB15)</f>
        <v>0</v>
      </c>
      <c r="AC16" s="84">
        <f>SUM(AC12:AC15)</f>
        <v>0</v>
      </c>
      <c r="AD16" s="15">
        <f t="shared" si="8"/>
        <v>57314</v>
      </c>
      <c r="AE16" s="66">
        <f>AD12+AD13+AD15+AD14</f>
        <v>57314</v>
      </c>
      <c r="AF16" s="65"/>
    </row>
    <row r="17" spans="1:32" s="13" customFormat="1" ht="32.25" customHeight="1" x14ac:dyDescent="0.3">
      <c r="A17" s="140" t="s">
        <v>92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9"/>
      <c r="AE17" s="66"/>
      <c r="AF17" s="65"/>
    </row>
    <row r="18" spans="1:32" s="13" customFormat="1" ht="73.5" customHeight="1" x14ac:dyDescent="0.3">
      <c r="A18" s="90" t="s">
        <v>5</v>
      </c>
      <c r="B18" s="82" t="s">
        <v>83</v>
      </c>
      <c r="C18" s="95" t="s">
        <v>101</v>
      </c>
      <c r="D18" s="91" t="s">
        <v>42</v>
      </c>
      <c r="E18" s="15">
        <f>F18+G18+H18+I18</f>
        <v>5416</v>
      </c>
      <c r="F18" s="84">
        <v>5416</v>
      </c>
      <c r="G18" s="84">
        <v>0</v>
      </c>
      <c r="H18" s="84">
        <v>0</v>
      </c>
      <c r="I18" s="84">
        <v>0</v>
      </c>
      <c r="J18" s="15">
        <f>K18+L18+M18+N18</f>
        <v>5633</v>
      </c>
      <c r="K18" s="84">
        <v>5633</v>
      </c>
      <c r="L18" s="84">
        <v>0</v>
      </c>
      <c r="M18" s="84">
        <v>0</v>
      </c>
      <c r="N18" s="84">
        <v>0</v>
      </c>
      <c r="O18" s="15">
        <f>P18+Q18+R18+S18</f>
        <v>5858</v>
      </c>
      <c r="P18" s="84">
        <v>5858</v>
      </c>
      <c r="Q18" s="84">
        <v>0</v>
      </c>
      <c r="R18" s="84">
        <v>0</v>
      </c>
      <c r="S18" s="84">
        <v>0</v>
      </c>
      <c r="T18" s="15">
        <f>U18+V18+W18+X18</f>
        <v>6092</v>
      </c>
      <c r="U18" s="84">
        <v>6092</v>
      </c>
      <c r="V18" s="84">
        <v>0</v>
      </c>
      <c r="W18" s="84">
        <v>0</v>
      </c>
      <c r="X18" s="84">
        <v>0</v>
      </c>
      <c r="Y18" s="15">
        <f>Z18+AA18+AB18+AC18</f>
        <v>6336</v>
      </c>
      <c r="Z18" s="84">
        <v>6336</v>
      </c>
      <c r="AA18" s="84">
        <v>0</v>
      </c>
      <c r="AB18" s="84">
        <v>0</v>
      </c>
      <c r="AC18" s="84">
        <v>0</v>
      </c>
      <c r="AD18" s="15">
        <f>E18+J18+O18+T18+Y18</f>
        <v>29335</v>
      </c>
      <c r="AE18" s="66"/>
      <c r="AF18" s="65"/>
    </row>
    <row r="19" spans="1:32" s="13" customFormat="1" ht="28.5" customHeight="1" x14ac:dyDescent="0.3">
      <c r="A19" s="92"/>
      <c r="B19" s="114" t="s">
        <v>6</v>
      </c>
      <c r="C19" s="112"/>
      <c r="D19" s="112"/>
      <c r="E19" s="17">
        <f>F19+G19+H19+I19</f>
        <v>5416</v>
      </c>
      <c r="F19" s="17">
        <f>SUM(F18:F18)</f>
        <v>5416</v>
      </c>
      <c r="G19" s="17">
        <f>SUM(G18:G18)</f>
        <v>0</v>
      </c>
      <c r="H19" s="17">
        <f>SUM(H18:H18)</f>
        <v>0</v>
      </c>
      <c r="I19" s="17">
        <f>SUM(I18:I18)</f>
        <v>0</v>
      </c>
      <c r="J19" s="17">
        <f>K19+L19+M19+N19</f>
        <v>5633</v>
      </c>
      <c r="K19" s="17">
        <f>K18</f>
        <v>5633</v>
      </c>
      <c r="L19" s="17">
        <f t="shared" ref="L19:N19" si="22">L18</f>
        <v>0</v>
      </c>
      <c r="M19" s="17">
        <f t="shared" si="22"/>
        <v>0</v>
      </c>
      <c r="N19" s="17">
        <f t="shared" si="22"/>
        <v>0</v>
      </c>
      <c r="O19" s="17">
        <f>P19+Q19+R19+S19</f>
        <v>5858</v>
      </c>
      <c r="P19" s="17">
        <f>SUM(P18:P18)</f>
        <v>5858</v>
      </c>
      <c r="Q19" s="17">
        <f>SUM(Q18:Q18)</f>
        <v>0</v>
      </c>
      <c r="R19" s="17">
        <f>SUM(R18:R18)</f>
        <v>0</v>
      </c>
      <c r="S19" s="17">
        <f>SUM(S18:S18)</f>
        <v>0</v>
      </c>
      <c r="T19" s="93">
        <f>U19+V19+W19+X19</f>
        <v>6092</v>
      </c>
      <c r="U19" s="93">
        <f>SUM(U18:U18)</f>
        <v>6092</v>
      </c>
      <c r="V19" s="93">
        <f>SUM(V18:V18)</f>
        <v>0</v>
      </c>
      <c r="W19" s="93">
        <f>SUM(W18:W18)</f>
        <v>0</v>
      </c>
      <c r="X19" s="93">
        <f>SUM(X18:X18)</f>
        <v>0</v>
      </c>
      <c r="Y19" s="93">
        <f>Z19+AA19+AB19+AC19</f>
        <v>6336</v>
      </c>
      <c r="Z19" s="93">
        <f>SUM(Z18:Z18)</f>
        <v>6336</v>
      </c>
      <c r="AA19" s="93">
        <f>SUM(AA18:AA18)</f>
        <v>0</v>
      </c>
      <c r="AB19" s="93">
        <f>SUM(AB18:AB18)</f>
        <v>0</v>
      </c>
      <c r="AC19" s="93">
        <f>SUM(AC18:AC18)</f>
        <v>0</v>
      </c>
      <c r="AD19" s="94">
        <f>E19+J19+O19+T19+Y19</f>
        <v>29335</v>
      </c>
      <c r="AE19" s="66"/>
      <c r="AF19" s="65"/>
    </row>
    <row r="20" spans="1:32" s="13" customFormat="1" ht="36" customHeight="1" x14ac:dyDescent="0.3">
      <c r="A20" s="155" t="s">
        <v>93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7"/>
      <c r="AE20" s="66"/>
      <c r="AF20" s="65"/>
    </row>
    <row r="21" spans="1:32" s="13" customFormat="1" ht="63.75" customHeight="1" x14ac:dyDescent="0.3">
      <c r="A21" s="81" t="s">
        <v>7</v>
      </c>
      <c r="B21" s="82" t="s">
        <v>55</v>
      </c>
      <c r="C21" s="95" t="s">
        <v>101</v>
      </c>
      <c r="D21" s="83" t="s">
        <v>42</v>
      </c>
      <c r="E21" s="15">
        <f t="shared" ref="E21" si="23">F21+G21+H21+I21</f>
        <v>33888</v>
      </c>
      <c r="F21" s="84">
        <f>602+33286</f>
        <v>33888</v>
      </c>
      <c r="G21" s="84">
        <v>0</v>
      </c>
      <c r="H21" s="84">
        <v>0</v>
      </c>
      <c r="I21" s="84">
        <v>0</v>
      </c>
      <c r="J21" s="15">
        <f t="shared" ref="J21:J22" si="24">K21+L21+M21+N21</f>
        <v>626</v>
      </c>
      <c r="K21" s="84">
        <f>35244-34618</f>
        <v>626</v>
      </c>
      <c r="L21" s="84">
        <v>0</v>
      </c>
      <c r="M21" s="84">
        <v>0</v>
      </c>
      <c r="N21" s="84">
        <v>0</v>
      </c>
      <c r="O21" s="15">
        <f t="shared" ref="O21:O22" si="25">P21+Q21+R21+S21</f>
        <v>651</v>
      </c>
      <c r="P21" s="84">
        <v>651</v>
      </c>
      <c r="Q21" s="84">
        <v>0</v>
      </c>
      <c r="R21" s="84">
        <v>0</v>
      </c>
      <c r="S21" s="84">
        <f t="shared" ref="S21:S24" si="26">804-804</f>
        <v>0</v>
      </c>
      <c r="T21" s="15">
        <f t="shared" ref="T21:T22" si="27">U21+V21+W21+X21</f>
        <v>677</v>
      </c>
      <c r="U21" s="84">
        <v>677</v>
      </c>
      <c r="V21" s="84">
        <v>0</v>
      </c>
      <c r="W21" s="84">
        <v>0</v>
      </c>
      <c r="X21" s="84">
        <f t="shared" ref="X21:X24" si="28">1134-1134</f>
        <v>0</v>
      </c>
      <c r="Y21" s="15">
        <f t="shared" ref="Y21:Y22" si="29">Z21+AA21+AB21+AC21</f>
        <v>704</v>
      </c>
      <c r="Z21" s="84">
        <v>704</v>
      </c>
      <c r="AA21" s="84">
        <v>0</v>
      </c>
      <c r="AB21" s="84">
        <v>0</v>
      </c>
      <c r="AC21" s="84">
        <v>0</v>
      </c>
      <c r="AD21" s="15">
        <f t="shared" si="8"/>
        <v>36546</v>
      </c>
      <c r="AE21" s="66"/>
      <c r="AF21" s="65"/>
    </row>
    <row r="22" spans="1:32" s="13" customFormat="1" ht="83.25" customHeight="1" x14ac:dyDescent="0.3">
      <c r="A22" s="81" t="s">
        <v>94</v>
      </c>
      <c r="B22" s="82" t="s">
        <v>56</v>
      </c>
      <c r="C22" s="95" t="s">
        <v>101</v>
      </c>
      <c r="D22" s="83" t="s">
        <v>42</v>
      </c>
      <c r="E22" s="15">
        <f>F22+G22+H22+I22</f>
        <v>39648</v>
      </c>
      <c r="F22" s="84">
        <f>603+39045</f>
        <v>39648</v>
      </c>
      <c r="G22" s="84">
        <v>0</v>
      </c>
      <c r="H22" s="84">
        <v>0</v>
      </c>
      <c r="I22" s="84">
        <v>0</v>
      </c>
      <c r="J22" s="15">
        <f t="shared" si="24"/>
        <v>627</v>
      </c>
      <c r="K22" s="84">
        <f>41233-40606</f>
        <v>627</v>
      </c>
      <c r="L22" s="84">
        <v>0</v>
      </c>
      <c r="M22" s="84">
        <v>0</v>
      </c>
      <c r="N22" s="84">
        <v>0</v>
      </c>
      <c r="O22" s="15">
        <f t="shared" si="25"/>
        <v>652</v>
      </c>
      <c r="P22" s="84">
        <v>652</v>
      </c>
      <c r="Q22" s="84">
        <v>0</v>
      </c>
      <c r="R22" s="84">
        <v>0</v>
      </c>
      <c r="S22" s="84">
        <f t="shared" si="26"/>
        <v>0</v>
      </c>
      <c r="T22" s="15">
        <f t="shared" si="27"/>
        <v>678</v>
      </c>
      <c r="U22" s="84">
        <v>678</v>
      </c>
      <c r="V22" s="84">
        <v>0</v>
      </c>
      <c r="W22" s="84">
        <v>0</v>
      </c>
      <c r="X22" s="84">
        <f t="shared" si="28"/>
        <v>0</v>
      </c>
      <c r="Y22" s="15">
        <f t="shared" si="29"/>
        <v>705</v>
      </c>
      <c r="Z22" s="84">
        <v>705</v>
      </c>
      <c r="AA22" s="84">
        <v>0</v>
      </c>
      <c r="AB22" s="84">
        <v>0</v>
      </c>
      <c r="AC22" s="84">
        <v>0</v>
      </c>
      <c r="AD22" s="15">
        <f t="shared" si="8"/>
        <v>42310</v>
      </c>
      <c r="AE22" s="66"/>
      <c r="AF22" s="65"/>
    </row>
    <row r="23" spans="1:32" s="13" customFormat="1" ht="83.25" customHeight="1" x14ac:dyDescent="0.3">
      <c r="A23" s="81" t="s">
        <v>95</v>
      </c>
      <c r="B23" s="82" t="s">
        <v>89</v>
      </c>
      <c r="C23" s="95" t="s">
        <v>101</v>
      </c>
      <c r="D23" s="83">
        <v>2029</v>
      </c>
      <c r="E23" s="15">
        <f>F23+G23+H23+I23</f>
        <v>0</v>
      </c>
      <c r="F23" s="84">
        <v>0</v>
      </c>
      <c r="G23" s="84">
        <v>0</v>
      </c>
      <c r="H23" s="84">
        <v>0</v>
      </c>
      <c r="I23" s="84">
        <v>0</v>
      </c>
      <c r="J23" s="15">
        <f t="shared" ref="J23" si="30">K23+L23+M23+N23</f>
        <v>0</v>
      </c>
      <c r="K23" s="84">
        <v>0</v>
      </c>
      <c r="L23" s="84">
        <v>0</v>
      </c>
      <c r="M23" s="84">
        <v>0</v>
      </c>
      <c r="N23" s="84">
        <v>0</v>
      </c>
      <c r="O23" s="15">
        <f t="shared" ref="O23" si="31">P23+Q23+R23+S23</f>
        <v>90000</v>
      </c>
      <c r="P23" s="84">
        <v>90000</v>
      </c>
      <c r="Q23" s="84">
        <v>0</v>
      </c>
      <c r="R23" s="84">
        <v>0</v>
      </c>
      <c r="S23" s="84">
        <f t="shared" si="26"/>
        <v>0</v>
      </c>
      <c r="T23" s="15">
        <f t="shared" ref="T23" si="32">U23+V23+W23+X23</f>
        <v>0</v>
      </c>
      <c r="U23" s="84">
        <v>0</v>
      </c>
      <c r="V23" s="84">
        <v>0</v>
      </c>
      <c r="W23" s="84">
        <v>0</v>
      </c>
      <c r="X23" s="84">
        <f t="shared" si="28"/>
        <v>0</v>
      </c>
      <c r="Y23" s="15">
        <f t="shared" ref="Y23" si="33">Z23+AA23+AB23+AC23</f>
        <v>0</v>
      </c>
      <c r="Z23" s="84">
        <v>0</v>
      </c>
      <c r="AA23" s="84">
        <v>0</v>
      </c>
      <c r="AB23" s="84">
        <v>0</v>
      </c>
      <c r="AC23" s="84">
        <v>0</v>
      </c>
      <c r="AD23" s="15">
        <f t="shared" ref="AD23" si="34">Y23+T23+O23+J23+E23</f>
        <v>90000</v>
      </c>
      <c r="AE23" s="66"/>
      <c r="AF23" s="65"/>
    </row>
    <row r="24" spans="1:32" s="13" customFormat="1" ht="83.25" customHeight="1" x14ac:dyDescent="0.3">
      <c r="A24" s="81" t="s">
        <v>96</v>
      </c>
      <c r="B24" s="82" t="s">
        <v>90</v>
      </c>
      <c r="C24" s="95" t="s">
        <v>101</v>
      </c>
      <c r="D24" s="83">
        <v>2029</v>
      </c>
      <c r="E24" s="15">
        <f>F24+G24+H24+I24</f>
        <v>0</v>
      </c>
      <c r="F24" s="84">
        <v>0</v>
      </c>
      <c r="G24" s="84">
        <v>0</v>
      </c>
      <c r="H24" s="84">
        <v>0</v>
      </c>
      <c r="I24" s="84">
        <v>0</v>
      </c>
      <c r="J24" s="15">
        <f t="shared" ref="J24" si="35">K24+L24+M24+N24</f>
        <v>0</v>
      </c>
      <c r="K24" s="84">
        <v>0</v>
      </c>
      <c r="L24" s="84">
        <v>0</v>
      </c>
      <c r="M24" s="84">
        <v>0</v>
      </c>
      <c r="N24" s="84">
        <v>0</v>
      </c>
      <c r="O24" s="15">
        <f t="shared" ref="O24" si="36">P24+Q24+R24+S24</f>
        <v>90000</v>
      </c>
      <c r="P24" s="84">
        <v>90000</v>
      </c>
      <c r="Q24" s="84">
        <v>0</v>
      </c>
      <c r="R24" s="84">
        <v>0</v>
      </c>
      <c r="S24" s="84">
        <f t="shared" si="26"/>
        <v>0</v>
      </c>
      <c r="T24" s="15">
        <f t="shared" ref="T24" si="37">U24+V24+W24+X24</f>
        <v>0</v>
      </c>
      <c r="U24" s="84">
        <v>0</v>
      </c>
      <c r="V24" s="84">
        <v>0</v>
      </c>
      <c r="W24" s="84">
        <v>0</v>
      </c>
      <c r="X24" s="84">
        <f t="shared" si="28"/>
        <v>0</v>
      </c>
      <c r="Y24" s="15">
        <f t="shared" ref="Y24" si="38">Z24+AA24+AB24+AC24</f>
        <v>0</v>
      </c>
      <c r="Z24" s="84">
        <v>0</v>
      </c>
      <c r="AA24" s="84">
        <v>0</v>
      </c>
      <c r="AB24" s="84">
        <v>0</v>
      </c>
      <c r="AC24" s="84">
        <v>0</v>
      </c>
      <c r="AD24" s="15">
        <f t="shared" ref="AD24" si="39">Y24+T24+O24+J24+E24</f>
        <v>90000</v>
      </c>
      <c r="AE24" s="66"/>
      <c r="AF24" s="65"/>
    </row>
    <row r="25" spans="1:32" s="13" customFormat="1" ht="27.75" customHeight="1" x14ac:dyDescent="0.3">
      <c r="A25" s="87"/>
      <c r="B25" s="113" t="s">
        <v>33</v>
      </c>
      <c r="C25" s="149"/>
      <c r="D25" s="149"/>
      <c r="E25" s="17">
        <f>F25+G25+H25+I25</f>
        <v>73536</v>
      </c>
      <c r="F25" s="17">
        <f>SUM(F21:F22)</f>
        <v>73536</v>
      </c>
      <c r="G25" s="17">
        <f t="shared" ref="G25:I25" si="40">SUM(G21:G22)</f>
        <v>0</v>
      </c>
      <c r="H25" s="17">
        <f t="shared" si="40"/>
        <v>0</v>
      </c>
      <c r="I25" s="17">
        <f t="shared" si="40"/>
        <v>0</v>
      </c>
      <c r="J25" s="17">
        <f>K25+L25+M25+N25</f>
        <v>1253</v>
      </c>
      <c r="K25" s="17">
        <f>SUM(K21:K22)</f>
        <v>1253</v>
      </c>
      <c r="L25" s="17">
        <f t="shared" ref="L25" si="41">SUM(L21:L22)</f>
        <v>0</v>
      </c>
      <c r="M25" s="17">
        <f t="shared" ref="M25" si="42">SUM(M21:M22)</f>
        <v>0</v>
      </c>
      <c r="N25" s="17">
        <f t="shared" ref="N25" si="43">SUM(N21:N22)</f>
        <v>0</v>
      </c>
      <c r="O25" s="17">
        <f>P25+Q25+R25+S25</f>
        <v>181303</v>
      </c>
      <c r="P25" s="17">
        <f>SUM(P21:P24)</f>
        <v>181303</v>
      </c>
      <c r="Q25" s="17">
        <f t="shared" ref="Q25" si="44">SUM(Q21:Q22)</f>
        <v>0</v>
      </c>
      <c r="R25" s="17">
        <f t="shared" ref="R25" si="45">SUM(R21:R22)</f>
        <v>0</v>
      </c>
      <c r="S25" s="17">
        <f t="shared" ref="S25" si="46">SUM(S21:S22)</f>
        <v>0</v>
      </c>
      <c r="T25" s="17">
        <f>U25+V25+W25+X25</f>
        <v>1355</v>
      </c>
      <c r="U25" s="17">
        <f>SUM(U21:U22)</f>
        <v>1355</v>
      </c>
      <c r="V25" s="17">
        <f t="shared" ref="V25" si="47">SUM(V21:V22)</f>
        <v>0</v>
      </c>
      <c r="W25" s="17">
        <f t="shared" ref="W25" si="48">SUM(W21:W22)</f>
        <v>0</v>
      </c>
      <c r="X25" s="17">
        <f t="shared" ref="X25" si="49">SUM(X21:X22)</f>
        <v>0</v>
      </c>
      <c r="Y25" s="17">
        <f>Z25+AA25+AB25+AC25</f>
        <v>1409</v>
      </c>
      <c r="Z25" s="17">
        <f>SUM(Z21:Z22)</f>
        <v>1409</v>
      </c>
      <c r="AA25" s="17">
        <f t="shared" ref="AA25" si="50">SUM(AA21:AA22)</f>
        <v>0</v>
      </c>
      <c r="AB25" s="17">
        <f t="shared" ref="AB25" si="51">SUM(AB21:AB22)</f>
        <v>0</v>
      </c>
      <c r="AC25" s="17">
        <f t="shared" ref="AC25" si="52">SUM(AC21:AC22)</f>
        <v>0</v>
      </c>
      <c r="AD25" s="15">
        <f>Y25+T25+O25+J25+E25</f>
        <v>258856</v>
      </c>
      <c r="AE25" s="66">
        <f>AD22+AD21+AD23+AD24</f>
        <v>258856</v>
      </c>
      <c r="AF25" s="63"/>
    </row>
    <row r="26" spans="1:32" s="16" customFormat="1" ht="32.25" customHeight="1" x14ac:dyDescent="0.3">
      <c r="A26" s="140" t="s">
        <v>60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70"/>
      <c r="U26" s="71"/>
      <c r="V26" s="71"/>
      <c r="W26" s="71"/>
      <c r="X26" s="71"/>
      <c r="Y26" s="71"/>
      <c r="Z26" s="71"/>
      <c r="AA26" s="71"/>
      <c r="AB26" s="71"/>
      <c r="AC26" s="71"/>
      <c r="AD26" s="72"/>
      <c r="AE26" s="69"/>
      <c r="AF26" s="63"/>
    </row>
    <row r="27" spans="1:32" s="16" customFormat="1" ht="61.5" customHeight="1" x14ac:dyDescent="0.3">
      <c r="A27" s="90" t="s">
        <v>43</v>
      </c>
      <c r="B27" s="130" t="s">
        <v>73</v>
      </c>
      <c r="C27" s="95" t="s">
        <v>101</v>
      </c>
      <c r="D27" s="96" t="s">
        <v>42</v>
      </c>
      <c r="E27" s="15">
        <f>F27+G27+H27+I27</f>
        <v>11558</v>
      </c>
      <c r="F27" s="84">
        <f>4545+7013</f>
        <v>11558</v>
      </c>
      <c r="G27" s="84">
        <v>0</v>
      </c>
      <c r="H27" s="84">
        <v>0</v>
      </c>
      <c r="I27" s="84">
        <v>0</v>
      </c>
      <c r="J27" s="15">
        <f>K27+L27+M27+N27</f>
        <v>12021</v>
      </c>
      <c r="K27" s="84">
        <f>4727+7294</f>
        <v>12021</v>
      </c>
      <c r="L27" s="84">
        <v>0</v>
      </c>
      <c r="M27" s="84">
        <v>0</v>
      </c>
      <c r="N27" s="84">
        <v>0</v>
      </c>
      <c r="O27" s="15">
        <f>P27+Q27+R27+S27</f>
        <v>12502</v>
      </c>
      <c r="P27" s="84">
        <f>4916+7586</f>
        <v>12502</v>
      </c>
      <c r="Q27" s="84">
        <v>0</v>
      </c>
      <c r="R27" s="84">
        <v>0</v>
      </c>
      <c r="S27" s="84">
        <v>0</v>
      </c>
      <c r="T27" s="73">
        <f>U27+V27+W27+X27</f>
        <v>13002</v>
      </c>
      <c r="U27" s="97">
        <f>5113+7889</f>
        <v>13002</v>
      </c>
      <c r="V27" s="97">
        <v>0</v>
      </c>
      <c r="W27" s="97">
        <v>0</v>
      </c>
      <c r="X27" s="97">
        <v>0</v>
      </c>
      <c r="Y27" s="73">
        <f>Z27+AA27+AB27+AC27</f>
        <v>13523</v>
      </c>
      <c r="Z27" s="97">
        <f>5318+8205</f>
        <v>13523</v>
      </c>
      <c r="AA27" s="97">
        <v>0</v>
      </c>
      <c r="AB27" s="97">
        <v>0</v>
      </c>
      <c r="AC27" s="97">
        <v>0</v>
      </c>
      <c r="AD27" s="73">
        <f>E27+J27+O27+T27+Y27</f>
        <v>62606</v>
      </c>
      <c r="AE27" s="69"/>
      <c r="AF27" s="63"/>
    </row>
    <row r="28" spans="1:32" s="16" customFormat="1" ht="91.5" customHeight="1" x14ac:dyDescent="0.3">
      <c r="A28" s="90" t="s">
        <v>67</v>
      </c>
      <c r="B28" s="130" t="s">
        <v>69</v>
      </c>
      <c r="C28" s="95" t="s">
        <v>102</v>
      </c>
      <c r="D28" s="96" t="s">
        <v>42</v>
      </c>
      <c r="E28" s="15" t="s">
        <v>13</v>
      </c>
      <c r="F28" s="15" t="s">
        <v>13</v>
      </c>
      <c r="G28" s="15" t="s">
        <v>13</v>
      </c>
      <c r="H28" s="15" t="s">
        <v>13</v>
      </c>
      <c r="I28" s="15" t="s">
        <v>13</v>
      </c>
      <c r="J28" s="15" t="s">
        <v>13</v>
      </c>
      <c r="K28" s="15" t="s">
        <v>13</v>
      </c>
      <c r="L28" s="15" t="s">
        <v>13</v>
      </c>
      <c r="M28" s="15" t="s">
        <v>13</v>
      </c>
      <c r="N28" s="15" t="s">
        <v>13</v>
      </c>
      <c r="O28" s="15" t="s">
        <v>13</v>
      </c>
      <c r="P28" s="15" t="s">
        <v>13</v>
      </c>
      <c r="Q28" s="15" t="s">
        <v>13</v>
      </c>
      <c r="R28" s="15" t="s">
        <v>13</v>
      </c>
      <c r="S28" s="15" t="s">
        <v>13</v>
      </c>
      <c r="T28" s="15" t="s">
        <v>13</v>
      </c>
      <c r="U28" s="15" t="s">
        <v>13</v>
      </c>
      <c r="V28" s="15" t="s">
        <v>13</v>
      </c>
      <c r="W28" s="15" t="s">
        <v>13</v>
      </c>
      <c r="X28" s="15" t="s">
        <v>13</v>
      </c>
      <c r="Y28" s="15" t="s">
        <v>13</v>
      </c>
      <c r="Z28" s="15" t="s">
        <v>13</v>
      </c>
      <c r="AA28" s="15" t="s">
        <v>13</v>
      </c>
      <c r="AB28" s="15" t="s">
        <v>13</v>
      </c>
      <c r="AC28" s="15" t="s">
        <v>13</v>
      </c>
      <c r="AD28" s="15" t="s">
        <v>13</v>
      </c>
      <c r="AE28" s="69"/>
      <c r="AF28" s="63"/>
    </row>
    <row r="29" spans="1:32" s="16" customFormat="1" ht="67.5" customHeight="1" x14ac:dyDescent="0.3">
      <c r="A29" s="90" t="s">
        <v>68</v>
      </c>
      <c r="B29" s="130" t="s">
        <v>70</v>
      </c>
      <c r="C29" s="95" t="s">
        <v>101</v>
      </c>
      <c r="D29" s="96" t="s">
        <v>42</v>
      </c>
      <c r="E29" s="15" t="s">
        <v>13</v>
      </c>
      <c r="F29" s="15" t="s">
        <v>13</v>
      </c>
      <c r="G29" s="15" t="s">
        <v>13</v>
      </c>
      <c r="H29" s="15" t="s">
        <v>13</v>
      </c>
      <c r="I29" s="15" t="s">
        <v>13</v>
      </c>
      <c r="J29" s="15" t="s">
        <v>13</v>
      </c>
      <c r="K29" s="15" t="s">
        <v>13</v>
      </c>
      <c r="L29" s="15" t="s">
        <v>13</v>
      </c>
      <c r="M29" s="15" t="s">
        <v>13</v>
      </c>
      <c r="N29" s="15" t="s">
        <v>13</v>
      </c>
      <c r="O29" s="15" t="s">
        <v>13</v>
      </c>
      <c r="P29" s="15" t="s">
        <v>13</v>
      </c>
      <c r="Q29" s="15" t="s">
        <v>13</v>
      </c>
      <c r="R29" s="15" t="s">
        <v>13</v>
      </c>
      <c r="S29" s="15" t="s">
        <v>13</v>
      </c>
      <c r="T29" s="15" t="s">
        <v>13</v>
      </c>
      <c r="U29" s="15" t="s">
        <v>13</v>
      </c>
      <c r="V29" s="15" t="s">
        <v>13</v>
      </c>
      <c r="W29" s="15" t="s">
        <v>13</v>
      </c>
      <c r="X29" s="15" t="s">
        <v>13</v>
      </c>
      <c r="Y29" s="15" t="s">
        <v>13</v>
      </c>
      <c r="Z29" s="15" t="s">
        <v>13</v>
      </c>
      <c r="AA29" s="15" t="s">
        <v>13</v>
      </c>
      <c r="AB29" s="15" t="s">
        <v>13</v>
      </c>
      <c r="AC29" s="15" t="s">
        <v>13</v>
      </c>
      <c r="AD29" s="15" t="s">
        <v>13</v>
      </c>
      <c r="AE29" s="69"/>
      <c r="AF29" s="63"/>
    </row>
    <row r="30" spans="1:32" s="16" customFormat="1" ht="67.5" customHeight="1" x14ac:dyDescent="0.3">
      <c r="A30" s="90" t="s">
        <v>99</v>
      </c>
      <c r="B30" s="123" t="s">
        <v>100</v>
      </c>
      <c r="C30" s="95" t="s">
        <v>101</v>
      </c>
      <c r="D30" s="96" t="s">
        <v>42</v>
      </c>
      <c r="E30" s="15" t="s">
        <v>13</v>
      </c>
      <c r="F30" s="15" t="s">
        <v>13</v>
      </c>
      <c r="G30" s="15" t="s">
        <v>13</v>
      </c>
      <c r="H30" s="15" t="s">
        <v>13</v>
      </c>
      <c r="I30" s="15" t="s">
        <v>13</v>
      </c>
      <c r="J30" s="15" t="s">
        <v>13</v>
      </c>
      <c r="K30" s="15" t="s">
        <v>13</v>
      </c>
      <c r="L30" s="15" t="s">
        <v>13</v>
      </c>
      <c r="M30" s="15" t="s">
        <v>13</v>
      </c>
      <c r="N30" s="15" t="s">
        <v>13</v>
      </c>
      <c r="O30" s="15" t="s">
        <v>13</v>
      </c>
      <c r="P30" s="15" t="s">
        <v>13</v>
      </c>
      <c r="Q30" s="15" t="s">
        <v>13</v>
      </c>
      <c r="R30" s="15" t="s">
        <v>13</v>
      </c>
      <c r="S30" s="15" t="s">
        <v>13</v>
      </c>
      <c r="T30" s="15" t="s">
        <v>13</v>
      </c>
      <c r="U30" s="15" t="s">
        <v>13</v>
      </c>
      <c r="V30" s="15" t="s">
        <v>13</v>
      </c>
      <c r="W30" s="15" t="s">
        <v>13</v>
      </c>
      <c r="X30" s="15" t="s">
        <v>13</v>
      </c>
      <c r="Y30" s="15" t="s">
        <v>13</v>
      </c>
      <c r="Z30" s="15" t="s">
        <v>13</v>
      </c>
      <c r="AA30" s="15" t="s">
        <v>13</v>
      </c>
      <c r="AB30" s="15" t="s">
        <v>13</v>
      </c>
      <c r="AC30" s="15" t="s">
        <v>13</v>
      </c>
      <c r="AD30" s="15" t="s">
        <v>13</v>
      </c>
      <c r="AE30" s="69"/>
      <c r="AF30" s="63"/>
    </row>
    <row r="31" spans="1:32" s="16" customFormat="1" ht="31.5" customHeight="1" x14ac:dyDescent="0.3">
      <c r="A31" s="92"/>
      <c r="B31" s="114" t="s">
        <v>44</v>
      </c>
      <c r="C31" s="67"/>
      <c r="D31" s="68"/>
      <c r="E31" s="17">
        <f>F31+G31+H31+I31</f>
        <v>11558</v>
      </c>
      <c r="F31" s="17">
        <f>F27</f>
        <v>11558</v>
      </c>
      <c r="G31" s="17">
        <f t="shared" ref="G31:I31" si="53">G27</f>
        <v>0</v>
      </c>
      <c r="H31" s="17">
        <f t="shared" si="53"/>
        <v>0</v>
      </c>
      <c r="I31" s="17">
        <f t="shared" si="53"/>
        <v>0</v>
      </c>
      <c r="J31" s="17">
        <f>K31+L31+M31+N31</f>
        <v>12021</v>
      </c>
      <c r="K31" s="17">
        <f>K27</f>
        <v>12021</v>
      </c>
      <c r="L31" s="17">
        <f t="shared" ref="L31" si="54">L27</f>
        <v>0</v>
      </c>
      <c r="M31" s="17">
        <f t="shared" ref="M31" si="55">M27</f>
        <v>0</v>
      </c>
      <c r="N31" s="17">
        <f t="shared" ref="N31" si="56">N27</f>
        <v>0</v>
      </c>
      <c r="O31" s="17">
        <f>P31+Q31+R31+S31</f>
        <v>12502</v>
      </c>
      <c r="P31" s="17">
        <f>P27</f>
        <v>12502</v>
      </c>
      <c r="Q31" s="17">
        <f t="shared" ref="Q31" si="57">Q27</f>
        <v>0</v>
      </c>
      <c r="R31" s="17">
        <f t="shared" ref="R31" si="58">R27</f>
        <v>0</v>
      </c>
      <c r="S31" s="17">
        <f t="shared" ref="S31" si="59">S27</f>
        <v>0</v>
      </c>
      <c r="T31" s="17">
        <f>U31+V31+W31+X31</f>
        <v>13002</v>
      </c>
      <c r="U31" s="17">
        <f>U27</f>
        <v>13002</v>
      </c>
      <c r="V31" s="17">
        <f t="shared" ref="V31" si="60">V27</f>
        <v>0</v>
      </c>
      <c r="W31" s="17">
        <f t="shared" ref="W31" si="61">W27</f>
        <v>0</v>
      </c>
      <c r="X31" s="17">
        <f t="shared" ref="X31" si="62">X27</f>
        <v>0</v>
      </c>
      <c r="Y31" s="17">
        <f>Z31+AA31+AB31+AC31</f>
        <v>13523</v>
      </c>
      <c r="Z31" s="17">
        <f>Z27</f>
        <v>13523</v>
      </c>
      <c r="AA31" s="17">
        <f t="shared" ref="AA31" si="63">AA27</f>
        <v>0</v>
      </c>
      <c r="AB31" s="17">
        <f t="shared" ref="AB31" si="64">AB27</f>
        <v>0</v>
      </c>
      <c r="AC31" s="17">
        <f t="shared" ref="AC31" si="65">AC27</f>
        <v>0</v>
      </c>
      <c r="AD31" s="94">
        <f>E31+J31+O31+T31+Y31</f>
        <v>62606</v>
      </c>
      <c r="AE31" s="66">
        <f>AD27</f>
        <v>62606</v>
      </c>
      <c r="AF31" s="63"/>
    </row>
    <row r="32" spans="1:32" s="16" customFormat="1" ht="31.5" customHeight="1" x14ac:dyDescent="0.3">
      <c r="A32" s="140" t="s">
        <v>61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70"/>
      <c r="U32" s="71"/>
      <c r="V32" s="71"/>
      <c r="W32" s="71"/>
      <c r="X32" s="71"/>
      <c r="Y32" s="71"/>
      <c r="Z32" s="71"/>
      <c r="AA32" s="71"/>
      <c r="AB32" s="71"/>
      <c r="AC32" s="71"/>
      <c r="AD32" s="72"/>
      <c r="AE32" s="69"/>
      <c r="AF32" s="63"/>
    </row>
    <row r="33" spans="1:32" s="16" customFormat="1" ht="48.75" customHeight="1" x14ac:dyDescent="0.3">
      <c r="A33" s="90" t="s">
        <v>62</v>
      </c>
      <c r="B33" s="98" t="s">
        <v>87</v>
      </c>
      <c r="C33" s="95" t="s">
        <v>101</v>
      </c>
      <c r="D33" s="99" t="s">
        <v>42</v>
      </c>
      <c r="E33" s="17">
        <f>F33+G33+H33+I33</f>
        <v>16088</v>
      </c>
      <c r="F33" s="100">
        <v>6685</v>
      </c>
      <c r="G33" s="100">
        <v>9403</v>
      </c>
      <c r="H33" s="100">
        <v>0</v>
      </c>
      <c r="I33" s="100">
        <v>0</v>
      </c>
      <c r="J33" s="17">
        <f>K33+L33+M33+N33</f>
        <v>16355</v>
      </c>
      <c r="K33" s="100">
        <v>6952</v>
      </c>
      <c r="L33" s="100">
        <v>9403</v>
      </c>
      <c r="M33" s="100">
        <v>0</v>
      </c>
      <c r="N33" s="100">
        <v>0</v>
      </c>
      <c r="O33" s="17">
        <f>P33+Q33+R33+S33</f>
        <v>7230</v>
      </c>
      <c r="P33" s="100">
        <v>7230</v>
      </c>
      <c r="Q33" s="100">
        <v>0</v>
      </c>
      <c r="R33" s="100">
        <v>0</v>
      </c>
      <c r="S33" s="100">
        <v>0</v>
      </c>
      <c r="T33" s="74">
        <f>U33+V33+W33+X33</f>
        <v>7519</v>
      </c>
      <c r="U33" s="101">
        <v>7519</v>
      </c>
      <c r="V33" s="101">
        <v>0</v>
      </c>
      <c r="W33" s="101">
        <v>0</v>
      </c>
      <c r="X33" s="101">
        <v>0</v>
      </c>
      <c r="Y33" s="74">
        <f>Z33+AA33+AB33+AC33</f>
        <v>7820</v>
      </c>
      <c r="Z33" s="101">
        <v>7820</v>
      </c>
      <c r="AA33" s="101">
        <v>0</v>
      </c>
      <c r="AB33" s="101">
        <v>0</v>
      </c>
      <c r="AC33" s="101">
        <v>0</v>
      </c>
      <c r="AD33" s="73">
        <f>E33+J33+O33+T33+Y33</f>
        <v>55012</v>
      </c>
      <c r="AE33" s="69"/>
      <c r="AF33" s="63"/>
    </row>
    <row r="34" spans="1:32" s="16" customFormat="1" ht="30" customHeight="1" x14ac:dyDescent="0.3">
      <c r="A34" s="131"/>
      <c r="B34" s="114" t="s">
        <v>97</v>
      </c>
      <c r="C34" s="67"/>
      <c r="D34" s="68"/>
      <c r="E34" s="17">
        <f>F34+G34+H34+I34</f>
        <v>16088</v>
      </c>
      <c r="F34" s="17">
        <f>F33</f>
        <v>6685</v>
      </c>
      <c r="G34" s="17">
        <f>G33</f>
        <v>9403</v>
      </c>
      <c r="H34" s="17">
        <f>H33</f>
        <v>0</v>
      </c>
      <c r="I34" s="17">
        <f>I33</f>
        <v>0</v>
      </c>
      <c r="J34" s="17">
        <f>K34+L34+M34+N34</f>
        <v>16355</v>
      </c>
      <c r="K34" s="17">
        <f>K33</f>
        <v>6952</v>
      </c>
      <c r="L34" s="17">
        <f t="shared" ref="L34:N34" si="66">L33</f>
        <v>9403</v>
      </c>
      <c r="M34" s="17">
        <f t="shared" si="66"/>
        <v>0</v>
      </c>
      <c r="N34" s="17">
        <f t="shared" si="66"/>
        <v>0</v>
      </c>
      <c r="O34" s="17">
        <f>P34+Q34+R34+S34</f>
        <v>7230</v>
      </c>
      <c r="P34" s="17">
        <f>P33</f>
        <v>7230</v>
      </c>
      <c r="Q34" s="17">
        <f t="shared" ref="Q34:S34" si="67">Q33</f>
        <v>0</v>
      </c>
      <c r="R34" s="17">
        <f t="shared" si="67"/>
        <v>0</v>
      </c>
      <c r="S34" s="17">
        <f t="shared" si="67"/>
        <v>0</v>
      </c>
      <c r="T34" s="74">
        <f>U34+V34+W34+X34</f>
        <v>7519</v>
      </c>
      <c r="U34" s="17">
        <f>U33</f>
        <v>7519</v>
      </c>
      <c r="V34" s="17">
        <f t="shared" ref="V34:X34" si="68">V33</f>
        <v>0</v>
      </c>
      <c r="W34" s="17">
        <f t="shared" si="68"/>
        <v>0</v>
      </c>
      <c r="X34" s="17">
        <f t="shared" si="68"/>
        <v>0</v>
      </c>
      <c r="Y34" s="74">
        <f>Z34+AA34+AB34+AC34</f>
        <v>7820</v>
      </c>
      <c r="Z34" s="17">
        <f>Z33</f>
        <v>7820</v>
      </c>
      <c r="AA34" s="17">
        <f t="shared" ref="AA34:AC34" si="69">AA33</f>
        <v>0</v>
      </c>
      <c r="AB34" s="17">
        <f t="shared" si="69"/>
        <v>0</v>
      </c>
      <c r="AC34" s="17">
        <f t="shared" si="69"/>
        <v>0</v>
      </c>
      <c r="AD34" s="73">
        <f>E34+J34+O34+T34+Y34</f>
        <v>55012</v>
      </c>
      <c r="AE34" s="66">
        <f>AD33</f>
        <v>55012</v>
      </c>
      <c r="AF34" s="63"/>
    </row>
    <row r="35" spans="1:32" s="16" customFormat="1" ht="37.5" customHeight="1" x14ac:dyDescent="0.3">
      <c r="A35" s="150" t="s">
        <v>8</v>
      </c>
      <c r="B35" s="150"/>
      <c r="C35" s="67"/>
      <c r="D35" s="68"/>
      <c r="E35" s="17">
        <f>F35+G35+H35+I35</f>
        <v>117180</v>
      </c>
      <c r="F35" s="17">
        <f>F16+F19+F25+F31+F34</f>
        <v>107777</v>
      </c>
      <c r="G35" s="17">
        <f>G16+G25+G31+G34</f>
        <v>9403</v>
      </c>
      <c r="H35" s="17">
        <f t="shared" ref="H35:I35" si="70">H16+H25+H31+H34</f>
        <v>0</v>
      </c>
      <c r="I35" s="17">
        <f t="shared" si="70"/>
        <v>0</v>
      </c>
      <c r="J35" s="17">
        <f>K35+L35+M35+N35</f>
        <v>46266</v>
      </c>
      <c r="K35" s="17">
        <f>K16+K19+K25+K31+K34</f>
        <v>36863</v>
      </c>
      <c r="L35" s="17">
        <f>L16+L25+L31+L34</f>
        <v>9403</v>
      </c>
      <c r="M35" s="17">
        <f t="shared" ref="M35" si="71">M16+M25+M31+M34</f>
        <v>0</v>
      </c>
      <c r="N35" s="17">
        <f t="shared" ref="N35" si="72">N16+N25+N31+N34</f>
        <v>0</v>
      </c>
      <c r="O35" s="17">
        <f>P35+Q35+R35+S35</f>
        <v>218338</v>
      </c>
      <c r="P35" s="17">
        <f>P16+P19+P25+P31+P34</f>
        <v>218338</v>
      </c>
      <c r="Q35" s="17">
        <f>Q16+Q25+Q31+Q34</f>
        <v>0</v>
      </c>
      <c r="R35" s="17">
        <f t="shared" ref="R35" si="73">R16+R25+R31+R34</f>
        <v>0</v>
      </c>
      <c r="S35" s="17">
        <f t="shared" ref="S35" si="74">S16+S25+S31+S34</f>
        <v>0</v>
      </c>
      <c r="T35" s="17">
        <f>U35+V35+W35+X35</f>
        <v>39871</v>
      </c>
      <c r="U35" s="17">
        <f>U16+U19+U25+U31+U34</f>
        <v>39871</v>
      </c>
      <c r="V35" s="17">
        <f>V16+V25+V31+V34</f>
        <v>0</v>
      </c>
      <c r="W35" s="17">
        <f t="shared" ref="W35" si="75">W16+W25+W31+W34</f>
        <v>0</v>
      </c>
      <c r="X35" s="17">
        <f t="shared" ref="X35" si="76">X16+X25+X31+X34</f>
        <v>0</v>
      </c>
      <c r="Y35" s="17">
        <f>Z35+AA35+AB35+AC35</f>
        <v>41468</v>
      </c>
      <c r="Z35" s="17">
        <f>Z16+Z19+Z25+Z31+Z34</f>
        <v>41468</v>
      </c>
      <c r="AA35" s="17">
        <f>AA16+AA25+AA31+AA34</f>
        <v>0</v>
      </c>
      <c r="AB35" s="17">
        <f t="shared" ref="AB35" si="77">AB16+AB25+AB31+AB34</f>
        <v>0</v>
      </c>
      <c r="AC35" s="17">
        <f t="shared" ref="AC35" si="78">AC16+AC25+AC31+AC34</f>
        <v>0</v>
      </c>
      <c r="AD35" s="15">
        <f>E35+J35+O35+T35+Y35</f>
        <v>463123</v>
      </c>
      <c r="AE35" s="69">
        <f>AD16+AD19+AD25+AD31+AD34</f>
        <v>463123</v>
      </c>
      <c r="AF35" s="63"/>
    </row>
    <row r="36" spans="1:32" s="13" customFormat="1" ht="18.75" x14ac:dyDescent="0.3">
      <c r="A36" s="18"/>
      <c r="B36" s="18"/>
      <c r="C36" s="19"/>
      <c r="D36" s="2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14"/>
    </row>
    <row r="37" spans="1:32" s="13" customFormat="1" ht="19.5" thickBot="1" x14ac:dyDescent="0.35">
      <c r="A37" s="18"/>
      <c r="B37" s="18"/>
      <c r="C37" s="19"/>
      <c r="D37" s="2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125"/>
      <c r="T37" s="125"/>
      <c r="U37" s="125"/>
      <c r="V37" s="125"/>
      <c r="W37" s="125"/>
      <c r="X37" s="125"/>
      <c r="Y37" s="22"/>
      <c r="Z37" s="22"/>
      <c r="AA37" s="22"/>
      <c r="AB37" s="22"/>
      <c r="AC37" s="21"/>
      <c r="AD37" s="23"/>
      <c r="AE37" s="14"/>
    </row>
    <row r="38" spans="1:32" s="13" customFormat="1" ht="18.75" x14ac:dyDescent="0.3">
      <c r="A38" s="18"/>
      <c r="B38" s="18"/>
      <c r="C38" s="19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125"/>
      <c r="T38" s="126"/>
      <c r="U38" s="126"/>
      <c r="V38" s="126"/>
      <c r="W38" s="126"/>
      <c r="X38" s="125"/>
      <c r="Y38" s="24"/>
      <c r="Z38" s="24"/>
      <c r="AA38" s="24"/>
      <c r="AB38" s="24"/>
      <c r="AC38" s="21"/>
      <c r="AD38" s="23"/>
      <c r="AE38" s="14"/>
    </row>
    <row r="39" spans="1:32" ht="15.75" x14ac:dyDescent="0.25">
      <c r="C39" s="25"/>
      <c r="D39" s="26"/>
      <c r="E39" s="27"/>
      <c r="F39" s="28"/>
      <c r="I39" s="28"/>
      <c r="J39" s="27"/>
      <c r="K39" s="147"/>
      <c r="L39" s="147"/>
      <c r="N39" s="29"/>
      <c r="O39" s="30"/>
      <c r="P39" s="31"/>
      <c r="Q39" s="29"/>
      <c r="R39" s="29"/>
      <c r="S39" s="29"/>
      <c r="T39" s="32"/>
      <c r="U39" s="26"/>
      <c r="V39" s="26"/>
      <c r="W39" s="26"/>
      <c r="Z39" s="2"/>
      <c r="AA39" s="26"/>
      <c r="AB39" s="26"/>
      <c r="AC39" s="33" t="s">
        <v>34</v>
      </c>
      <c r="AD39" s="34">
        <f>I35+N35++S35+X35+AC35</f>
        <v>0</v>
      </c>
    </row>
    <row r="40" spans="1:32" ht="15" x14ac:dyDescent="0.25">
      <c r="C40" s="25"/>
      <c r="D40" s="26"/>
      <c r="E40" s="27"/>
      <c r="F40" s="35"/>
      <c r="I40" s="35"/>
      <c r="J40" s="27"/>
      <c r="K40" s="36"/>
      <c r="O40" s="27"/>
      <c r="P40" s="37"/>
      <c r="T40" s="32"/>
      <c r="U40" s="26"/>
      <c r="V40" s="26"/>
      <c r="W40" s="26"/>
      <c r="Z40" s="2"/>
      <c r="AA40" s="26"/>
      <c r="AB40" s="26"/>
      <c r="AC40" s="33" t="s">
        <v>35</v>
      </c>
      <c r="AD40" s="34">
        <f>G35+L35+Q35+V35+AA35</f>
        <v>18806</v>
      </c>
    </row>
    <row r="41" spans="1:32" ht="15.75" x14ac:dyDescent="0.25">
      <c r="F41" s="38"/>
      <c r="G41" s="38"/>
      <c r="H41" s="38"/>
      <c r="I41" s="38"/>
      <c r="J41" s="39"/>
      <c r="K41" s="38"/>
      <c r="L41" s="38"/>
      <c r="M41" s="38"/>
      <c r="N41" s="38"/>
      <c r="O41" s="39"/>
      <c r="P41" s="38"/>
      <c r="T41" s="32"/>
      <c r="U41" s="26"/>
      <c r="V41" s="26"/>
      <c r="W41" s="26"/>
      <c r="AC41" s="1" t="s">
        <v>36</v>
      </c>
      <c r="AD41" s="40">
        <f>F35+K35+P35+U35+Z35</f>
        <v>444317</v>
      </c>
    </row>
    <row r="42" spans="1:32" x14ac:dyDescent="0.2">
      <c r="T42" s="32"/>
      <c r="U42" s="26"/>
      <c r="V42" s="26"/>
      <c r="W42" s="26"/>
      <c r="AD42" s="40">
        <f>AD39+AD40+AD41</f>
        <v>463123</v>
      </c>
    </row>
    <row r="43" spans="1:32" s="38" customFormat="1" ht="15.75" x14ac:dyDescent="0.25">
      <c r="J43" s="41"/>
      <c r="K43" s="41"/>
      <c r="L43" s="139"/>
      <c r="M43" s="139"/>
      <c r="N43" s="139"/>
      <c r="O43" s="148"/>
      <c r="P43" s="148"/>
      <c r="AC43" s="42"/>
      <c r="AD43" s="43"/>
      <c r="AE43" s="44"/>
    </row>
    <row r="44" spans="1:32" s="38" customFormat="1" ht="18.75" x14ac:dyDescent="0.3">
      <c r="J44" s="41"/>
      <c r="K44" s="41"/>
      <c r="L44" s="143"/>
      <c r="M44" s="143"/>
      <c r="N44" s="78"/>
      <c r="O44" s="142"/>
      <c r="P44" s="142"/>
      <c r="AE44" s="44"/>
    </row>
    <row r="45" spans="1:32" s="38" customFormat="1" ht="18.75" x14ac:dyDescent="0.3">
      <c r="J45" s="41"/>
      <c r="K45" s="41"/>
      <c r="L45" s="143"/>
      <c r="M45" s="143"/>
      <c r="N45" s="45"/>
      <c r="O45" s="142"/>
      <c r="P45" s="142"/>
      <c r="AE45" s="44"/>
    </row>
    <row r="46" spans="1:32" s="38" customFormat="1" ht="18.75" x14ac:dyDescent="0.3">
      <c r="J46" s="41"/>
      <c r="K46" s="41"/>
      <c r="L46" s="46"/>
      <c r="M46" s="46"/>
      <c r="N46" s="45"/>
      <c r="O46" s="142"/>
      <c r="P46" s="142"/>
      <c r="AE46" s="44"/>
    </row>
    <row r="47" spans="1:32" ht="18.75" x14ac:dyDescent="0.3">
      <c r="J47" s="47"/>
      <c r="K47" s="47"/>
      <c r="L47" s="143"/>
      <c r="M47" s="143"/>
      <c r="N47" s="48"/>
      <c r="O47" s="144"/>
      <c r="P47" s="144"/>
    </row>
    <row r="48" spans="1:32" ht="17.25" x14ac:dyDescent="0.3">
      <c r="J48" s="47"/>
      <c r="K48" s="47"/>
      <c r="L48" s="49"/>
      <c r="M48" s="47"/>
      <c r="N48" s="145"/>
      <c r="O48" s="145"/>
      <c r="P48" s="145"/>
    </row>
    <row r="49" spans="10:16" ht="17.25" x14ac:dyDescent="0.3">
      <c r="J49" s="146"/>
      <c r="K49" s="146"/>
      <c r="L49" s="49"/>
      <c r="M49" s="47"/>
      <c r="N49" s="45"/>
      <c r="O49" s="138"/>
      <c r="P49" s="138"/>
    </row>
    <row r="50" spans="10:16" ht="15.75" x14ac:dyDescent="0.25">
      <c r="J50" s="32"/>
      <c r="K50" s="26"/>
      <c r="L50" s="26"/>
      <c r="M50" s="26"/>
      <c r="N50" s="50"/>
      <c r="O50" s="138"/>
      <c r="P50" s="138"/>
    </row>
    <row r="51" spans="10:16" ht="15.75" x14ac:dyDescent="0.25">
      <c r="J51" s="32"/>
      <c r="K51" s="26"/>
      <c r="L51" s="26"/>
      <c r="M51" s="26"/>
      <c r="N51" s="138"/>
      <c r="O51" s="139"/>
      <c r="P51" s="139"/>
    </row>
  </sheetData>
  <mergeCells count="46">
    <mergeCell ref="J1:N1"/>
    <mergeCell ref="O1:S1"/>
    <mergeCell ref="J2:N2"/>
    <mergeCell ref="O2:S2"/>
    <mergeCell ref="J3:N3"/>
    <mergeCell ref="O3:S3"/>
    <mergeCell ref="J4:N4"/>
    <mergeCell ref="O4:S4"/>
    <mergeCell ref="A6:A8"/>
    <mergeCell ref="B6:B8"/>
    <mergeCell ref="C6:C8"/>
    <mergeCell ref="D6:D8"/>
    <mergeCell ref="E6:S6"/>
    <mergeCell ref="E5:P5"/>
    <mergeCell ref="T10:AD10"/>
    <mergeCell ref="AE12:AF12"/>
    <mergeCell ref="A20:AD20"/>
    <mergeCell ref="T6:AD6"/>
    <mergeCell ref="E7:I7"/>
    <mergeCell ref="J7:N7"/>
    <mergeCell ref="O7:S7"/>
    <mergeCell ref="T7:X7"/>
    <mergeCell ref="Y7:AC7"/>
    <mergeCell ref="AD7:AD8"/>
    <mergeCell ref="A17:S17"/>
    <mergeCell ref="L45:M45"/>
    <mergeCell ref="O45:P45"/>
    <mergeCell ref="C25:D25"/>
    <mergeCell ref="A35:B35"/>
    <mergeCell ref="A32:S32"/>
    <mergeCell ref="O50:P50"/>
    <mergeCell ref="N51:P51"/>
    <mergeCell ref="A10:S10"/>
    <mergeCell ref="A11:S11"/>
    <mergeCell ref="A26:S26"/>
    <mergeCell ref="O46:P46"/>
    <mergeCell ref="L47:M47"/>
    <mergeCell ref="O47:P47"/>
    <mergeCell ref="N48:P48"/>
    <mergeCell ref="J49:K49"/>
    <mergeCell ref="O49:P49"/>
    <mergeCell ref="K39:L39"/>
    <mergeCell ref="L43:N43"/>
    <mergeCell ref="O43:P43"/>
    <mergeCell ref="L44:M44"/>
    <mergeCell ref="O44:P44"/>
  </mergeCells>
  <pageMargins left="0.31496062992125984" right="0.31496062992125984" top="1.1811023622047245" bottom="0.59055118110236227" header="0.11811023622047245" footer="0.11811023622047245"/>
  <pageSetup paperSize="9" scale="48" firstPageNumber="19" pageOrder="overThenDown" orientation="landscape" useFirstPageNumber="1" r:id="rId1"/>
  <headerFooter differentFirst="1">
    <oddHeader>&amp;C&amp;P</oddHeader>
    <firstHeader>&amp;C&amp;P</firstHeader>
  </headerFooter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BreakPreview" topLeftCell="A10" zoomScale="60" zoomScaleNormal="50" workbookViewId="0">
      <selection activeCell="A20" sqref="A20:J20"/>
    </sheetView>
  </sheetViews>
  <sheetFormatPr defaultRowHeight="15" x14ac:dyDescent="0.25"/>
  <cols>
    <col min="1" max="1" width="7.140625" style="54" customWidth="1"/>
    <col min="2" max="2" width="53.85546875" style="54" customWidth="1"/>
    <col min="3" max="3" width="64" style="54" customWidth="1"/>
    <col min="4" max="4" width="9.7109375" style="54" customWidth="1"/>
    <col min="5" max="5" width="11.28515625" style="54" customWidth="1"/>
    <col min="6" max="10" width="15.42578125" style="54" customWidth="1"/>
    <col min="11" max="11" width="14.28515625" style="57" customWidth="1"/>
    <col min="12" max="12" width="15.7109375" style="57" customWidth="1"/>
    <col min="14" max="14" width="30.140625" customWidth="1"/>
    <col min="257" max="257" width="7.140625" customWidth="1"/>
    <col min="258" max="258" width="53.85546875" customWidth="1"/>
    <col min="259" max="259" width="64" customWidth="1"/>
    <col min="260" max="260" width="9.7109375" customWidth="1"/>
    <col min="261" max="261" width="10.5703125" customWidth="1"/>
    <col min="262" max="266" width="15.42578125" customWidth="1"/>
    <col min="267" max="267" width="14.28515625" customWidth="1"/>
    <col min="268" max="268" width="15.7109375" customWidth="1"/>
    <col min="270" max="270" width="30.140625" customWidth="1"/>
    <col min="513" max="513" width="7.140625" customWidth="1"/>
    <col min="514" max="514" width="53.85546875" customWidth="1"/>
    <col min="515" max="515" width="64" customWidth="1"/>
    <col min="516" max="516" width="9.7109375" customWidth="1"/>
    <col min="517" max="517" width="10.5703125" customWidth="1"/>
    <col min="518" max="522" width="15.42578125" customWidth="1"/>
    <col min="523" max="523" width="14.28515625" customWidth="1"/>
    <col min="524" max="524" width="15.7109375" customWidth="1"/>
    <col min="526" max="526" width="30.140625" customWidth="1"/>
    <col min="769" max="769" width="7.140625" customWidth="1"/>
    <col min="770" max="770" width="53.85546875" customWidth="1"/>
    <col min="771" max="771" width="64" customWidth="1"/>
    <col min="772" max="772" width="9.7109375" customWidth="1"/>
    <col min="773" max="773" width="10.5703125" customWidth="1"/>
    <col min="774" max="778" width="15.42578125" customWidth="1"/>
    <col min="779" max="779" width="14.28515625" customWidth="1"/>
    <col min="780" max="780" width="15.7109375" customWidth="1"/>
    <col min="782" max="782" width="30.140625" customWidth="1"/>
    <col min="1025" max="1025" width="7.140625" customWidth="1"/>
    <col min="1026" max="1026" width="53.85546875" customWidth="1"/>
    <col min="1027" max="1027" width="64" customWidth="1"/>
    <col min="1028" max="1028" width="9.7109375" customWidth="1"/>
    <col min="1029" max="1029" width="10.5703125" customWidth="1"/>
    <col min="1030" max="1034" width="15.42578125" customWidth="1"/>
    <col min="1035" max="1035" width="14.28515625" customWidth="1"/>
    <col min="1036" max="1036" width="15.7109375" customWidth="1"/>
    <col min="1038" max="1038" width="30.140625" customWidth="1"/>
    <col min="1281" max="1281" width="7.140625" customWidth="1"/>
    <col min="1282" max="1282" width="53.85546875" customWidth="1"/>
    <col min="1283" max="1283" width="64" customWidth="1"/>
    <col min="1284" max="1284" width="9.7109375" customWidth="1"/>
    <col min="1285" max="1285" width="10.5703125" customWidth="1"/>
    <col min="1286" max="1290" width="15.42578125" customWidth="1"/>
    <col min="1291" max="1291" width="14.28515625" customWidth="1"/>
    <col min="1292" max="1292" width="15.7109375" customWidth="1"/>
    <col min="1294" max="1294" width="30.140625" customWidth="1"/>
    <col min="1537" max="1537" width="7.140625" customWidth="1"/>
    <col min="1538" max="1538" width="53.85546875" customWidth="1"/>
    <col min="1539" max="1539" width="64" customWidth="1"/>
    <col min="1540" max="1540" width="9.7109375" customWidth="1"/>
    <col min="1541" max="1541" width="10.5703125" customWidth="1"/>
    <col min="1542" max="1546" width="15.42578125" customWidth="1"/>
    <col min="1547" max="1547" width="14.28515625" customWidth="1"/>
    <col min="1548" max="1548" width="15.7109375" customWidth="1"/>
    <col min="1550" max="1550" width="30.140625" customWidth="1"/>
    <col min="1793" max="1793" width="7.140625" customWidth="1"/>
    <col min="1794" max="1794" width="53.85546875" customWidth="1"/>
    <col min="1795" max="1795" width="64" customWidth="1"/>
    <col min="1796" max="1796" width="9.7109375" customWidth="1"/>
    <col min="1797" max="1797" width="10.5703125" customWidth="1"/>
    <col min="1798" max="1802" width="15.42578125" customWidth="1"/>
    <col min="1803" max="1803" width="14.28515625" customWidth="1"/>
    <col min="1804" max="1804" width="15.7109375" customWidth="1"/>
    <col min="1806" max="1806" width="30.140625" customWidth="1"/>
    <col min="2049" max="2049" width="7.140625" customWidth="1"/>
    <col min="2050" max="2050" width="53.85546875" customWidth="1"/>
    <col min="2051" max="2051" width="64" customWidth="1"/>
    <col min="2052" max="2052" width="9.7109375" customWidth="1"/>
    <col min="2053" max="2053" width="10.5703125" customWidth="1"/>
    <col min="2054" max="2058" width="15.42578125" customWidth="1"/>
    <col min="2059" max="2059" width="14.28515625" customWidth="1"/>
    <col min="2060" max="2060" width="15.7109375" customWidth="1"/>
    <col min="2062" max="2062" width="30.140625" customWidth="1"/>
    <col min="2305" max="2305" width="7.140625" customWidth="1"/>
    <col min="2306" max="2306" width="53.85546875" customWidth="1"/>
    <col min="2307" max="2307" width="64" customWidth="1"/>
    <col min="2308" max="2308" width="9.7109375" customWidth="1"/>
    <col min="2309" max="2309" width="10.5703125" customWidth="1"/>
    <col min="2310" max="2314" width="15.42578125" customWidth="1"/>
    <col min="2315" max="2315" width="14.28515625" customWidth="1"/>
    <col min="2316" max="2316" width="15.7109375" customWidth="1"/>
    <col min="2318" max="2318" width="30.140625" customWidth="1"/>
    <col min="2561" max="2561" width="7.140625" customWidth="1"/>
    <col min="2562" max="2562" width="53.85546875" customWidth="1"/>
    <col min="2563" max="2563" width="64" customWidth="1"/>
    <col min="2564" max="2564" width="9.7109375" customWidth="1"/>
    <col min="2565" max="2565" width="10.5703125" customWidth="1"/>
    <col min="2566" max="2570" width="15.42578125" customWidth="1"/>
    <col min="2571" max="2571" width="14.28515625" customWidth="1"/>
    <col min="2572" max="2572" width="15.7109375" customWidth="1"/>
    <col min="2574" max="2574" width="30.140625" customWidth="1"/>
    <col min="2817" max="2817" width="7.140625" customWidth="1"/>
    <col min="2818" max="2818" width="53.85546875" customWidth="1"/>
    <col min="2819" max="2819" width="64" customWidth="1"/>
    <col min="2820" max="2820" width="9.7109375" customWidth="1"/>
    <col min="2821" max="2821" width="10.5703125" customWidth="1"/>
    <col min="2822" max="2826" width="15.42578125" customWidth="1"/>
    <col min="2827" max="2827" width="14.28515625" customWidth="1"/>
    <col min="2828" max="2828" width="15.7109375" customWidth="1"/>
    <col min="2830" max="2830" width="30.140625" customWidth="1"/>
    <col min="3073" max="3073" width="7.140625" customWidth="1"/>
    <col min="3074" max="3074" width="53.85546875" customWidth="1"/>
    <col min="3075" max="3075" width="64" customWidth="1"/>
    <col min="3076" max="3076" width="9.7109375" customWidth="1"/>
    <col min="3077" max="3077" width="10.5703125" customWidth="1"/>
    <col min="3078" max="3082" width="15.42578125" customWidth="1"/>
    <col min="3083" max="3083" width="14.28515625" customWidth="1"/>
    <col min="3084" max="3084" width="15.7109375" customWidth="1"/>
    <col min="3086" max="3086" width="30.140625" customWidth="1"/>
    <col min="3329" max="3329" width="7.140625" customWidth="1"/>
    <col min="3330" max="3330" width="53.85546875" customWidth="1"/>
    <col min="3331" max="3331" width="64" customWidth="1"/>
    <col min="3332" max="3332" width="9.7109375" customWidth="1"/>
    <col min="3333" max="3333" width="10.5703125" customWidth="1"/>
    <col min="3334" max="3338" width="15.42578125" customWidth="1"/>
    <col min="3339" max="3339" width="14.28515625" customWidth="1"/>
    <col min="3340" max="3340" width="15.7109375" customWidth="1"/>
    <col min="3342" max="3342" width="30.140625" customWidth="1"/>
    <col min="3585" max="3585" width="7.140625" customWidth="1"/>
    <col min="3586" max="3586" width="53.85546875" customWidth="1"/>
    <col min="3587" max="3587" width="64" customWidth="1"/>
    <col min="3588" max="3588" width="9.7109375" customWidth="1"/>
    <col min="3589" max="3589" width="10.5703125" customWidth="1"/>
    <col min="3590" max="3594" width="15.42578125" customWidth="1"/>
    <col min="3595" max="3595" width="14.28515625" customWidth="1"/>
    <col min="3596" max="3596" width="15.7109375" customWidth="1"/>
    <col min="3598" max="3598" width="30.140625" customWidth="1"/>
    <col min="3841" max="3841" width="7.140625" customWidth="1"/>
    <col min="3842" max="3842" width="53.85546875" customWidth="1"/>
    <col min="3843" max="3843" width="64" customWidth="1"/>
    <col min="3844" max="3844" width="9.7109375" customWidth="1"/>
    <col min="3845" max="3845" width="10.5703125" customWidth="1"/>
    <col min="3846" max="3850" width="15.42578125" customWidth="1"/>
    <col min="3851" max="3851" width="14.28515625" customWidth="1"/>
    <col min="3852" max="3852" width="15.7109375" customWidth="1"/>
    <col min="3854" max="3854" width="30.140625" customWidth="1"/>
    <col min="4097" max="4097" width="7.140625" customWidth="1"/>
    <col min="4098" max="4098" width="53.85546875" customWidth="1"/>
    <col min="4099" max="4099" width="64" customWidth="1"/>
    <col min="4100" max="4100" width="9.7109375" customWidth="1"/>
    <col min="4101" max="4101" width="10.5703125" customWidth="1"/>
    <col min="4102" max="4106" width="15.42578125" customWidth="1"/>
    <col min="4107" max="4107" width="14.28515625" customWidth="1"/>
    <col min="4108" max="4108" width="15.7109375" customWidth="1"/>
    <col min="4110" max="4110" width="30.140625" customWidth="1"/>
    <col min="4353" max="4353" width="7.140625" customWidth="1"/>
    <col min="4354" max="4354" width="53.85546875" customWidth="1"/>
    <col min="4355" max="4355" width="64" customWidth="1"/>
    <col min="4356" max="4356" width="9.7109375" customWidth="1"/>
    <col min="4357" max="4357" width="10.5703125" customWidth="1"/>
    <col min="4358" max="4362" width="15.42578125" customWidth="1"/>
    <col min="4363" max="4363" width="14.28515625" customWidth="1"/>
    <col min="4364" max="4364" width="15.7109375" customWidth="1"/>
    <col min="4366" max="4366" width="30.140625" customWidth="1"/>
    <col min="4609" max="4609" width="7.140625" customWidth="1"/>
    <col min="4610" max="4610" width="53.85546875" customWidth="1"/>
    <col min="4611" max="4611" width="64" customWidth="1"/>
    <col min="4612" max="4612" width="9.7109375" customWidth="1"/>
    <col min="4613" max="4613" width="10.5703125" customWidth="1"/>
    <col min="4614" max="4618" width="15.42578125" customWidth="1"/>
    <col min="4619" max="4619" width="14.28515625" customWidth="1"/>
    <col min="4620" max="4620" width="15.7109375" customWidth="1"/>
    <col min="4622" max="4622" width="30.140625" customWidth="1"/>
    <col min="4865" max="4865" width="7.140625" customWidth="1"/>
    <col min="4866" max="4866" width="53.85546875" customWidth="1"/>
    <col min="4867" max="4867" width="64" customWidth="1"/>
    <col min="4868" max="4868" width="9.7109375" customWidth="1"/>
    <col min="4869" max="4869" width="10.5703125" customWidth="1"/>
    <col min="4870" max="4874" width="15.42578125" customWidth="1"/>
    <col min="4875" max="4875" width="14.28515625" customWidth="1"/>
    <col min="4876" max="4876" width="15.7109375" customWidth="1"/>
    <col min="4878" max="4878" width="30.140625" customWidth="1"/>
    <col min="5121" max="5121" width="7.140625" customWidth="1"/>
    <col min="5122" max="5122" width="53.85546875" customWidth="1"/>
    <col min="5123" max="5123" width="64" customWidth="1"/>
    <col min="5124" max="5124" width="9.7109375" customWidth="1"/>
    <col min="5125" max="5125" width="10.5703125" customWidth="1"/>
    <col min="5126" max="5130" width="15.42578125" customWidth="1"/>
    <col min="5131" max="5131" width="14.28515625" customWidth="1"/>
    <col min="5132" max="5132" width="15.7109375" customWidth="1"/>
    <col min="5134" max="5134" width="30.140625" customWidth="1"/>
    <col min="5377" max="5377" width="7.140625" customWidth="1"/>
    <col min="5378" max="5378" width="53.85546875" customWidth="1"/>
    <col min="5379" max="5379" width="64" customWidth="1"/>
    <col min="5380" max="5380" width="9.7109375" customWidth="1"/>
    <col min="5381" max="5381" width="10.5703125" customWidth="1"/>
    <col min="5382" max="5386" width="15.42578125" customWidth="1"/>
    <col min="5387" max="5387" width="14.28515625" customWidth="1"/>
    <col min="5388" max="5388" width="15.7109375" customWidth="1"/>
    <col min="5390" max="5390" width="30.140625" customWidth="1"/>
    <col min="5633" max="5633" width="7.140625" customWidth="1"/>
    <col min="5634" max="5634" width="53.85546875" customWidth="1"/>
    <col min="5635" max="5635" width="64" customWidth="1"/>
    <col min="5636" max="5636" width="9.7109375" customWidth="1"/>
    <col min="5637" max="5637" width="10.5703125" customWidth="1"/>
    <col min="5638" max="5642" width="15.42578125" customWidth="1"/>
    <col min="5643" max="5643" width="14.28515625" customWidth="1"/>
    <col min="5644" max="5644" width="15.7109375" customWidth="1"/>
    <col min="5646" max="5646" width="30.140625" customWidth="1"/>
    <col min="5889" max="5889" width="7.140625" customWidth="1"/>
    <col min="5890" max="5890" width="53.85546875" customWidth="1"/>
    <col min="5891" max="5891" width="64" customWidth="1"/>
    <col min="5892" max="5892" width="9.7109375" customWidth="1"/>
    <col min="5893" max="5893" width="10.5703125" customWidth="1"/>
    <col min="5894" max="5898" width="15.42578125" customWidth="1"/>
    <col min="5899" max="5899" width="14.28515625" customWidth="1"/>
    <col min="5900" max="5900" width="15.7109375" customWidth="1"/>
    <col min="5902" max="5902" width="30.140625" customWidth="1"/>
    <col min="6145" max="6145" width="7.140625" customWidth="1"/>
    <col min="6146" max="6146" width="53.85546875" customWidth="1"/>
    <col min="6147" max="6147" width="64" customWidth="1"/>
    <col min="6148" max="6148" width="9.7109375" customWidth="1"/>
    <col min="6149" max="6149" width="10.5703125" customWidth="1"/>
    <col min="6150" max="6154" width="15.42578125" customWidth="1"/>
    <col min="6155" max="6155" width="14.28515625" customWidth="1"/>
    <col min="6156" max="6156" width="15.7109375" customWidth="1"/>
    <col min="6158" max="6158" width="30.140625" customWidth="1"/>
    <col min="6401" max="6401" width="7.140625" customWidth="1"/>
    <col min="6402" max="6402" width="53.85546875" customWidth="1"/>
    <col min="6403" max="6403" width="64" customWidth="1"/>
    <col min="6404" max="6404" width="9.7109375" customWidth="1"/>
    <col min="6405" max="6405" width="10.5703125" customWidth="1"/>
    <col min="6406" max="6410" width="15.42578125" customWidth="1"/>
    <col min="6411" max="6411" width="14.28515625" customWidth="1"/>
    <col min="6412" max="6412" width="15.7109375" customWidth="1"/>
    <col min="6414" max="6414" width="30.140625" customWidth="1"/>
    <col min="6657" max="6657" width="7.140625" customWidth="1"/>
    <col min="6658" max="6658" width="53.85546875" customWidth="1"/>
    <col min="6659" max="6659" width="64" customWidth="1"/>
    <col min="6660" max="6660" width="9.7109375" customWidth="1"/>
    <col min="6661" max="6661" width="10.5703125" customWidth="1"/>
    <col min="6662" max="6666" width="15.42578125" customWidth="1"/>
    <col min="6667" max="6667" width="14.28515625" customWidth="1"/>
    <col min="6668" max="6668" width="15.7109375" customWidth="1"/>
    <col min="6670" max="6670" width="30.140625" customWidth="1"/>
    <col min="6913" max="6913" width="7.140625" customWidth="1"/>
    <col min="6914" max="6914" width="53.85546875" customWidth="1"/>
    <col min="6915" max="6915" width="64" customWidth="1"/>
    <col min="6916" max="6916" width="9.7109375" customWidth="1"/>
    <col min="6917" max="6917" width="10.5703125" customWidth="1"/>
    <col min="6918" max="6922" width="15.42578125" customWidth="1"/>
    <col min="6923" max="6923" width="14.28515625" customWidth="1"/>
    <col min="6924" max="6924" width="15.7109375" customWidth="1"/>
    <col min="6926" max="6926" width="30.140625" customWidth="1"/>
    <col min="7169" max="7169" width="7.140625" customWidth="1"/>
    <col min="7170" max="7170" width="53.85546875" customWidth="1"/>
    <col min="7171" max="7171" width="64" customWidth="1"/>
    <col min="7172" max="7172" width="9.7109375" customWidth="1"/>
    <col min="7173" max="7173" width="10.5703125" customWidth="1"/>
    <col min="7174" max="7178" width="15.42578125" customWidth="1"/>
    <col min="7179" max="7179" width="14.28515625" customWidth="1"/>
    <col min="7180" max="7180" width="15.7109375" customWidth="1"/>
    <col min="7182" max="7182" width="30.140625" customWidth="1"/>
    <col min="7425" max="7425" width="7.140625" customWidth="1"/>
    <col min="7426" max="7426" width="53.85546875" customWidth="1"/>
    <col min="7427" max="7427" width="64" customWidth="1"/>
    <col min="7428" max="7428" width="9.7109375" customWidth="1"/>
    <col min="7429" max="7429" width="10.5703125" customWidth="1"/>
    <col min="7430" max="7434" width="15.42578125" customWidth="1"/>
    <col min="7435" max="7435" width="14.28515625" customWidth="1"/>
    <col min="7436" max="7436" width="15.7109375" customWidth="1"/>
    <col min="7438" max="7438" width="30.140625" customWidth="1"/>
    <col min="7681" max="7681" width="7.140625" customWidth="1"/>
    <col min="7682" max="7682" width="53.85546875" customWidth="1"/>
    <col min="7683" max="7683" width="64" customWidth="1"/>
    <col min="7684" max="7684" width="9.7109375" customWidth="1"/>
    <col min="7685" max="7685" width="10.5703125" customWidth="1"/>
    <col min="7686" max="7690" width="15.42578125" customWidth="1"/>
    <col min="7691" max="7691" width="14.28515625" customWidth="1"/>
    <col min="7692" max="7692" width="15.7109375" customWidth="1"/>
    <col min="7694" max="7694" width="30.140625" customWidth="1"/>
    <col min="7937" max="7937" width="7.140625" customWidth="1"/>
    <col min="7938" max="7938" width="53.85546875" customWidth="1"/>
    <col min="7939" max="7939" width="64" customWidth="1"/>
    <col min="7940" max="7940" width="9.7109375" customWidth="1"/>
    <col min="7941" max="7941" width="10.5703125" customWidth="1"/>
    <col min="7942" max="7946" width="15.42578125" customWidth="1"/>
    <col min="7947" max="7947" width="14.28515625" customWidth="1"/>
    <col min="7948" max="7948" width="15.7109375" customWidth="1"/>
    <col min="7950" max="7950" width="30.140625" customWidth="1"/>
    <col min="8193" max="8193" width="7.140625" customWidth="1"/>
    <col min="8194" max="8194" width="53.85546875" customWidth="1"/>
    <col min="8195" max="8195" width="64" customWidth="1"/>
    <col min="8196" max="8196" width="9.7109375" customWidth="1"/>
    <col min="8197" max="8197" width="10.5703125" customWidth="1"/>
    <col min="8198" max="8202" width="15.42578125" customWidth="1"/>
    <col min="8203" max="8203" width="14.28515625" customWidth="1"/>
    <col min="8204" max="8204" width="15.7109375" customWidth="1"/>
    <col min="8206" max="8206" width="30.140625" customWidth="1"/>
    <col min="8449" max="8449" width="7.140625" customWidth="1"/>
    <col min="8450" max="8450" width="53.85546875" customWidth="1"/>
    <col min="8451" max="8451" width="64" customWidth="1"/>
    <col min="8452" max="8452" width="9.7109375" customWidth="1"/>
    <col min="8453" max="8453" width="10.5703125" customWidth="1"/>
    <col min="8454" max="8458" width="15.42578125" customWidth="1"/>
    <col min="8459" max="8459" width="14.28515625" customWidth="1"/>
    <col min="8460" max="8460" width="15.7109375" customWidth="1"/>
    <col min="8462" max="8462" width="30.140625" customWidth="1"/>
    <col min="8705" max="8705" width="7.140625" customWidth="1"/>
    <col min="8706" max="8706" width="53.85546875" customWidth="1"/>
    <col min="8707" max="8707" width="64" customWidth="1"/>
    <col min="8708" max="8708" width="9.7109375" customWidth="1"/>
    <col min="8709" max="8709" width="10.5703125" customWidth="1"/>
    <col min="8710" max="8714" width="15.42578125" customWidth="1"/>
    <col min="8715" max="8715" width="14.28515625" customWidth="1"/>
    <col min="8716" max="8716" width="15.7109375" customWidth="1"/>
    <col min="8718" max="8718" width="30.140625" customWidth="1"/>
    <col min="8961" max="8961" width="7.140625" customWidth="1"/>
    <col min="8962" max="8962" width="53.85546875" customWidth="1"/>
    <col min="8963" max="8963" width="64" customWidth="1"/>
    <col min="8964" max="8964" width="9.7109375" customWidth="1"/>
    <col min="8965" max="8965" width="10.5703125" customWidth="1"/>
    <col min="8966" max="8970" width="15.42578125" customWidth="1"/>
    <col min="8971" max="8971" width="14.28515625" customWidth="1"/>
    <col min="8972" max="8972" width="15.7109375" customWidth="1"/>
    <col min="8974" max="8974" width="30.140625" customWidth="1"/>
    <col min="9217" max="9217" width="7.140625" customWidth="1"/>
    <col min="9218" max="9218" width="53.85546875" customWidth="1"/>
    <col min="9219" max="9219" width="64" customWidth="1"/>
    <col min="9220" max="9220" width="9.7109375" customWidth="1"/>
    <col min="9221" max="9221" width="10.5703125" customWidth="1"/>
    <col min="9222" max="9226" width="15.42578125" customWidth="1"/>
    <col min="9227" max="9227" width="14.28515625" customWidth="1"/>
    <col min="9228" max="9228" width="15.7109375" customWidth="1"/>
    <col min="9230" max="9230" width="30.140625" customWidth="1"/>
    <col min="9473" max="9473" width="7.140625" customWidth="1"/>
    <col min="9474" max="9474" width="53.85546875" customWidth="1"/>
    <col min="9475" max="9475" width="64" customWidth="1"/>
    <col min="9476" max="9476" width="9.7109375" customWidth="1"/>
    <col min="9477" max="9477" width="10.5703125" customWidth="1"/>
    <col min="9478" max="9482" width="15.42578125" customWidth="1"/>
    <col min="9483" max="9483" width="14.28515625" customWidth="1"/>
    <col min="9484" max="9484" width="15.7109375" customWidth="1"/>
    <col min="9486" max="9486" width="30.140625" customWidth="1"/>
    <col min="9729" max="9729" width="7.140625" customWidth="1"/>
    <col min="9730" max="9730" width="53.85546875" customWidth="1"/>
    <col min="9731" max="9731" width="64" customWidth="1"/>
    <col min="9732" max="9732" width="9.7109375" customWidth="1"/>
    <col min="9733" max="9733" width="10.5703125" customWidth="1"/>
    <col min="9734" max="9738" width="15.42578125" customWidth="1"/>
    <col min="9739" max="9739" width="14.28515625" customWidth="1"/>
    <col min="9740" max="9740" width="15.7109375" customWidth="1"/>
    <col min="9742" max="9742" width="30.140625" customWidth="1"/>
    <col min="9985" max="9985" width="7.140625" customWidth="1"/>
    <col min="9986" max="9986" width="53.85546875" customWidth="1"/>
    <col min="9987" max="9987" width="64" customWidth="1"/>
    <col min="9988" max="9988" width="9.7109375" customWidth="1"/>
    <col min="9989" max="9989" width="10.5703125" customWidth="1"/>
    <col min="9990" max="9994" width="15.42578125" customWidth="1"/>
    <col min="9995" max="9995" width="14.28515625" customWidth="1"/>
    <col min="9996" max="9996" width="15.7109375" customWidth="1"/>
    <col min="9998" max="9998" width="30.140625" customWidth="1"/>
    <col min="10241" max="10241" width="7.140625" customWidth="1"/>
    <col min="10242" max="10242" width="53.85546875" customWidth="1"/>
    <col min="10243" max="10243" width="64" customWidth="1"/>
    <col min="10244" max="10244" width="9.7109375" customWidth="1"/>
    <col min="10245" max="10245" width="10.5703125" customWidth="1"/>
    <col min="10246" max="10250" width="15.42578125" customWidth="1"/>
    <col min="10251" max="10251" width="14.28515625" customWidth="1"/>
    <col min="10252" max="10252" width="15.7109375" customWidth="1"/>
    <col min="10254" max="10254" width="30.140625" customWidth="1"/>
    <col min="10497" max="10497" width="7.140625" customWidth="1"/>
    <col min="10498" max="10498" width="53.85546875" customWidth="1"/>
    <col min="10499" max="10499" width="64" customWidth="1"/>
    <col min="10500" max="10500" width="9.7109375" customWidth="1"/>
    <col min="10501" max="10501" width="10.5703125" customWidth="1"/>
    <col min="10502" max="10506" width="15.42578125" customWidth="1"/>
    <col min="10507" max="10507" width="14.28515625" customWidth="1"/>
    <col min="10508" max="10508" width="15.7109375" customWidth="1"/>
    <col min="10510" max="10510" width="30.140625" customWidth="1"/>
    <col min="10753" max="10753" width="7.140625" customWidth="1"/>
    <col min="10754" max="10754" width="53.85546875" customWidth="1"/>
    <col min="10755" max="10755" width="64" customWidth="1"/>
    <col min="10756" max="10756" width="9.7109375" customWidth="1"/>
    <col min="10757" max="10757" width="10.5703125" customWidth="1"/>
    <col min="10758" max="10762" width="15.42578125" customWidth="1"/>
    <col min="10763" max="10763" width="14.28515625" customWidth="1"/>
    <col min="10764" max="10764" width="15.7109375" customWidth="1"/>
    <col min="10766" max="10766" width="30.140625" customWidth="1"/>
    <col min="11009" max="11009" width="7.140625" customWidth="1"/>
    <col min="11010" max="11010" width="53.85546875" customWidth="1"/>
    <col min="11011" max="11011" width="64" customWidth="1"/>
    <col min="11012" max="11012" width="9.7109375" customWidth="1"/>
    <col min="11013" max="11013" width="10.5703125" customWidth="1"/>
    <col min="11014" max="11018" width="15.42578125" customWidth="1"/>
    <col min="11019" max="11019" width="14.28515625" customWidth="1"/>
    <col min="11020" max="11020" width="15.7109375" customWidth="1"/>
    <col min="11022" max="11022" width="30.140625" customWidth="1"/>
    <col min="11265" max="11265" width="7.140625" customWidth="1"/>
    <col min="11266" max="11266" width="53.85546875" customWidth="1"/>
    <col min="11267" max="11267" width="64" customWidth="1"/>
    <col min="11268" max="11268" width="9.7109375" customWidth="1"/>
    <col min="11269" max="11269" width="10.5703125" customWidth="1"/>
    <col min="11270" max="11274" width="15.42578125" customWidth="1"/>
    <col min="11275" max="11275" width="14.28515625" customWidth="1"/>
    <col min="11276" max="11276" width="15.7109375" customWidth="1"/>
    <col min="11278" max="11278" width="30.140625" customWidth="1"/>
    <col min="11521" max="11521" width="7.140625" customWidth="1"/>
    <col min="11522" max="11522" width="53.85546875" customWidth="1"/>
    <col min="11523" max="11523" width="64" customWidth="1"/>
    <col min="11524" max="11524" width="9.7109375" customWidth="1"/>
    <col min="11525" max="11525" width="10.5703125" customWidth="1"/>
    <col min="11526" max="11530" width="15.42578125" customWidth="1"/>
    <col min="11531" max="11531" width="14.28515625" customWidth="1"/>
    <col min="11532" max="11532" width="15.7109375" customWidth="1"/>
    <col min="11534" max="11534" width="30.140625" customWidth="1"/>
    <col min="11777" max="11777" width="7.140625" customWidth="1"/>
    <col min="11778" max="11778" width="53.85546875" customWidth="1"/>
    <col min="11779" max="11779" width="64" customWidth="1"/>
    <col min="11780" max="11780" width="9.7109375" customWidth="1"/>
    <col min="11781" max="11781" width="10.5703125" customWidth="1"/>
    <col min="11782" max="11786" width="15.42578125" customWidth="1"/>
    <col min="11787" max="11787" width="14.28515625" customWidth="1"/>
    <col min="11788" max="11788" width="15.7109375" customWidth="1"/>
    <col min="11790" max="11790" width="30.140625" customWidth="1"/>
    <col min="12033" max="12033" width="7.140625" customWidth="1"/>
    <col min="12034" max="12034" width="53.85546875" customWidth="1"/>
    <col min="12035" max="12035" width="64" customWidth="1"/>
    <col min="12036" max="12036" width="9.7109375" customWidth="1"/>
    <col min="12037" max="12037" width="10.5703125" customWidth="1"/>
    <col min="12038" max="12042" width="15.42578125" customWidth="1"/>
    <col min="12043" max="12043" width="14.28515625" customWidth="1"/>
    <col min="12044" max="12044" width="15.7109375" customWidth="1"/>
    <col min="12046" max="12046" width="30.140625" customWidth="1"/>
    <col min="12289" max="12289" width="7.140625" customWidth="1"/>
    <col min="12290" max="12290" width="53.85546875" customWidth="1"/>
    <col min="12291" max="12291" width="64" customWidth="1"/>
    <col min="12292" max="12292" width="9.7109375" customWidth="1"/>
    <col min="12293" max="12293" width="10.5703125" customWidth="1"/>
    <col min="12294" max="12298" width="15.42578125" customWidth="1"/>
    <col min="12299" max="12299" width="14.28515625" customWidth="1"/>
    <col min="12300" max="12300" width="15.7109375" customWidth="1"/>
    <col min="12302" max="12302" width="30.140625" customWidth="1"/>
    <col min="12545" max="12545" width="7.140625" customWidth="1"/>
    <col min="12546" max="12546" width="53.85546875" customWidth="1"/>
    <col min="12547" max="12547" width="64" customWidth="1"/>
    <col min="12548" max="12548" width="9.7109375" customWidth="1"/>
    <col min="12549" max="12549" width="10.5703125" customWidth="1"/>
    <col min="12550" max="12554" width="15.42578125" customWidth="1"/>
    <col min="12555" max="12555" width="14.28515625" customWidth="1"/>
    <col min="12556" max="12556" width="15.7109375" customWidth="1"/>
    <col min="12558" max="12558" width="30.140625" customWidth="1"/>
    <col min="12801" max="12801" width="7.140625" customWidth="1"/>
    <col min="12802" max="12802" width="53.85546875" customWidth="1"/>
    <col min="12803" max="12803" width="64" customWidth="1"/>
    <col min="12804" max="12804" width="9.7109375" customWidth="1"/>
    <col min="12805" max="12805" width="10.5703125" customWidth="1"/>
    <col min="12806" max="12810" width="15.42578125" customWidth="1"/>
    <col min="12811" max="12811" width="14.28515625" customWidth="1"/>
    <col min="12812" max="12812" width="15.7109375" customWidth="1"/>
    <col min="12814" max="12814" width="30.140625" customWidth="1"/>
    <col min="13057" max="13057" width="7.140625" customWidth="1"/>
    <col min="13058" max="13058" width="53.85546875" customWidth="1"/>
    <col min="13059" max="13059" width="64" customWidth="1"/>
    <col min="13060" max="13060" width="9.7109375" customWidth="1"/>
    <col min="13061" max="13061" width="10.5703125" customWidth="1"/>
    <col min="13062" max="13066" width="15.42578125" customWidth="1"/>
    <col min="13067" max="13067" width="14.28515625" customWidth="1"/>
    <col min="13068" max="13068" width="15.7109375" customWidth="1"/>
    <col min="13070" max="13070" width="30.140625" customWidth="1"/>
    <col min="13313" max="13313" width="7.140625" customWidth="1"/>
    <col min="13314" max="13314" width="53.85546875" customWidth="1"/>
    <col min="13315" max="13315" width="64" customWidth="1"/>
    <col min="13316" max="13316" width="9.7109375" customWidth="1"/>
    <col min="13317" max="13317" width="10.5703125" customWidth="1"/>
    <col min="13318" max="13322" width="15.42578125" customWidth="1"/>
    <col min="13323" max="13323" width="14.28515625" customWidth="1"/>
    <col min="13324" max="13324" width="15.7109375" customWidth="1"/>
    <col min="13326" max="13326" width="30.140625" customWidth="1"/>
    <col min="13569" max="13569" width="7.140625" customWidth="1"/>
    <col min="13570" max="13570" width="53.85546875" customWidth="1"/>
    <col min="13571" max="13571" width="64" customWidth="1"/>
    <col min="13572" max="13572" width="9.7109375" customWidth="1"/>
    <col min="13573" max="13573" width="10.5703125" customWidth="1"/>
    <col min="13574" max="13578" width="15.42578125" customWidth="1"/>
    <col min="13579" max="13579" width="14.28515625" customWidth="1"/>
    <col min="13580" max="13580" width="15.7109375" customWidth="1"/>
    <col min="13582" max="13582" width="30.140625" customWidth="1"/>
    <col min="13825" max="13825" width="7.140625" customWidth="1"/>
    <col min="13826" max="13826" width="53.85546875" customWidth="1"/>
    <col min="13827" max="13827" width="64" customWidth="1"/>
    <col min="13828" max="13828" width="9.7109375" customWidth="1"/>
    <col min="13829" max="13829" width="10.5703125" customWidth="1"/>
    <col min="13830" max="13834" width="15.42578125" customWidth="1"/>
    <col min="13835" max="13835" width="14.28515625" customWidth="1"/>
    <col min="13836" max="13836" width="15.7109375" customWidth="1"/>
    <col min="13838" max="13838" width="30.140625" customWidth="1"/>
    <col min="14081" max="14081" width="7.140625" customWidth="1"/>
    <col min="14082" max="14082" width="53.85546875" customWidth="1"/>
    <col min="14083" max="14083" width="64" customWidth="1"/>
    <col min="14084" max="14084" width="9.7109375" customWidth="1"/>
    <col min="14085" max="14085" width="10.5703125" customWidth="1"/>
    <col min="14086" max="14090" width="15.42578125" customWidth="1"/>
    <col min="14091" max="14091" width="14.28515625" customWidth="1"/>
    <col min="14092" max="14092" width="15.7109375" customWidth="1"/>
    <col min="14094" max="14094" width="30.140625" customWidth="1"/>
    <col min="14337" max="14337" width="7.140625" customWidth="1"/>
    <col min="14338" max="14338" width="53.85546875" customWidth="1"/>
    <col min="14339" max="14339" width="64" customWidth="1"/>
    <col min="14340" max="14340" width="9.7109375" customWidth="1"/>
    <col min="14341" max="14341" width="10.5703125" customWidth="1"/>
    <col min="14342" max="14346" width="15.42578125" customWidth="1"/>
    <col min="14347" max="14347" width="14.28515625" customWidth="1"/>
    <col min="14348" max="14348" width="15.7109375" customWidth="1"/>
    <col min="14350" max="14350" width="30.140625" customWidth="1"/>
    <col min="14593" max="14593" width="7.140625" customWidth="1"/>
    <col min="14594" max="14594" width="53.85546875" customWidth="1"/>
    <col min="14595" max="14595" width="64" customWidth="1"/>
    <col min="14596" max="14596" width="9.7109375" customWidth="1"/>
    <col min="14597" max="14597" width="10.5703125" customWidth="1"/>
    <col min="14598" max="14602" width="15.42578125" customWidth="1"/>
    <col min="14603" max="14603" width="14.28515625" customWidth="1"/>
    <col min="14604" max="14604" width="15.7109375" customWidth="1"/>
    <col min="14606" max="14606" width="30.140625" customWidth="1"/>
    <col min="14849" max="14849" width="7.140625" customWidth="1"/>
    <col min="14850" max="14850" width="53.85546875" customWidth="1"/>
    <col min="14851" max="14851" width="64" customWidth="1"/>
    <col min="14852" max="14852" width="9.7109375" customWidth="1"/>
    <col min="14853" max="14853" width="10.5703125" customWidth="1"/>
    <col min="14854" max="14858" width="15.42578125" customWidth="1"/>
    <col min="14859" max="14859" width="14.28515625" customWidth="1"/>
    <col min="14860" max="14860" width="15.7109375" customWidth="1"/>
    <col min="14862" max="14862" width="30.140625" customWidth="1"/>
    <col min="15105" max="15105" width="7.140625" customWidth="1"/>
    <col min="15106" max="15106" width="53.85546875" customWidth="1"/>
    <col min="15107" max="15107" width="64" customWidth="1"/>
    <col min="15108" max="15108" width="9.7109375" customWidth="1"/>
    <col min="15109" max="15109" width="10.5703125" customWidth="1"/>
    <col min="15110" max="15114" width="15.42578125" customWidth="1"/>
    <col min="15115" max="15115" width="14.28515625" customWidth="1"/>
    <col min="15116" max="15116" width="15.7109375" customWidth="1"/>
    <col min="15118" max="15118" width="30.140625" customWidth="1"/>
    <col min="15361" max="15361" width="7.140625" customWidth="1"/>
    <col min="15362" max="15362" width="53.85546875" customWidth="1"/>
    <col min="15363" max="15363" width="64" customWidth="1"/>
    <col min="15364" max="15364" width="9.7109375" customWidth="1"/>
    <col min="15365" max="15365" width="10.5703125" customWidth="1"/>
    <col min="15366" max="15370" width="15.42578125" customWidth="1"/>
    <col min="15371" max="15371" width="14.28515625" customWidth="1"/>
    <col min="15372" max="15372" width="15.7109375" customWidth="1"/>
    <col min="15374" max="15374" width="30.140625" customWidth="1"/>
    <col min="15617" max="15617" width="7.140625" customWidth="1"/>
    <col min="15618" max="15618" width="53.85546875" customWidth="1"/>
    <col min="15619" max="15619" width="64" customWidth="1"/>
    <col min="15620" max="15620" width="9.7109375" customWidth="1"/>
    <col min="15621" max="15621" width="10.5703125" customWidth="1"/>
    <col min="15622" max="15626" width="15.42578125" customWidth="1"/>
    <col min="15627" max="15627" width="14.28515625" customWidth="1"/>
    <col min="15628" max="15628" width="15.7109375" customWidth="1"/>
    <col min="15630" max="15630" width="30.140625" customWidth="1"/>
    <col min="15873" max="15873" width="7.140625" customWidth="1"/>
    <col min="15874" max="15874" width="53.85546875" customWidth="1"/>
    <col min="15875" max="15875" width="64" customWidth="1"/>
    <col min="15876" max="15876" width="9.7109375" customWidth="1"/>
    <col min="15877" max="15877" width="10.5703125" customWidth="1"/>
    <col min="15878" max="15882" width="15.42578125" customWidth="1"/>
    <col min="15883" max="15883" width="14.28515625" customWidth="1"/>
    <col min="15884" max="15884" width="15.7109375" customWidth="1"/>
    <col min="15886" max="15886" width="30.140625" customWidth="1"/>
    <col min="16129" max="16129" width="7.140625" customWidth="1"/>
    <col min="16130" max="16130" width="53.85546875" customWidth="1"/>
    <col min="16131" max="16131" width="64" customWidth="1"/>
    <col min="16132" max="16132" width="9.7109375" customWidth="1"/>
    <col min="16133" max="16133" width="10.5703125" customWidth="1"/>
    <col min="16134" max="16138" width="15.42578125" customWidth="1"/>
    <col min="16139" max="16139" width="14.28515625" customWidth="1"/>
    <col min="16140" max="16140" width="15.7109375" customWidth="1"/>
    <col min="16142" max="16142" width="30.140625" customWidth="1"/>
  </cols>
  <sheetData>
    <row r="1" spans="1:17" s="53" customFormat="1" x14ac:dyDescent="0.25">
      <c r="A1" s="51"/>
      <c r="B1" s="51"/>
      <c r="C1" s="51"/>
      <c r="D1" s="51"/>
      <c r="E1" s="51"/>
      <c r="F1" s="51"/>
      <c r="G1" s="182" t="s">
        <v>39</v>
      </c>
      <c r="H1" s="182"/>
      <c r="I1" s="182"/>
      <c r="J1" s="182"/>
      <c r="K1" s="52"/>
      <c r="L1" s="52"/>
    </row>
    <row r="2" spans="1:17" s="53" customFormat="1" x14ac:dyDescent="0.25">
      <c r="A2" s="51"/>
      <c r="B2" s="51"/>
      <c r="C2" s="51"/>
      <c r="D2" s="51"/>
      <c r="E2" s="51"/>
      <c r="F2" s="51"/>
      <c r="G2" s="182" t="s">
        <v>37</v>
      </c>
      <c r="H2" s="182"/>
      <c r="I2" s="182"/>
      <c r="J2" s="182"/>
      <c r="K2" s="52"/>
      <c r="L2" s="52"/>
    </row>
    <row r="3" spans="1:17" s="53" customFormat="1" ht="21" customHeight="1" x14ac:dyDescent="0.25">
      <c r="A3" s="51"/>
      <c r="B3" s="51"/>
      <c r="C3" s="51"/>
      <c r="D3" s="51"/>
      <c r="E3" s="51"/>
      <c r="F3" s="51"/>
      <c r="G3" s="182" t="s">
        <v>38</v>
      </c>
      <c r="H3" s="182"/>
      <c r="I3" s="182"/>
      <c r="J3" s="182"/>
      <c r="K3" s="52"/>
      <c r="L3" s="52"/>
    </row>
    <row r="4" spans="1:17" ht="27" customHeight="1" x14ac:dyDescent="0.25">
      <c r="F4" s="55"/>
      <c r="G4" s="183" t="s">
        <v>39</v>
      </c>
      <c r="H4" s="183"/>
      <c r="I4" s="183"/>
      <c r="J4" s="183"/>
      <c r="K4" s="181"/>
      <c r="L4" s="181"/>
      <c r="M4" s="181"/>
      <c r="N4" s="181"/>
      <c r="O4" s="181"/>
      <c r="P4" s="181"/>
      <c r="Q4" s="181"/>
    </row>
    <row r="5" spans="1:17" ht="84.75" customHeight="1" x14ac:dyDescent="0.25">
      <c r="C5" s="56"/>
      <c r="F5" s="55"/>
      <c r="G5" s="184" t="s">
        <v>103</v>
      </c>
      <c r="H5" s="184"/>
      <c r="I5" s="184"/>
      <c r="J5" s="184"/>
      <c r="K5" s="181"/>
      <c r="L5" s="181"/>
      <c r="M5" s="181"/>
      <c r="N5" s="181"/>
      <c r="O5" s="181"/>
      <c r="P5" s="181"/>
      <c r="Q5" s="181"/>
    </row>
    <row r="6" spans="1:17" ht="15" customHeight="1" x14ac:dyDescent="0.25">
      <c r="F6" s="55"/>
      <c r="G6" s="55"/>
      <c r="H6" s="55"/>
    </row>
    <row r="7" spans="1:17" ht="18.75" x14ac:dyDescent="0.25">
      <c r="A7" s="174" t="s">
        <v>85</v>
      </c>
      <c r="B7" s="174"/>
      <c r="C7" s="174"/>
      <c r="D7" s="174"/>
      <c r="E7" s="174"/>
      <c r="F7" s="174"/>
      <c r="G7" s="174"/>
      <c r="H7" s="174"/>
      <c r="I7" s="174"/>
      <c r="J7" s="174"/>
    </row>
    <row r="8" spans="1:17" ht="24.6" customHeight="1" x14ac:dyDescent="0.25">
      <c r="A8" s="175" t="s">
        <v>25</v>
      </c>
      <c r="B8" s="175" t="s">
        <v>26</v>
      </c>
      <c r="C8" s="175" t="s">
        <v>9</v>
      </c>
      <c r="D8" s="175" t="s">
        <v>10</v>
      </c>
      <c r="E8" s="175" t="s">
        <v>51</v>
      </c>
      <c r="F8" s="175" t="s">
        <v>11</v>
      </c>
      <c r="G8" s="175"/>
      <c r="H8" s="175"/>
      <c r="I8" s="175"/>
      <c r="J8" s="175"/>
    </row>
    <row r="9" spans="1:17" ht="38.25" customHeight="1" x14ac:dyDescent="0.25">
      <c r="A9" s="175"/>
      <c r="B9" s="175"/>
      <c r="C9" s="175"/>
      <c r="D9" s="175"/>
      <c r="E9" s="175"/>
      <c r="F9" s="132">
        <v>2027</v>
      </c>
      <c r="G9" s="132">
        <v>2028</v>
      </c>
      <c r="H9" s="132">
        <v>2029</v>
      </c>
      <c r="I9" s="132">
        <v>2030</v>
      </c>
      <c r="J9" s="132">
        <v>2031</v>
      </c>
    </row>
    <row r="10" spans="1:17" ht="17.25" customHeight="1" x14ac:dyDescent="0.25">
      <c r="A10" s="132">
        <v>1</v>
      </c>
      <c r="B10" s="132">
        <v>2</v>
      </c>
      <c r="C10" s="132">
        <v>3</v>
      </c>
      <c r="D10" s="132">
        <v>4</v>
      </c>
      <c r="E10" s="132">
        <v>5</v>
      </c>
      <c r="F10" s="132">
        <v>6</v>
      </c>
      <c r="G10" s="132">
        <v>7</v>
      </c>
      <c r="H10" s="132">
        <v>8</v>
      </c>
      <c r="I10" s="132">
        <v>9</v>
      </c>
      <c r="J10" s="132">
        <v>10</v>
      </c>
    </row>
    <row r="11" spans="1:17" ht="25.9" customHeight="1" x14ac:dyDescent="0.25">
      <c r="A11" s="170" t="s">
        <v>41</v>
      </c>
      <c r="B11" s="171"/>
      <c r="C11" s="171"/>
      <c r="D11" s="171"/>
      <c r="E11" s="171"/>
      <c r="F11" s="171"/>
      <c r="G11" s="171"/>
      <c r="H11" s="171"/>
      <c r="I11" s="171"/>
      <c r="J11" s="172"/>
    </row>
    <row r="12" spans="1:17" ht="25.9" customHeight="1" x14ac:dyDescent="0.25">
      <c r="A12" s="170" t="s">
        <v>54</v>
      </c>
      <c r="B12" s="171"/>
      <c r="C12" s="171"/>
      <c r="D12" s="171"/>
      <c r="E12" s="171"/>
      <c r="F12" s="171"/>
      <c r="G12" s="171"/>
      <c r="H12" s="171"/>
      <c r="I12" s="171"/>
      <c r="J12" s="172"/>
    </row>
    <row r="13" spans="1:17" ht="68.25" customHeight="1" x14ac:dyDescent="0.25">
      <c r="A13" s="134" t="s">
        <v>2</v>
      </c>
      <c r="B13" s="135" t="s">
        <v>91</v>
      </c>
      <c r="C13" s="137" t="s">
        <v>63</v>
      </c>
      <c r="D13" s="132" t="s">
        <v>12</v>
      </c>
      <c r="E13" s="115">
        <v>100</v>
      </c>
      <c r="F13" s="115">
        <v>100</v>
      </c>
      <c r="G13" s="115">
        <v>100</v>
      </c>
      <c r="H13" s="115">
        <v>100</v>
      </c>
      <c r="I13" s="115">
        <v>100</v>
      </c>
      <c r="J13" s="115">
        <v>100</v>
      </c>
    </row>
    <row r="14" spans="1:17" ht="61.5" customHeight="1" x14ac:dyDescent="0.25">
      <c r="A14" s="134" t="s">
        <v>3</v>
      </c>
      <c r="B14" s="135" t="s">
        <v>59</v>
      </c>
      <c r="C14" s="136" t="s">
        <v>19</v>
      </c>
      <c r="D14" s="109" t="s">
        <v>65</v>
      </c>
      <c r="E14" s="109">
        <v>4</v>
      </c>
      <c r="F14" s="109">
        <v>4</v>
      </c>
      <c r="G14" s="109">
        <v>4</v>
      </c>
      <c r="H14" s="109">
        <v>4</v>
      </c>
      <c r="I14" s="109">
        <v>4</v>
      </c>
      <c r="J14" s="109">
        <v>4</v>
      </c>
    </row>
    <row r="15" spans="1:17" ht="58.5" customHeight="1" x14ac:dyDescent="0.25">
      <c r="A15" s="134" t="s">
        <v>57</v>
      </c>
      <c r="B15" s="135" t="s">
        <v>98</v>
      </c>
      <c r="C15" s="137" t="s">
        <v>14</v>
      </c>
      <c r="D15" s="132" t="s">
        <v>15</v>
      </c>
      <c r="E15" s="110">
        <v>9709</v>
      </c>
      <c r="F15" s="116">
        <v>6000</v>
      </c>
      <c r="G15" s="116">
        <v>6000</v>
      </c>
      <c r="H15" s="116">
        <v>6000</v>
      </c>
      <c r="I15" s="116">
        <v>6000</v>
      </c>
      <c r="J15" s="116">
        <v>6000</v>
      </c>
    </row>
    <row r="16" spans="1:17" ht="72" customHeight="1" x14ac:dyDescent="0.25">
      <c r="A16" s="134" t="s">
        <v>58</v>
      </c>
      <c r="B16" s="135" t="s">
        <v>74</v>
      </c>
      <c r="C16" s="136" t="s">
        <v>17</v>
      </c>
      <c r="D16" s="109" t="s">
        <v>52</v>
      </c>
      <c r="E16" s="117">
        <v>10916</v>
      </c>
      <c r="F16" s="118">
        <v>2328</v>
      </c>
      <c r="G16" s="118">
        <v>2328</v>
      </c>
      <c r="H16" s="118">
        <v>2328</v>
      </c>
      <c r="I16" s="118">
        <v>2328</v>
      </c>
      <c r="J16" s="118">
        <v>2328</v>
      </c>
    </row>
    <row r="17" spans="1:11" ht="27" customHeight="1" x14ac:dyDescent="0.25">
      <c r="A17" s="194" t="s">
        <v>92</v>
      </c>
      <c r="B17" s="194"/>
      <c r="C17" s="194"/>
      <c r="D17" s="194"/>
      <c r="E17" s="194"/>
      <c r="F17" s="194"/>
      <c r="G17" s="194"/>
      <c r="H17" s="194"/>
      <c r="I17" s="194"/>
      <c r="J17" s="194"/>
    </row>
    <row r="18" spans="1:11" ht="72" customHeight="1" x14ac:dyDescent="0.25">
      <c r="A18" s="163" t="s">
        <v>5</v>
      </c>
      <c r="B18" s="164" t="s">
        <v>83</v>
      </c>
      <c r="C18" s="136" t="s">
        <v>79</v>
      </c>
      <c r="D18" s="119" t="s">
        <v>12</v>
      </c>
      <c r="E18" s="120">
        <v>100</v>
      </c>
      <c r="F18" s="120">
        <v>100</v>
      </c>
      <c r="G18" s="120">
        <v>100</v>
      </c>
      <c r="H18" s="120">
        <v>100</v>
      </c>
      <c r="I18" s="120">
        <v>100</v>
      </c>
      <c r="J18" s="120">
        <v>100</v>
      </c>
    </row>
    <row r="19" spans="1:11" ht="72" customHeight="1" x14ac:dyDescent="0.25">
      <c r="A19" s="163"/>
      <c r="B19" s="164"/>
      <c r="C19" s="111" t="s">
        <v>80</v>
      </c>
      <c r="D19" s="132" t="s">
        <v>81</v>
      </c>
      <c r="E19" s="120">
        <v>5.3</v>
      </c>
      <c r="F19" s="120" t="s">
        <v>82</v>
      </c>
      <c r="G19" s="120" t="s">
        <v>82</v>
      </c>
      <c r="H19" s="120" t="s">
        <v>82</v>
      </c>
      <c r="I19" s="120" t="s">
        <v>82</v>
      </c>
      <c r="J19" s="120" t="s">
        <v>82</v>
      </c>
    </row>
    <row r="20" spans="1:11" ht="28.5" customHeight="1" x14ac:dyDescent="0.25">
      <c r="A20" s="176" t="s">
        <v>93</v>
      </c>
      <c r="B20" s="177"/>
      <c r="C20" s="177"/>
      <c r="D20" s="177"/>
      <c r="E20" s="177"/>
      <c r="F20" s="177"/>
      <c r="G20" s="177"/>
      <c r="H20" s="177"/>
      <c r="I20" s="177"/>
      <c r="J20" s="178"/>
    </row>
    <row r="21" spans="1:11" ht="56.25" customHeight="1" x14ac:dyDescent="0.25">
      <c r="A21" s="165" t="s">
        <v>7</v>
      </c>
      <c r="B21" s="179" t="s">
        <v>55</v>
      </c>
      <c r="C21" s="136" t="s">
        <v>77</v>
      </c>
      <c r="D21" s="109" t="s">
        <v>18</v>
      </c>
      <c r="E21" s="109">
        <v>21.9</v>
      </c>
      <c r="F21" s="109">
        <v>21.9</v>
      </c>
      <c r="G21" s="109" t="s">
        <v>13</v>
      </c>
      <c r="H21" s="109" t="s">
        <v>13</v>
      </c>
      <c r="I21" s="109" t="s">
        <v>13</v>
      </c>
      <c r="J21" s="109" t="s">
        <v>13</v>
      </c>
    </row>
    <row r="22" spans="1:11" ht="49.5" customHeight="1" x14ac:dyDescent="0.25">
      <c r="A22" s="166"/>
      <c r="B22" s="180"/>
      <c r="C22" s="136" t="s">
        <v>76</v>
      </c>
      <c r="D22" s="109" t="s">
        <v>64</v>
      </c>
      <c r="E22" s="109" t="s">
        <v>13</v>
      </c>
      <c r="F22" s="109">
        <v>1</v>
      </c>
      <c r="G22" s="109">
        <v>1</v>
      </c>
      <c r="H22" s="109">
        <v>1</v>
      </c>
      <c r="I22" s="109">
        <v>1</v>
      </c>
      <c r="J22" s="109">
        <v>1</v>
      </c>
    </row>
    <row r="23" spans="1:11" ht="54" customHeight="1" x14ac:dyDescent="0.25">
      <c r="A23" s="163" t="s">
        <v>94</v>
      </c>
      <c r="B23" s="169" t="s">
        <v>56</v>
      </c>
      <c r="C23" s="136" t="s">
        <v>77</v>
      </c>
      <c r="D23" s="109" t="s">
        <v>18</v>
      </c>
      <c r="E23" s="109">
        <v>25.7</v>
      </c>
      <c r="F23" s="109">
        <v>25.7</v>
      </c>
      <c r="G23" s="109" t="s">
        <v>13</v>
      </c>
      <c r="H23" s="109" t="s">
        <v>13</v>
      </c>
      <c r="I23" s="109" t="s">
        <v>13</v>
      </c>
      <c r="J23" s="109" t="s">
        <v>13</v>
      </c>
    </row>
    <row r="24" spans="1:11" ht="51.75" customHeight="1" x14ac:dyDescent="0.25">
      <c r="A24" s="163"/>
      <c r="B24" s="169"/>
      <c r="C24" s="136" t="s">
        <v>76</v>
      </c>
      <c r="D24" s="109" t="s">
        <v>64</v>
      </c>
      <c r="E24" s="109" t="s">
        <v>13</v>
      </c>
      <c r="F24" s="109">
        <v>1</v>
      </c>
      <c r="G24" s="109">
        <v>1</v>
      </c>
      <c r="H24" s="109">
        <v>1</v>
      </c>
      <c r="I24" s="109">
        <v>1</v>
      </c>
      <c r="J24" s="109">
        <v>1</v>
      </c>
    </row>
    <row r="25" spans="1:11" ht="75" customHeight="1" x14ac:dyDescent="0.25">
      <c r="A25" s="133" t="s">
        <v>95</v>
      </c>
      <c r="B25" s="137" t="s">
        <v>89</v>
      </c>
      <c r="C25" s="136" t="s">
        <v>88</v>
      </c>
      <c r="D25" s="109" t="s">
        <v>64</v>
      </c>
      <c r="E25" s="109" t="s">
        <v>13</v>
      </c>
      <c r="F25" s="109" t="s">
        <v>13</v>
      </c>
      <c r="G25" s="109" t="s">
        <v>13</v>
      </c>
      <c r="H25" s="109">
        <v>1</v>
      </c>
      <c r="I25" s="109" t="s">
        <v>13</v>
      </c>
      <c r="J25" s="109" t="s">
        <v>13</v>
      </c>
    </row>
    <row r="26" spans="1:11" ht="51.75" customHeight="1" x14ac:dyDescent="0.25">
      <c r="A26" s="133" t="s">
        <v>96</v>
      </c>
      <c r="B26" s="137" t="s">
        <v>90</v>
      </c>
      <c r="C26" s="136" t="s">
        <v>88</v>
      </c>
      <c r="D26" s="109" t="s">
        <v>64</v>
      </c>
      <c r="E26" s="109" t="s">
        <v>13</v>
      </c>
      <c r="F26" s="109" t="s">
        <v>13</v>
      </c>
      <c r="G26" s="109" t="s">
        <v>13</v>
      </c>
      <c r="H26" s="109">
        <v>1</v>
      </c>
      <c r="I26" s="109" t="s">
        <v>13</v>
      </c>
      <c r="J26" s="109" t="s">
        <v>13</v>
      </c>
    </row>
    <row r="27" spans="1:11" ht="30.75" customHeight="1" x14ac:dyDescent="0.25">
      <c r="A27" s="176" t="s">
        <v>60</v>
      </c>
      <c r="B27" s="177"/>
      <c r="C27" s="177"/>
      <c r="D27" s="177"/>
      <c r="E27" s="177"/>
      <c r="F27" s="177"/>
      <c r="G27" s="177"/>
      <c r="H27" s="177"/>
      <c r="I27" s="177"/>
      <c r="J27" s="178"/>
    </row>
    <row r="28" spans="1:11" ht="55.5" customHeight="1" x14ac:dyDescent="0.25">
      <c r="A28" s="163" t="s">
        <v>43</v>
      </c>
      <c r="B28" s="164" t="s">
        <v>73</v>
      </c>
      <c r="C28" s="136" t="s">
        <v>20</v>
      </c>
      <c r="D28" s="120" t="s">
        <v>64</v>
      </c>
      <c r="E28" s="120">
        <v>8</v>
      </c>
      <c r="F28" s="120">
        <v>8</v>
      </c>
      <c r="G28" s="120">
        <v>8</v>
      </c>
      <c r="H28" s="120">
        <v>8</v>
      </c>
      <c r="I28" s="120">
        <v>8</v>
      </c>
      <c r="J28" s="120">
        <v>8</v>
      </c>
    </row>
    <row r="29" spans="1:11" ht="55.5" customHeight="1" x14ac:dyDescent="0.25">
      <c r="A29" s="163"/>
      <c r="B29" s="164"/>
      <c r="C29" s="121" t="s">
        <v>66</v>
      </c>
      <c r="D29" s="120" t="s">
        <v>65</v>
      </c>
      <c r="E29" s="120">
        <v>2</v>
      </c>
      <c r="F29" s="120">
        <v>2</v>
      </c>
      <c r="G29" s="120">
        <v>2</v>
      </c>
      <c r="H29" s="120">
        <v>2</v>
      </c>
      <c r="I29" s="120">
        <v>2</v>
      </c>
      <c r="J29" s="120">
        <v>2</v>
      </c>
    </row>
    <row r="30" spans="1:11" ht="48.75" customHeight="1" x14ac:dyDescent="0.3">
      <c r="A30" s="163"/>
      <c r="B30" s="164"/>
      <c r="C30" s="122" t="s">
        <v>78</v>
      </c>
      <c r="D30" s="120" t="s">
        <v>64</v>
      </c>
      <c r="E30" s="120">
        <v>223</v>
      </c>
      <c r="F30" s="120" t="s">
        <v>75</v>
      </c>
      <c r="G30" s="120" t="s">
        <v>75</v>
      </c>
      <c r="H30" s="120" t="s">
        <v>75</v>
      </c>
      <c r="I30" s="120" t="s">
        <v>75</v>
      </c>
      <c r="J30" s="120" t="s">
        <v>75</v>
      </c>
      <c r="K30" s="108"/>
    </row>
    <row r="31" spans="1:11" ht="95.25" customHeight="1" x14ac:dyDescent="0.25">
      <c r="A31" s="133" t="s">
        <v>67</v>
      </c>
      <c r="B31" s="123" t="s">
        <v>69</v>
      </c>
      <c r="C31" s="122" t="s">
        <v>71</v>
      </c>
      <c r="D31" s="109" t="s">
        <v>16</v>
      </c>
      <c r="E31" s="120">
        <v>426</v>
      </c>
      <c r="F31" s="120">
        <v>300</v>
      </c>
      <c r="G31" s="120">
        <v>300</v>
      </c>
      <c r="H31" s="120">
        <v>300</v>
      </c>
      <c r="I31" s="120">
        <v>300</v>
      </c>
      <c r="J31" s="120">
        <v>300</v>
      </c>
    </row>
    <row r="32" spans="1:11" ht="95.25" customHeight="1" x14ac:dyDescent="0.25">
      <c r="A32" s="133" t="s">
        <v>68</v>
      </c>
      <c r="B32" s="123" t="s">
        <v>70</v>
      </c>
      <c r="C32" s="122" t="s">
        <v>72</v>
      </c>
      <c r="D32" s="109" t="s">
        <v>16</v>
      </c>
      <c r="E32" s="120">
        <v>194</v>
      </c>
      <c r="F32" s="120">
        <v>200</v>
      </c>
      <c r="G32" s="120">
        <v>200</v>
      </c>
      <c r="H32" s="120">
        <v>200</v>
      </c>
      <c r="I32" s="120">
        <v>200</v>
      </c>
      <c r="J32" s="120">
        <v>200</v>
      </c>
    </row>
    <row r="33" spans="1:13" ht="82.5" customHeight="1" x14ac:dyDescent="0.25">
      <c r="A33" s="133" t="s">
        <v>99</v>
      </c>
      <c r="B33" s="123" t="s">
        <v>100</v>
      </c>
      <c r="C33" s="122" t="s">
        <v>72</v>
      </c>
      <c r="D33" s="109" t="s">
        <v>16</v>
      </c>
      <c r="E33" s="120" t="s">
        <v>13</v>
      </c>
      <c r="F33" s="120">
        <v>2</v>
      </c>
      <c r="G33" s="120">
        <v>2</v>
      </c>
      <c r="H33" s="120">
        <v>2</v>
      </c>
      <c r="I33" s="120">
        <v>2</v>
      </c>
      <c r="J33" s="120">
        <v>2</v>
      </c>
    </row>
    <row r="34" spans="1:13" ht="31.5" customHeight="1" x14ac:dyDescent="0.25">
      <c r="A34" s="176" t="s">
        <v>61</v>
      </c>
      <c r="B34" s="177"/>
      <c r="C34" s="177"/>
      <c r="D34" s="177"/>
      <c r="E34" s="177"/>
      <c r="F34" s="177"/>
      <c r="G34" s="177"/>
      <c r="H34" s="177"/>
      <c r="I34" s="177"/>
      <c r="J34" s="178"/>
    </row>
    <row r="35" spans="1:13" ht="52.5" customHeight="1" x14ac:dyDescent="0.25">
      <c r="A35" s="165" t="s">
        <v>62</v>
      </c>
      <c r="B35" s="167" t="s">
        <v>86</v>
      </c>
      <c r="C35" s="124" t="s">
        <v>21</v>
      </c>
      <c r="D35" s="120" t="s">
        <v>64</v>
      </c>
      <c r="E35" s="120">
        <v>856</v>
      </c>
      <c r="F35" s="120">
        <v>856</v>
      </c>
      <c r="G35" s="120">
        <v>856</v>
      </c>
      <c r="H35" s="120">
        <v>346</v>
      </c>
      <c r="I35" s="120">
        <v>346</v>
      </c>
      <c r="J35" s="120">
        <v>346</v>
      </c>
    </row>
    <row r="36" spans="1:13" ht="52.5" customHeight="1" x14ac:dyDescent="0.25">
      <c r="A36" s="166"/>
      <c r="B36" s="168"/>
      <c r="C36" s="124" t="s">
        <v>22</v>
      </c>
      <c r="D36" s="120" t="s">
        <v>12</v>
      </c>
      <c r="E36" s="120">
        <v>100</v>
      </c>
      <c r="F36" s="120">
        <v>100</v>
      </c>
      <c r="G36" s="120">
        <v>100</v>
      </c>
      <c r="H36" s="120">
        <v>100</v>
      </c>
      <c r="I36" s="120">
        <v>100</v>
      </c>
      <c r="J36" s="120">
        <v>100</v>
      </c>
    </row>
    <row r="37" spans="1:13" s="59" customFormat="1" ht="15.75" x14ac:dyDescent="0.25">
      <c r="A37" s="102"/>
      <c r="B37" s="103"/>
      <c r="C37" s="104"/>
      <c r="D37" s="105"/>
      <c r="E37" s="106"/>
      <c r="F37" s="106"/>
      <c r="G37" s="106"/>
      <c r="H37" s="106"/>
      <c r="I37" s="106"/>
      <c r="J37" s="106"/>
      <c r="K37" s="58"/>
      <c r="L37" s="58"/>
      <c r="M37" s="60"/>
    </row>
    <row r="38" spans="1:13" s="59" customFormat="1" ht="45.75" customHeight="1" x14ac:dyDescent="0.25">
      <c r="A38" s="102"/>
      <c r="B38" s="173"/>
      <c r="C38" s="173"/>
      <c r="D38" s="173"/>
      <c r="E38" s="173"/>
      <c r="F38" s="173"/>
      <c r="G38" s="173"/>
      <c r="H38" s="173"/>
      <c r="I38" s="173"/>
      <c r="J38" s="173"/>
      <c r="K38" s="58"/>
      <c r="L38" s="58"/>
      <c r="M38" s="60"/>
    </row>
    <row r="39" spans="1:13" x14ac:dyDescent="0.25">
      <c r="A39" s="107"/>
      <c r="B39" s="173"/>
      <c r="C39" s="173"/>
      <c r="D39" s="173"/>
      <c r="E39" s="173"/>
      <c r="F39" s="173"/>
      <c r="G39" s="173"/>
      <c r="H39" s="173"/>
      <c r="I39" s="173"/>
      <c r="J39" s="173"/>
    </row>
    <row r="40" spans="1:13" x14ac:dyDescent="0.25">
      <c r="C40" s="61" t="s">
        <v>40</v>
      </c>
      <c r="D40" s="77"/>
      <c r="E40" s="77"/>
    </row>
  </sheetData>
  <mergeCells count="31">
    <mergeCell ref="K5:Q5"/>
    <mergeCell ref="G1:J1"/>
    <mergeCell ref="G2:J2"/>
    <mergeCell ref="G3:J3"/>
    <mergeCell ref="G4:J4"/>
    <mergeCell ref="K4:Q4"/>
    <mergeCell ref="G5:J5"/>
    <mergeCell ref="A12:J12"/>
    <mergeCell ref="B38:J39"/>
    <mergeCell ref="A7:J7"/>
    <mergeCell ref="A8:A9"/>
    <mergeCell ref="B8:B9"/>
    <mergeCell ref="C8:C9"/>
    <mergeCell ref="D8:D9"/>
    <mergeCell ref="E8:E9"/>
    <mergeCell ref="F8:J8"/>
    <mergeCell ref="A11:J11"/>
    <mergeCell ref="A20:J20"/>
    <mergeCell ref="A27:J27"/>
    <mergeCell ref="A34:J34"/>
    <mergeCell ref="A28:A30"/>
    <mergeCell ref="A21:A22"/>
    <mergeCell ref="B21:B22"/>
    <mergeCell ref="A17:J17"/>
    <mergeCell ref="A18:A19"/>
    <mergeCell ref="B18:B19"/>
    <mergeCell ref="A35:A36"/>
    <mergeCell ref="B35:B36"/>
    <mergeCell ref="A23:A24"/>
    <mergeCell ref="B23:B24"/>
    <mergeCell ref="B28:B30"/>
  </mergeCells>
  <pageMargins left="0.59055118110236227" right="0.59055118110236227" top="1.1811023622047245" bottom="0.78740157480314965" header="0" footer="0"/>
  <pageSetup paperSize="9" scale="60" firstPageNumber="23" orientation="landscape" useFirstPageNumber="1" r:id="rId1"/>
  <headerFooter>
    <oddHeader>&amp;C&amp;P</oddHeader>
  </headerFooter>
  <rowBreaks count="2" manualBreakCount="2">
    <brk id="19" max="9" man="1"/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Прил1 ООС 27_31</vt:lpstr>
      <vt:lpstr>Прил2 ООС 27_31</vt:lpstr>
      <vt:lpstr>'Прил1 ООС 27_31'!Заголовки_для_печати</vt:lpstr>
      <vt:lpstr>'Прил2 ООС 27_31'!Заголовки_для_печати</vt:lpstr>
      <vt:lpstr>'Прил1 ООС 27_31'!Область_печати</vt:lpstr>
      <vt:lpstr>'Прил2 ООС 27_31'!Область_печати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Ирина Викторовна</dc:creator>
  <cp:lastModifiedBy>Уткина Наталья Юрьевна</cp:lastModifiedBy>
  <cp:lastPrinted>2026-07-24T06:10:09Z</cp:lastPrinted>
  <dcterms:created xsi:type="dcterms:W3CDTF">2025-09-04T11:00:20Z</dcterms:created>
  <dcterms:modified xsi:type="dcterms:W3CDTF">2026-07-24T06:13:34Z</dcterms:modified>
</cp:coreProperties>
</file>