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5" windowWidth="15255" windowHeight="8250"/>
  </bookViews>
  <sheets>
    <sheet name="2019" sheetId="1" r:id="rId1"/>
  </sheets>
  <definedNames>
    <definedName name="_xlnm._FilterDatabase" localSheetId="0" hidden="1">'2019'!$A$6:$H$1473</definedName>
    <definedName name="_xlnm.Print_Titles" localSheetId="0">'2019'!$6:$8</definedName>
    <definedName name="_xlnm.Print_Area" localSheetId="0">'2019'!$A$1:$H$1473</definedName>
  </definedNames>
  <calcPr calcId="145621"/>
</workbook>
</file>

<file path=xl/calcChain.xml><?xml version="1.0" encoding="utf-8"?>
<calcChain xmlns="http://schemas.openxmlformats.org/spreadsheetml/2006/main">
  <c r="H1180" i="1" l="1"/>
  <c r="G1180" i="1"/>
  <c r="G712" i="1" l="1"/>
  <c r="G708" i="1"/>
  <c r="G694" i="1"/>
  <c r="G660" i="1"/>
  <c r="G656" i="1"/>
  <c r="G617" i="1"/>
  <c r="G613" i="1"/>
  <c r="G588" i="1"/>
  <c r="G584" i="1"/>
  <c r="G583" i="1"/>
  <c r="G579" i="1"/>
  <c r="G578" i="1"/>
  <c r="G805" i="1"/>
  <c r="G802" i="1"/>
  <c r="G783" i="1"/>
  <c r="G763" i="1"/>
  <c r="G755" i="1"/>
  <c r="G751" i="1"/>
  <c r="G220" i="1"/>
  <c r="G217" i="1"/>
  <c r="G355" i="1"/>
  <c r="G349" i="1"/>
  <c r="G1203" i="1" l="1"/>
  <c r="G1205" i="1"/>
  <c r="G1192" i="1"/>
  <c r="G1157" i="1"/>
  <c r="G1148" i="1"/>
  <c r="G1120" i="1"/>
  <c r="G1106" i="1"/>
  <c r="G1068" i="1"/>
  <c r="G1053" i="1"/>
  <c r="G1031" i="1"/>
  <c r="G1014" i="1"/>
  <c r="G976" i="1"/>
  <c r="G371" i="1"/>
  <c r="G367" i="1"/>
  <c r="G357" i="1"/>
  <c r="G352" i="1"/>
  <c r="H330" i="1"/>
  <c r="H329" i="1" s="1"/>
  <c r="H328" i="1" s="1"/>
  <c r="G330" i="1"/>
  <c r="G329" i="1" s="1"/>
  <c r="G328" i="1" s="1"/>
  <c r="G315" i="1"/>
  <c r="G927" i="1" l="1"/>
  <c r="G882" i="1"/>
  <c r="G569" i="1"/>
  <c r="H518" i="1" l="1"/>
  <c r="G519" i="1"/>
  <c r="G518" i="1" s="1"/>
  <c r="G505" i="1"/>
  <c r="G504" i="1"/>
  <c r="G501" i="1"/>
  <c r="G500" i="1"/>
  <c r="G497" i="1"/>
  <c r="G494" i="1"/>
  <c r="G493" i="1"/>
  <c r="G490" i="1"/>
  <c r="G458" i="1"/>
  <c r="G454" i="1"/>
  <c r="G1421" i="1"/>
  <c r="G1358" i="1"/>
  <c r="G1356" i="1"/>
  <c r="G1354" i="1"/>
  <c r="G1347" i="1"/>
  <c r="G1339" i="1"/>
  <c r="G1329" i="1"/>
  <c r="G1306" i="1"/>
  <c r="G951" i="1"/>
  <c r="G888" i="1"/>
  <c r="G157" i="1"/>
  <c r="G56" i="1"/>
  <c r="G54" i="1"/>
  <c r="G36" i="1"/>
  <c r="G29" i="1"/>
  <c r="G28" i="1"/>
  <c r="G24" i="1"/>
  <c r="G22" i="1"/>
  <c r="G19" i="1"/>
  <c r="G16" i="1"/>
  <c r="G77" i="1"/>
  <c r="G70" i="1"/>
  <c r="G428" i="1"/>
  <c r="G424" i="1"/>
  <c r="H416" i="1"/>
  <c r="G416" i="1"/>
  <c r="G1456" i="1" l="1"/>
  <c r="G1455" i="1" s="1"/>
  <c r="G1430" i="1"/>
  <c r="G1432" i="1"/>
  <c r="G301" i="1"/>
  <c r="G289" i="1"/>
  <c r="G252" i="1"/>
  <c r="G126" i="1"/>
  <c r="H499" i="1" l="1"/>
  <c r="G499" i="1"/>
  <c r="H1105" i="1" l="1"/>
  <c r="H1104" i="1" s="1"/>
  <c r="H1103" i="1" s="1"/>
  <c r="H1102" i="1" s="1"/>
  <c r="G1105" i="1"/>
  <c r="G1104" i="1" s="1"/>
  <c r="G1103" i="1" s="1"/>
  <c r="G1102" i="1" s="1"/>
  <c r="G985" i="1"/>
  <c r="G984" i="1" s="1"/>
  <c r="H979" i="1" l="1"/>
  <c r="H978" i="1" s="1"/>
  <c r="H977" i="1" s="1"/>
  <c r="G979" i="1"/>
  <c r="G978" i="1" s="1"/>
  <c r="G977" i="1" s="1"/>
  <c r="H938" i="1" l="1"/>
  <c r="H936" i="1" s="1"/>
  <c r="H935" i="1" s="1"/>
  <c r="G938" i="1"/>
  <c r="G936" i="1" s="1"/>
  <c r="G935" i="1" s="1"/>
  <c r="G937" i="1" l="1"/>
  <c r="H937" i="1"/>
  <c r="H356" i="1"/>
  <c r="G356" i="1"/>
  <c r="G254" i="1" l="1"/>
  <c r="H27" i="1" l="1"/>
  <c r="G27" i="1"/>
  <c r="H786" i="1" l="1"/>
  <c r="H785" i="1" s="1"/>
  <c r="H784" i="1" s="1"/>
  <c r="G786" i="1"/>
  <c r="G785" i="1" s="1"/>
  <c r="G784" i="1" s="1"/>
  <c r="H825" i="1"/>
  <c r="H824" i="1" s="1"/>
  <c r="H823" i="1" s="1"/>
  <c r="G825" i="1"/>
  <c r="G824" i="1" s="1"/>
  <c r="G823" i="1" s="1"/>
  <c r="H828" i="1"/>
  <c r="H827" i="1" s="1"/>
  <c r="G828" i="1"/>
  <c r="G827" i="1" s="1"/>
  <c r="H822" i="1" l="1"/>
  <c r="H821" i="1" s="1"/>
  <c r="G822" i="1"/>
  <c r="G821" i="1" s="1"/>
  <c r="H637" i="1" l="1"/>
  <c r="H636" i="1" s="1"/>
  <c r="G637" i="1"/>
  <c r="G636" i="1" s="1"/>
  <c r="H463" i="1" l="1"/>
  <c r="H648" i="1"/>
  <c r="H647" i="1" s="1"/>
  <c r="G648" i="1"/>
  <c r="G647" i="1" s="1"/>
  <c r="G1114" i="1"/>
  <c r="G1113" i="1" s="1"/>
  <c r="G1112" i="1" s="1"/>
  <c r="B1321" i="1"/>
  <c r="B1320" i="1"/>
  <c r="B1322" i="1" s="1"/>
  <c r="B116" i="1"/>
  <c r="B115" i="1"/>
  <c r="B117" i="1" s="1"/>
  <c r="G1393" i="1"/>
  <c r="H1391" i="1"/>
  <c r="G1402" i="1"/>
  <c r="G1401" i="1" s="1"/>
  <c r="G1400" i="1" s="1"/>
  <c r="H116" i="1"/>
  <c r="H115" i="1" s="1"/>
  <c r="H114" i="1" s="1"/>
  <c r="H1321" i="1"/>
  <c r="H1320" i="1" s="1"/>
  <c r="G1391" i="1"/>
  <c r="G116" i="1"/>
  <c r="G115" i="1" s="1"/>
  <c r="G114" i="1" s="1"/>
  <c r="G1321" i="1"/>
  <c r="G1320" i="1" s="1"/>
  <c r="H1393" i="1"/>
  <c r="H900" i="1"/>
  <c r="H899" i="1" s="1"/>
  <c r="G900" i="1"/>
  <c r="G899" i="1" s="1"/>
  <c r="B531" i="1"/>
  <c r="B532" i="1" s="1"/>
  <c r="B533" i="1" s="1"/>
  <c r="B534" i="1" s="1"/>
  <c r="B535" i="1" s="1"/>
  <c r="B536" i="1" s="1"/>
  <c r="B537" i="1" s="1"/>
  <c r="B538" i="1" s="1"/>
  <c r="B539" i="1" s="1"/>
  <c r="B540" i="1" s="1"/>
  <c r="B541" i="1" s="1"/>
  <c r="B542" i="1" s="1"/>
  <c r="B543" i="1" s="1"/>
  <c r="B544" i="1" s="1"/>
  <c r="B545" i="1" s="1"/>
  <c r="B546" i="1" s="1"/>
  <c r="B547" i="1" s="1"/>
  <c r="B548" i="1" s="1"/>
  <c r="B549" i="1" s="1"/>
  <c r="B550" i="1" s="1"/>
  <c r="G798" i="1"/>
  <c r="G797" i="1" s="1"/>
  <c r="G796" i="1" s="1"/>
  <c r="H798" i="1"/>
  <c r="H797" i="1" s="1"/>
  <c r="H796" i="1" s="1"/>
  <c r="G432" i="1"/>
  <c r="G431" i="1" s="1"/>
  <c r="B359" i="1"/>
  <c r="B361" i="1" s="1"/>
  <c r="B358" i="1"/>
  <c r="B360" i="1" s="1"/>
  <c r="B362" i="1" s="1"/>
  <c r="G645" i="1"/>
  <c r="G644" i="1" s="1"/>
  <c r="G444" i="1"/>
  <c r="G919" i="1"/>
  <c r="G918" i="1" s="1"/>
  <c r="G917" i="1" s="1"/>
  <c r="G916" i="1" s="1"/>
  <c r="B553" i="1"/>
  <c r="B554" i="1" s="1"/>
  <c r="B555" i="1" s="1"/>
  <c r="B556" i="1" s="1"/>
  <c r="B557" i="1" s="1"/>
  <c r="B558" i="1" s="1"/>
  <c r="B559" i="1" s="1"/>
  <c r="B560" i="1" s="1"/>
  <c r="B561" i="1" s="1"/>
  <c r="B562" i="1" s="1"/>
  <c r="B389" i="1"/>
  <c r="B391" i="1" s="1"/>
  <c r="B393" i="1" s="1"/>
  <c r="B395" i="1" s="1"/>
  <c r="B412" i="1"/>
  <c r="B413" i="1" s="1"/>
  <c r="B414" i="1" s="1"/>
  <c r="B415" i="1" s="1"/>
  <c r="B416" i="1" s="1"/>
  <c r="B417" i="1" s="1"/>
  <c r="B654" i="1"/>
  <c r="B655" i="1" s="1"/>
  <c r="B656" i="1" s="1"/>
  <c r="B653" i="1"/>
  <c r="B334" i="1"/>
  <c r="B321" i="1"/>
  <c r="B320" i="1"/>
  <c r="B335" i="1" s="1"/>
  <c r="B305" i="1"/>
  <c r="B306" i="1" s="1"/>
  <c r="B421" i="1"/>
  <c r="B403" i="1" s="1"/>
  <c r="B402" i="1"/>
  <c r="B401" i="1"/>
  <c r="B400" i="1"/>
  <c r="B956" i="1"/>
  <c r="B955" i="1"/>
  <c r="B957" i="1" s="1"/>
  <c r="B958" i="1" s="1"/>
  <c r="B959" i="1" s="1"/>
  <c r="B960" i="1" s="1"/>
  <c r="B621" i="1"/>
  <c r="B610" i="1"/>
  <c r="B611" i="1" s="1"/>
  <c r="B612" i="1" s="1"/>
  <c r="B613" i="1" s="1"/>
  <c r="B588" i="1"/>
  <c r="B587" i="1"/>
  <c r="B574" i="1"/>
  <c r="B575" i="1" s="1"/>
  <c r="B576" i="1" s="1"/>
  <c r="B577" i="1" s="1"/>
  <c r="B578" i="1" s="1"/>
  <c r="B579" i="1" s="1"/>
  <c r="B1461" i="1"/>
  <c r="B767" i="1"/>
  <c r="B768" i="1" s="1"/>
  <c r="B769" i="1" s="1"/>
  <c r="B770" i="1" s="1"/>
  <c r="B286" i="1"/>
  <c r="B287" i="1" s="1"/>
  <c r="B288" i="1" s="1"/>
  <c r="B289" i="1" s="1"/>
  <c r="B291" i="1" s="1"/>
  <c r="B294" i="1" s="1"/>
  <c r="B279" i="1" s="1"/>
  <c r="B281" i="1" s="1"/>
  <c r="B283" i="1" s="1"/>
  <c r="B285" i="1" s="1"/>
  <c r="B277" i="1"/>
  <c r="B263" i="1"/>
  <c r="B264" i="1" s="1"/>
  <c r="B261" i="1"/>
  <c r="B262" i="1" s="1"/>
  <c r="B247" i="1"/>
  <c r="B65" i="1"/>
  <c r="B66" i="1" s="1"/>
  <c r="B67" i="1" s="1"/>
  <c r="B68" i="1" s="1"/>
  <c r="B69" i="1" s="1"/>
  <c r="B70" i="1" s="1"/>
  <c r="B43" i="1"/>
  <c r="B44" i="1" s="1"/>
  <c r="B45" i="1" s="1"/>
  <c r="B46" i="1" s="1"/>
  <c r="B47" i="1" s="1"/>
  <c r="B48" i="1" s="1"/>
  <c r="B49" i="1" s="1"/>
  <c r="B31" i="1"/>
  <c r="B32" i="1" s="1"/>
  <c r="B33" i="1" s="1"/>
  <c r="B34" i="1" s="1"/>
  <c r="B35" i="1" s="1"/>
  <c r="B37" i="1" s="1"/>
  <c r="B39" i="1" s="1"/>
  <c r="B11" i="1"/>
  <c r="B12" i="1" s="1"/>
  <c r="B13" i="1" s="1"/>
  <c r="B14" i="1" s="1"/>
  <c r="B15" i="1" s="1"/>
  <c r="B16" i="1" s="1"/>
  <c r="B23" i="1" s="1"/>
  <c r="B486" i="1"/>
  <c r="B487" i="1" s="1"/>
  <c r="B489" i="1" s="1"/>
  <c r="B490" i="1" s="1"/>
  <c r="B475" i="1"/>
  <c r="B476" i="1" s="1"/>
  <c r="B477" i="1" s="1"/>
  <c r="B478" i="1" s="1"/>
  <c r="B449" i="1"/>
  <c r="B450" i="1" s="1"/>
  <c r="B451" i="1" s="1"/>
  <c r="B452" i="1" s="1"/>
  <c r="B453" i="1" s="1"/>
  <c r="B366" i="1"/>
  <c r="B368" i="1" s="1"/>
  <c r="B370" i="1" s="1"/>
  <c r="B372" i="1" s="1"/>
  <c r="B381" i="1"/>
  <c r="B383" i="1" s="1"/>
  <c r="B387" i="1" s="1"/>
  <c r="B365" i="1"/>
  <c r="B367" i="1" s="1"/>
  <c r="B369" i="1" s="1"/>
  <c r="B371" i="1" s="1"/>
  <c r="B373" i="1" s="1"/>
  <c r="B376" i="1" s="1"/>
  <c r="B380" i="1"/>
  <c r="B382" i="1" s="1"/>
  <c r="B384" i="1" s="1"/>
  <c r="B388" i="1" s="1"/>
  <c r="B390" i="1" s="1"/>
  <c r="B392" i="1" s="1"/>
  <c r="B394" i="1" s="1"/>
  <c r="B396" i="1" s="1"/>
  <c r="B552" i="1"/>
  <c r="H429" i="1"/>
  <c r="H223" i="1"/>
  <c r="H222" i="1" s="1"/>
  <c r="G226" i="1"/>
  <c r="G225" i="1" s="1"/>
  <c r="H233" i="1"/>
  <c r="H232" i="1" s="1"/>
  <c r="H231" i="1" s="1"/>
  <c r="G242" i="1"/>
  <c r="G241" i="1" s="1"/>
  <c r="G229" i="1"/>
  <c r="G228" i="1" s="1"/>
  <c r="G223" i="1"/>
  <c r="G222" i="1" s="1"/>
  <c r="G1406" i="1"/>
  <c r="G1405" i="1" s="1"/>
  <c r="G1404" i="1" s="1"/>
  <c r="H216" i="1"/>
  <c r="H215" i="1" s="1"/>
  <c r="H214" i="1" s="1"/>
  <c r="H213" i="1" s="1"/>
  <c r="H145" i="1"/>
  <c r="G1184" i="1"/>
  <c r="G1183" i="1" s="1"/>
  <c r="G1182" i="1" s="1"/>
  <c r="G1179" i="1" s="1"/>
  <c r="G1178" i="1" s="1"/>
  <c r="G1177" i="1" s="1"/>
  <c r="H1160" i="1"/>
  <c r="H1259" i="1"/>
  <c r="H1258" i="1" s="1"/>
  <c r="G1286" i="1"/>
  <c r="G1285" i="1" s="1"/>
  <c r="H21" i="1"/>
  <c r="G1090" i="1"/>
  <c r="G715" i="1"/>
  <c r="H55" i="1"/>
  <c r="H587" i="1"/>
  <c r="H586" i="1" s="1"/>
  <c r="H585" i="1" s="1"/>
  <c r="G1147" i="1"/>
  <c r="G1146" i="1" s="1"/>
  <c r="G1145" i="1" s="1"/>
  <c r="G1144" i="1" s="1"/>
  <c r="G1143" i="1" s="1"/>
  <c r="G673" i="1"/>
  <c r="G672" i="1" s="1"/>
  <c r="H1250" i="1"/>
  <c r="H1249" i="1" s="1"/>
  <c r="H982" i="1"/>
  <c r="H981" i="1" s="1"/>
  <c r="H905" i="1"/>
  <c r="H904" i="1" s="1"/>
  <c r="H903" i="1" s="1"/>
  <c r="H902" i="1" s="1"/>
  <c r="G409" i="1"/>
  <c r="G408" i="1" s="1"/>
  <c r="G407" i="1" s="1"/>
  <c r="G406" i="1" s="1"/>
  <c r="G1045" i="1"/>
  <c r="G1044" i="1" s="1"/>
  <c r="G1043" i="1" s="1"/>
  <c r="G1042" i="1" s="1"/>
  <c r="G104" i="1"/>
  <c r="G103" i="1" s="1"/>
  <c r="H284" i="1"/>
  <c r="H283" i="1" s="1"/>
  <c r="H282" i="1" s="1"/>
  <c r="H1226" i="1"/>
  <c r="H1225" i="1" s="1"/>
  <c r="G818" i="1"/>
  <c r="G817" i="1" s="1"/>
  <c r="G816" i="1" s="1"/>
  <c r="G815" i="1" s="1"/>
  <c r="G814" i="1" s="1"/>
  <c r="H1369" i="1"/>
  <c r="G80" i="1"/>
  <c r="H1431" i="1"/>
  <c r="H1262" i="1"/>
  <c r="H1261" i="1" s="1"/>
  <c r="G127" i="1"/>
  <c r="G1080" i="1"/>
  <c r="G1079" i="1" s="1"/>
  <c r="G676" i="1"/>
  <c r="G675" i="1" s="1"/>
  <c r="H1013" i="1"/>
  <c r="H1012" i="1" s="1"/>
  <c r="H1011" i="1" s="1"/>
  <c r="H1010" i="1" s="1"/>
  <c r="H317" i="1"/>
  <c r="H316" i="1" s="1"/>
  <c r="H741" i="1"/>
  <c r="H740" i="1" s="1"/>
  <c r="H739" i="1" s="1"/>
  <c r="H15" i="1"/>
  <c r="H14" i="1" s="1"/>
  <c r="H869" i="1"/>
  <c r="H868" i="1" s="1"/>
  <c r="G1305" i="1"/>
  <c r="G1304" i="1" s="1"/>
  <c r="G1303" i="1" s="1"/>
  <c r="H1315" i="1"/>
  <c r="H1314" i="1" s="1"/>
  <c r="G1369" i="1"/>
  <c r="G270" i="1"/>
  <c r="G269" i="1" s="1"/>
  <c r="G268" i="1" s="1"/>
  <c r="G267" i="1" s="1"/>
  <c r="H391" i="1"/>
  <c r="H390" i="1" s="1"/>
  <c r="H389" i="1" s="1"/>
  <c r="H388" i="1" s="1"/>
  <c r="H95" i="1"/>
  <c r="H94" i="1" s="1"/>
  <c r="G310" i="1"/>
  <c r="G309" i="1" s="1"/>
  <c r="G308" i="1" s="1"/>
  <c r="H1398" i="1"/>
  <c r="H1397" i="1" s="1"/>
  <c r="H1396" i="1" s="1"/>
  <c r="H1162" i="1"/>
  <c r="H1296" i="1"/>
  <c r="H1295" i="1" s="1"/>
  <c r="H1294" i="1" s="1"/>
  <c r="H1293" i="1" s="1"/>
  <c r="H1292" i="1" s="1"/>
  <c r="G1348" i="1"/>
  <c r="G263" i="1"/>
  <c r="G262" i="1" s="1"/>
  <c r="G261" i="1" s="1"/>
  <c r="G260" i="1" s="1"/>
  <c r="G259" i="1" s="1"/>
  <c r="G372" i="1"/>
  <c r="G1268" i="1"/>
  <c r="G1267" i="1" s="1"/>
  <c r="G1444" i="1"/>
  <c r="G1443" i="1" s="1"/>
  <c r="H881" i="1"/>
  <c r="H880" i="1" s="1"/>
  <c r="H879" i="1" s="1"/>
  <c r="G48" i="1"/>
  <c r="G47" i="1" s="1"/>
  <c r="G46" i="1" s="1"/>
  <c r="G45" i="1" s="1"/>
  <c r="G44" i="1" s="1"/>
  <c r="H1220" i="1"/>
  <c r="H1219" i="1" s="1"/>
  <c r="G568" i="1"/>
  <c r="G567" i="1" s="1"/>
  <c r="G566" i="1" s="1"/>
  <c r="G565" i="1" s="1"/>
  <c r="G564" i="1" s="1"/>
  <c r="H1090" i="1"/>
  <c r="G15" i="1"/>
  <c r="G14" i="1" s="1"/>
  <c r="G1035" i="1"/>
  <c r="G1034" i="1" s="1"/>
  <c r="G1033" i="1" s="1"/>
  <c r="G1032" i="1" s="1"/>
  <c r="H195" i="1"/>
  <c r="H194" i="1" s="1"/>
  <c r="H193" i="1" s="1"/>
  <c r="H192" i="1" s="1"/>
  <c r="H191" i="1" s="1"/>
  <c r="H1253" i="1"/>
  <c r="H1252" i="1" s="1"/>
  <c r="H1470" i="1"/>
  <c r="H1469" i="1" s="1"/>
  <c r="H1468" i="1" s="1"/>
  <c r="H1467" i="1" s="1"/>
  <c r="H125" i="1"/>
  <c r="H80" i="1"/>
  <c r="G1169" i="1"/>
  <c r="G1168" i="1" s="1"/>
  <c r="H1008" i="1"/>
  <c r="H1007" i="1" s="1"/>
  <c r="H1006" i="1" s="1"/>
  <c r="H1005" i="1" s="1"/>
  <c r="G219" i="1"/>
  <c r="G218" i="1" s="1"/>
  <c r="H86" i="1"/>
  <c r="H85" i="1" s="1"/>
  <c r="H762" i="1"/>
  <c r="H761" i="1" s="1"/>
  <c r="H760" i="1" s="1"/>
  <c r="H759" i="1" s="1"/>
  <c r="G320" i="1"/>
  <c r="G319" i="1" s="1"/>
  <c r="G666" i="1"/>
  <c r="G665" i="1" s="1"/>
  <c r="G1265" i="1"/>
  <c r="G1264" i="1" s="1"/>
  <c r="G1030" i="1"/>
  <c r="G1029" i="1" s="1"/>
  <c r="G1028" i="1" s="1"/>
  <c r="G1027" i="1" s="1"/>
  <c r="H1238" i="1"/>
  <c r="H1237" i="1" s="1"/>
  <c r="H1232" i="1"/>
  <c r="H1231" i="1" s="1"/>
  <c r="H414" i="1"/>
  <c r="H413" i="1" s="1"/>
  <c r="H412" i="1" s="1"/>
  <c r="G354" i="1"/>
  <c r="G353" i="1" s="1"/>
  <c r="H1018" i="1"/>
  <c r="H1017" i="1" s="1"/>
  <c r="H1016" i="1" s="1"/>
  <c r="H1015" i="1" s="1"/>
  <c r="H1217" i="1"/>
  <c r="H1216" i="1" s="1"/>
  <c r="G968" i="1"/>
  <c r="G967" i="1" s="1"/>
  <c r="G966" i="1" s="1"/>
  <c r="G965" i="1" s="1"/>
  <c r="G964" i="1" s="1"/>
  <c r="H697" i="1"/>
  <c r="H696" i="1" s="1"/>
  <c r="H695" i="1" s="1"/>
  <c r="G391" i="1"/>
  <c r="G390" i="1" s="1"/>
  <c r="G389" i="1" s="1"/>
  <c r="G388" i="1" s="1"/>
  <c r="G275" i="1"/>
  <c r="G274" i="1" s="1"/>
  <c r="G273" i="1" s="1"/>
  <c r="G272" i="1" s="1"/>
  <c r="G1140" i="1"/>
  <c r="G1139" i="1" s="1"/>
  <c r="G1138" i="1" s="1"/>
  <c r="G1137" i="1" s="1"/>
  <c r="G1136" i="1" s="1"/>
  <c r="H174" i="1"/>
  <c r="H173" i="1" s="1"/>
  <c r="H673" i="1"/>
  <c r="H672" i="1" s="1"/>
  <c r="G587" i="1"/>
  <c r="G586" i="1" s="1"/>
  <c r="G585" i="1" s="1"/>
  <c r="G717" i="1"/>
  <c r="G1013" i="1"/>
  <c r="G1012" i="1" s="1"/>
  <c r="G1011" i="1" s="1"/>
  <c r="G1010" i="1" s="1"/>
  <c r="G1223" i="1"/>
  <c r="G1222" i="1" s="1"/>
  <c r="H527" i="1"/>
  <c r="H526" i="1" s="1"/>
  <c r="H525" i="1" s="1"/>
  <c r="H1280" i="1"/>
  <c r="H1279" i="1" s="1"/>
  <c r="H950" i="1"/>
  <c r="H949" i="1" s="1"/>
  <c r="H948" i="1" s="1"/>
  <c r="H947" i="1" s="1"/>
  <c r="H946" i="1" s="1"/>
  <c r="H894" i="1"/>
  <c r="H893" i="1" s="1"/>
  <c r="H1080" i="1"/>
  <c r="H1079" i="1" s="1"/>
  <c r="G1191" i="1"/>
  <c r="G1190" i="1" s="1"/>
  <c r="G1189" i="1" s="1"/>
  <c r="G1211" i="1"/>
  <c r="G1210" i="1" s="1"/>
  <c r="G53" i="1"/>
  <c r="H60" i="1"/>
  <c r="H59" i="1" s="1"/>
  <c r="G143" i="1"/>
  <c r="H351" i="1"/>
  <c r="H350" i="1" s="1"/>
  <c r="H337" i="1"/>
  <c r="H336" i="1" s="1"/>
  <c r="H335" i="1" s="1"/>
  <c r="H334" i="1" s="1"/>
  <c r="H270" i="1"/>
  <c r="H269" i="1" s="1"/>
  <c r="H268" i="1" s="1"/>
  <c r="H267" i="1" s="1"/>
  <c r="H1364" i="1"/>
  <c r="H314" i="1"/>
  <c r="H313" i="1" s="1"/>
  <c r="H959" i="1"/>
  <c r="H1062" i="1"/>
  <c r="H1061" i="1" s="1"/>
  <c r="H1060" i="1" s="1"/>
  <c r="H1059" i="1" s="1"/>
  <c r="H82" i="1"/>
  <c r="H717" i="1"/>
  <c r="G1328" i="1"/>
  <c r="G1327" i="1" s="1"/>
  <c r="G1326" i="1" s="1"/>
  <c r="G1325" i="1" s="1"/>
  <c r="G959" i="1"/>
  <c r="H910" i="1"/>
  <c r="H909" i="1" s="1"/>
  <c r="H908" i="1" s="1"/>
  <c r="H907" i="1" s="1"/>
  <c r="H1088" i="1"/>
  <c r="G169" i="1"/>
  <c r="G1232" i="1"/>
  <c r="G1231" i="1" s="1"/>
  <c r="G1259" i="1"/>
  <c r="G1258" i="1" s="1"/>
  <c r="H239" i="1"/>
  <c r="H238" i="1" s="1"/>
  <c r="H209" i="1"/>
  <c r="H208" i="1" s="1"/>
  <c r="H207" i="1" s="1"/>
  <c r="H206" i="1" s="1"/>
  <c r="H205" i="1" s="1"/>
  <c r="H645" i="1"/>
  <c r="H644" i="1" s="1"/>
  <c r="G542" i="1"/>
  <c r="G541" i="1" s="1"/>
  <c r="G533" i="1"/>
  <c r="G532" i="1" s="1"/>
  <c r="G209" i="1"/>
  <c r="G208" i="1" s="1"/>
  <c r="G207" i="1" s="1"/>
  <c r="G206" i="1" s="1"/>
  <c r="G205" i="1" s="1"/>
  <c r="G442" i="1"/>
  <c r="H782" i="1"/>
  <c r="H781" i="1" s="1"/>
  <c r="G624" i="1"/>
  <c r="G623" i="1" s="1"/>
  <c r="H1366" i="1"/>
  <c r="G171" i="1"/>
  <c r="G471" i="1"/>
  <c r="G470" i="1" s="1"/>
  <c r="G469" i="1" s="1"/>
  <c r="G468" i="1" s="1"/>
  <c r="H288" i="1"/>
  <c r="B36" i="1" l="1"/>
  <c r="B38" i="1" s="1"/>
  <c r="B40" i="1" s="1"/>
  <c r="B422" i="1"/>
  <c r="B404" i="1" s="1"/>
  <c r="B290" i="1"/>
  <c r="B292" i="1" s="1"/>
  <c r="B278" i="1" s="1"/>
  <c r="B280" i="1" s="1"/>
  <c r="B282" i="1" s="1"/>
  <c r="B284" i="1" s="1"/>
  <c r="B72" i="1"/>
  <c r="B73" i="1" s="1"/>
  <c r="B74" i="1" s="1"/>
  <c r="B75" i="1" s="1"/>
  <c r="B76" i="1" s="1"/>
  <c r="B580" i="1"/>
  <c r="B581" i="1" s="1"/>
  <c r="B582" i="1" s="1"/>
  <c r="B583" i="1" s="1"/>
  <c r="B488" i="1"/>
  <c r="B322" i="1"/>
  <c r="B323" i="1" s="1"/>
  <c r="B337" i="1" s="1"/>
  <c r="B17" i="1"/>
  <c r="B18" i="1" s="1"/>
  <c r="B19" i="1" s="1"/>
  <c r="B584" i="1"/>
  <c r="H1087" i="1"/>
  <c r="B491" i="1"/>
  <c r="B492" i="1" s="1"/>
  <c r="B493" i="1" s="1"/>
  <c r="H538" i="1"/>
  <c r="H537" i="1" s="1"/>
  <c r="H536" i="1" s="1"/>
  <c r="G1128" i="1"/>
  <c r="G1127" i="1" s="1"/>
  <c r="G1126" i="1" s="1"/>
  <c r="G1125" i="1" s="1"/>
  <c r="G1162" i="1"/>
  <c r="H253" i="1"/>
  <c r="H1040" i="1"/>
  <c r="H1039" i="1" s="1"/>
  <c r="H1038" i="1" s="1"/>
  <c r="H1037" i="1" s="1"/>
  <c r="H471" i="1"/>
  <c r="H470" i="1" s="1"/>
  <c r="H469" i="1" s="1"/>
  <c r="H468" i="1" s="1"/>
  <c r="H482" i="1"/>
  <c r="H481" i="1" s="1"/>
  <c r="H480" i="1" s="1"/>
  <c r="H522" i="1"/>
  <c r="H521" i="1" s="1"/>
  <c r="H18" i="1"/>
  <c r="H17" i="1" s="1"/>
  <c r="G905" i="1"/>
  <c r="G904" i="1" s="1"/>
  <c r="G903" i="1" s="1"/>
  <c r="G902" i="1" s="1"/>
  <c r="B454" i="1"/>
  <c r="B455" i="1"/>
  <c r="B456" i="1" s="1"/>
  <c r="B468" i="1" s="1"/>
  <c r="G894" i="1"/>
  <c r="G893" i="1" s="1"/>
  <c r="G1413" i="1"/>
  <c r="G1412" i="1" s="1"/>
  <c r="G1411" i="1" s="1"/>
  <c r="G1410" i="1" s="1"/>
  <c r="G1409" i="1" s="1"/>
  <c r="B480" i="1"/>
  <c r="B479" i="1"/>
  <c r="H1328" i="1"/>
  <c r="H1327" i="1" s="1"/>
  <c r="H1326" i="1" s="1"/>
  <c r="H1325" i="1" s="1"/>
  <c r="H383" i="1"/>
  <c r="H382" i="1" s="1"/>
  <c r="H381" i="1" s="1"/>
  <c r="H380" i="1" s="1"/>
  <c r="H379" i="1" s="1"/>
  <c r="H378" i="1" s="1"/>
  <c r="H1377" i="1"/>
  <c r="H1235" i="1"/>
  <c r="H1234" i="1" s="1"/>
  <c r="G724" i="1"/>
  <c r="G723" i="1" s="1"/>
  <c r="G527" i="1"/>
  <c r="G526" i="1" s="1"/>
  <c r="G525" i="1" s="1"/>
  <c r="H275" i="1"/>
  <c r="H274" i="1" s="1"/>
  <c r="H273" i="1" s="1"/>
  <c r="H272" i="1" s="1"/>
  <c r="H48" i="1"/>
  <c r="H47" i="1" s="1"/>
  <c r="H46" i="1" s="1"/>
  <c r="H45" i="1" s="1"/>
  <c r="H44" i="1" s="1"/>
  <c r="G383" i="1"/>
  <c r="G382" i="1" s="1"/>
  <c r="G381" i="1" s="1"/>
  <c r="G380" i="1" s="1"/>
  <c r="G379" i="1" s="1"/>
  <c r="G378" i="1" s="1"/>
  <c r="G697" i="1"/>
  <c r="G696" i="1" s="1"/>
  <c r="G695" i="1" s="1"/>
  <c r="G1296" i="1"/>
  <c r="G1295" i="1" s="1"/>
  <c r="G1294" i="1" s="1"/>
  <c r="G1293" i="1" s="1"/>
  <c r="G1292" i="1" s="1"/>
  <c r="G280" i="1"/>
  <c r="G279" i="1" s="1"/>
  <c r="G278" i="1" s="1"/>
  <c r="G1364" i="1"/>
  <c r="G1250" i="1"/>
  <c r="G1249" i="1" s="1"/>
  <c r="H101" i="1"/>
  <c r="H100" i="1" s="1"/>
  <c r="G757" i="1"/>
  <c r="G756" i="1" s="1"/>
  <c r="H933" i="1"/>
  <c r="H932" i="1" s="1"/>
  <c r="H442" i="1"/>
  <c r="G530" i="1"/>
  <c r="G529" i="1" s="1"/>
  <c r="B374" i="1"/>
  <c r="B375" i="1"/>
  <c r="G1390" i="1"/>
  <c r="H435" i="1"/>
  <c r="H1169" i="1"/>
  <c r="H1168" i="1" s="1"/>
  <c r="H1147" i="1"/>
  <c r="H1146" i="1" s="1"/>
  <c r="H1145" i="1" s="1"/>
  <c r="H1144" i="1" s="1"/>
  <c r="H1143" i="1" s="1"/>
  <c r="H1211" i="1"/>
  <c r="H1210" i="1" s="1"/>
  <c r="H1447" i="1"/>
  <c r="H1446" i="1" s="1"/>
  <c r="H1057" i="1"/>
  <c r="H1056" i="1" s="1"/>
  <c r="H1055" i="1" s="1"/>
  <c r="H1054" i="1" s="1"/>
  <c r="H1406" i="1"/>
  <c r="H1405" i="1" s="1"/>
  <c r="H1404" i="1" s="1"/>
  <c r="H23" i="1"/>
  <c r="G1175" i="1"/>
  <c r="G1174" i="1" s="1"/>
  <c r="H1312" i="1"/>
  <c r="H1311" i="1" s="1"/>
  <c r="B50" i="1"/>
  <c r="B51" i="1" s="1"/>
  <c r="B52" i="1" s="1"/>
  <c r="H719" i="1"/>
  <c r="G620" i="1"/>
  <c r="G619" i="1" s="1"/>
  <c r="G618" i="1" s="1"/>
  <c r="H366" i="1"/>
  <c r="H365" i="1" s="1"/>
  <c r="H364" i="1" s="1"/>
  <c r="G323" i="1"/>
  <c r="G322" i="1" s="1"/>
  <c r="G975" i="1"/>
  <c r="G974" i="1" s="1"/>
  <c r="G973" i="1" s="1"/>
  <c r="H1023" i="1"/>
  <c r="H1022" i="1" s="1"/>
  <c r="H1021" i="1" s="1"/>
  <c r="H1020" i="1" s="1"/>
  <c r="H1004" i="1" s="1"/>
  <c r="H676" i="1"/>
  <c r="H675" i="1" s="1"/>
  <c r="G1283" i="1"/>
  <c r="G1282" i="1" s="1"/>
  <c r="H533" i="1"/>
  <c r="H532" i="1" s="1"/>
  <c r="G1057" i="1"/>
  <c r="G1056" i="1" s="1"/>
  <c r="G1055" i="1" s="1"/>
  <c r="G1054" i="1" s="1"/>
  <c r="G930" i="1"/>
  <c r="G929" i="1" s="1"/>
  <c r="H769" i="1"/>
  <c r="H768" i="1" s="1"/>
  <c r="H767" i="1" s="1"/>
  <c r="H766" i="1" s="1"/>
  <c r="H765" i="1" s="1"/>
  <c r="H1429" i="1"/>
  <c r="H930" i="1"/>
  <c r="H929" i="1" s="1"/>
  <c r="H1165" i="1"/>
  <c r="H1164" i="1" s="1"/>
  <c r="G366" i="1"/>
  <c r="G365" i="1" s="1"/>
  <c r="G364" i="1" s="1"/>
  <c r="H1247" i="1"/>
  <c r="H1246" i="1" s="1"/>
  <c r="G1379" i="1"/>
  <c r="H1114" i="1"/>
  <c r="H1113" i="1" s="1"/>
  <c r="H1112" i="1" s="1"/>
  <c r="G145" i="1"/>
  <c r="G142" i="1" s="1"/>
  <c r="G141" i="1" s="1"/>
  <c r="G1309" i="1"/>
  <c r="G1308" i="1" s="1"/>
  <c r="G86" i="1"/>
  <c r="G85" i="1" s="1"/>
  <c r="G869" i="1"/>
  <c r="G868" i="1" s="1"/>
  <c r="G202" i="1"/>
  <c r="G201" i="1" s="1"/>
  <c r="G200" i="1" s="1"/>
  <c r="G199" i="1" s="1"/>
  <c r="G198" i="1" s="1"/>
  <c r="G686" i="1"/>
  <c r="G685" i="1" s="1"/>
  <c r="G684" i="1" s="1"/>
  <c r="G683" i="1" s="1"/>
  <c r="H1402" i="1"/>
  <c r="H1401" i="1" s="1"/>
  <c r="H1400" i="1" s="1"/>
  <c r="H1395" i="1" s="1"/>
  <c r="G872" i="1"/>
  <c r="G871" i="1" s="1"/>
  <c r="G1067" i="1"/>
  <c r="G1318" i="1"/>
  <c r="G1317" i="1" s="1"/>
  <c r="G101" i="1"/>
  <c r="G100" i="1" s="1"/>
  <c r="G23" i="1"/>
  <c r="H104" i="1"/>
  <c r="H103" i="1" s="1"/>
  <c r="H1204" i="1"/>
  <c r="H1363" i="1"/>
  <c r="B307" i="1"/>
  <c r="B312" i="1"/>
  <c r="H1159" i="1"/>
  <c r="G168" i="1"/>
  <c r="H530" i="1"/>
  <c r="H529" i="1" s="1"/>
  <c r="G1195" i="1"/>
  <c r="G1194" i="1" s="1"/>
  <c r="G1193" i="1" s="1"/>
  <c r="G1188" i="1" s="1"/>
  <c r="G1187" i="1" s="1"/>
  <c r="H150" i="1"/>
  <c r="H149" i="1" s="1"/>
  <c r="H148" i="1" s="1"/>
  <c r="H998" i="1"/>
  <c r="H997" i="1" s="1"/>
  <c r="H996" i="1" s="1"/>
  <c r="H1390" i="1"/>
  <c r="H686" i="1"/>
  <c r="H685" i="1" s="1"/>
  <c r="H684" i="1" s="1"/>
  <c r="H683" i="1" s="1"/>
  <c r="G387" i="1"/>
  <c r="H411" i="1"/>
  <c r="H387" i="1"/>
  <c r="G958" i="1"/>
  <c r="G956" i="1"/>
  <c r="G955" i="1" s="1"/>
  <c r="G953" i="1" s="1"/>
  <c r="G957" i="1"/>
  <c r="H957" i="1"/>
  <c r="H958" i="1"/>
  <c r="H956" i="1"/>
  <c r="H955" i="1" s="1"/>
  <c r="H953" i="1" s="1"/>
  <c r="B333" i="1" l="1"/>
  <c r="B338" i="1" s="1"/>
  <c r="B463" i="1"/>
  <c r="B423" i="1"/>
  <c r="B405" i="1" s="1"/>
  <c r="B406" i="1" s="1"/>
  <c r="B407" i="1" s="1"/>
  <c r="B408" i="1" s="1"/>
  <c r="B409" i="1" s="1"/>
  <c r="B410" i="1" s="1"/>
  <c r="B324" i="1"/>
  <c r="B325" i="1" s="1"/>
  <c r="B326" i="1" s="1"/>
  <c r="B327" i="1" s="1"/>
  <c r="B328" i="1" s="1"/>
  <c r="B329" i="1" s="1"/>
  <c r="B330" i="1" s="1"/>
  <c r="B331" i="1" s="1"/>
  <c r="B336" i="1"/>
  <c r="H928" i="1"/>
  <c r="B77" i="1"/>
  <c r="B78" i="1"/>
  <c r="B80" i="1" s="1"/>
  <c r="B84" i="1"/>
  <c r="B86" i="1" s="1"/>
  <c r="B88" i="1" s="1"/>
  <c r="B90" i="1" s="1"/>
  <c r="B92" i="1" s="1"/>
  <c r="B94" i="1" s="1"/>
  <c r="B96" i="1" s="1"/>
  <c r="B98" i="1" s="1"/>
  <c r="B100" i="1" s="1"/>
  <c r="B102" i="1" s="1"/>
  <c r="B104" i="1" s="1"/>
  <c r="B20" i="1"/>
  <c r="B21" i="1" s="1"/>
  <c r="B22" i="1" s="1"/>
  <c r="B457" i="1"/>
  <c r="B464" i="1" s="1"/>
  <c r="B465" i="1" s="1"/>
  <c r="B466" i="1" s="1"/>
  <c r="B467" i="1" s="1"/>
  <c r="H1158" i="1"/>
  <c r="G867" i="1"/>
  <c r="G866" i="1" s="1"/>
  <c r="G865" i="1" s="1"/>
  <c r="B494" i="1"/>
  <c r="B495" i="1"/>
  <c r="B496" i="1" s="1"/>
  <c r="B497" i="1" s="1"/>
  <c r="B498" i="1" s="1"/>
  <c r="B499" i="1" s="1"/>
  <c r="B500" i="1" s="1"/>
  <c r="G1470" i="1"/>
  <c r="G1469" i="1" s="1"/>
  <c r="G1468" i="1" s="1"/>
  <c r="G1467" i="1" s="1"/>
  <c r="B481" i="1"/>
  <c r="B482" i="1" s="1"/>
  <c r="B483" i="1" s="1"/>
  <c r="B55" i="1"/>
  <c r="B58" i="1" s="1"/>
  <c r="B53" i="1"/>
  <c r="G1204" i="1"/>
  <c r="H670" i="1"/>
  <c r="H669" i="1" s="1"/>
  <c r="H668" i="1" s="1"/>
  <c r="H968" i="1"/>
  <c r="H967" i="1" s="1"/>
  <c r="H966" i="1" s="1"/>
  <c r="H965" i="1" s="1"/>
  <c r="H964" i="1" s="1"/>
  <c r="G1465" i="1"/>
  <c r="G1464" i="1" s="1"/>
  <c r="G1463" i="1" s="1"/>
  <c r="G1462" i="1" s="1"/>
  <c r="H78" i="1"/>
  <c r="H1098" i="1"/>
  <c r="H1097" i="1" s="1"/>
  <c r="H1096" i="1" s="1"/>
  <c r="H1095" i="1" s="1"/>
  <c r="G21" i="1"/>
  <c r="H1305" i="1"/>
  <c r="H1304" i="1" s="1"/>
  <c r="H1303" i="1" s="1"/>
  <c r="G150" i="1"/>
  <c r="G149" i="1" s="1"/>
  <c r="G148" i="1" s="1"/>
  <c r="G140" i="1" s="1"/>
  <c r="G139" i="1" s="1"/>
  <c r="B313" i="1"/>
  <c r="B314" i="1" s="1"/>
  <c r="B315" i="1" s="1"/>
  <c r="B316" i="1" s="1"/>
  <c r="B317" i="1" s="1"/>
  <c r="B308" i="1"/>
  <c r="B309" i="1"/>
  <c r="B310" i="1" s="1"/>
  <c r="B311" i="1" s="1"/>
  <c r="G35" i="1"/>
  <c r="G998" i="1"/>
  <c r="G997" i="1" s="1"/>
  <c r="G996" i="1" s="1"/>
  <c r="B502" i="1" l="1"/>
  <c r="B503" i="1" s="1"/>
  <c r="B504" i="1" s="1"/>
  <c r="B506" i="1" s="1"/>
  <c r="B501" i="1"/>
  <c r="B85" i="1"/>
  <c r="B87" i="1" s="1"/>
  <c r="B89" i="1" s="1"/>
  <c r="B91" i="1" s="1"/>
  <c r="B93" i="1" s="1"/>
  <c r="B95" i="1" s="1"/>
  <c r="B97" i="1" s="1"/>
  <c r="B99" i="1" s="1"/>
  <c r="B101" i="1" s="1"/>
  <c r="B103" i="1" s="1"/>
  <c r="B105" i="1" s="1"/>
  <c r="B79" i="1"/>
  <c r="B81" i="1" s="1"/>
  <c r="B469" i="1"/>
  <c r="B470" i="1" s="1"/>
  <c r="B471" i="1" s="1"/>
  <c r="B472" i="1" s="1"/>
  <c r="B458" i="1"/>
  <c r="B459" i="1" s="1"/>
  <c r="B460" i="1" s="1"/>
  <c r="B461" i="1" s="1"/>
  <c r="B462" i="1" s="1"/>
  <c r="G1461" i="1"/>
  <c r="G1459" i="1" s="1"/>
  <c r="H542" i="1"/>
  <c r="H541" i="1" s="1"/>
  <c r="G1172" i="1"/>
  <c r="G1171" i="1" s="1"/>
  <c r="G1167" i="1" s="1"/>
  <c r="G181" i="1"/>
  <c r="G180" i="1" s="1"/>
  <c r="G179" i="1" s="1"/>
  <c r="G178" i="1" s="1"/>
  <c r="G177" i="1" s="1"/>
  <c r="G734" i="1"/>
  <c r="G733" i="1" s="1"/>
  <c r="G95" i="1"/>
  <c r="G94" i="1" s="1"/>
  <c r="G57" i="1"/>
  <c r="H300" i="1"/>
  <c r="H299" i="1" s="1"/>
  <c r="H298" i="1" s="1"/>
  <c r="H297" i="1" s="1"/>
  <c r="H296" i="1" s="1"/>
  <c r="G663" i="1"/>
  <c r="G662" i="1" s="1"/>
  <c r="G661" i="1" s="1"/>
  <c r="G1156" i="1"/>
  <c r="G1155" i="1" s="1"/>
  <c r="G1154" i="1" s="1"/>
  <c r="G1214" i="1"/>
  <c r="G1213" i="1" s="1"/>
  <c r="G1040" i="1"/>
  <c r="G1039" i="1" s="1"/>
  <c r="G1038" i="1" s="1"/>
  <c r="G1037" i="1" s="1"/>
  <c r="G1026" i="1" s="1"/>
  <c r="H92" i="1"/>
  <c r="H91" i="1" s="1"/>
  <c r="H89" i="1"/>
  <c r="H88" i="1" s="1"/>
  <c r="G1277" i="1"/>
  <c r="G1276" i="1" s="1"/>
  <c r="H1361" i="1"/>
  <c r="H1360" i="1" s="1"/>
  <c r="H1052" i="1"/>
  <c r="H1051" i="1" s="1"/>
  <c r="H1050" i="1" s="1"/>
  <c r="H1049" i="1" s="1"/>
  <c r="H1140" i="1"/>
  <c r="H1139" i="1" s="1"/>
  <c r="H1138" i="1" s="1"/>
  <c r="H1137" i="1" s="1"/>
  <c r="H1136" i="1" s="1"/>
  <c r="G1262" i="1"/>
  <c r="G1261" i="1" s="1"/>
  <c r="G239" i="1"/>
  <c r="G238" i="1" s="1"/>
  <c r="G237" i="1" s="1"/>
  <c r="G236" i="1" s="1"/>
  <c r="H69" i="1"/>
  <c r="H68" i="1" s="1"/>
  <c r="H67" i="1" s="1"/>
  <c r="H66" i="1" s="1"/>
  <c r="H65" i="1" s="1"/>
  <c r="H127" i="1"/>
  <c r="H1128" i="1"/>
  <c r="H1127" i="1" s="1"/>
  <c r="H1126" i="1" s="1"/>
  <c r="H1125" i="1" s="1"/>
  <c r="H666" i="1"/>
  <c r="H665" i="1" s="1"/>
  <c r="G437" i="1"/>
  <c r="H1350" i="1"/>
  <c r="G840" i="1"/>
  <c r="G839" i="1" s="1"/>
  <c r="H1338" i="1"/>
  <c r="H290" i="1"/>
  <c r="H1374" i="1"/>
  <c r="H1373" i="1" s="1"/>
  <c r="G1398" i="1"/>
  <c r="G1397" i="1" s="1"/>
  <c r="G1396" i="1" s="1"/>
  <c r="G1395" i="1" s="1"/>
  <c r="G769" i="1"/>
  <c r="G768" i="1" s="1"/>
  <c r="G767" i="1" s="1"/>
  <c r="G766" i="1" s="1"/>
  <c r="G765" i="1" s="1"/>
  <c r="H1277" i="1"/>
  <c r="H1276" i="1" s="1"/>
  <c r="G55" i="1"/>
  <c r="G1226" i="1"/>
  <c r="G1225" i="1" s="1"/>
  <c r="H840" i="1"/>
  <c r="H839" i="1" s="1"/>
  <c r="G1342" i="1"/>
  <c r="G1110" i="1"/>
  <c r="G1109" i="1" s="1"/>
  <c r="G1108" i="1" s="1"/>
  <c r="G1107" i="1" s="1"/>
  <c r="G910" i="1"/>
  <c r="G909" i="1" s="1"/>
  <c r="G908" i="1" s="1"/>
  <c r="G907" i="1" s="1"/>
  <c r="H846" i="1"/>
  <c r="H845" i="1" s="1"/>
  <c r="G600" i="1"/>
  <c r="G599" i="1" s="1"/>
  <c r="G598" i="1" s="1"/>
  <c r="H432" i="1"/>
  <c r="H431" i="1" s="1"/>
  <c r="H885" i="1"/>
  <c r="H1413" i="1"/>
  <c r="H1412" i="1" s="1"/>
  <c r="H1411" i="1" s="1"/>
  <c r="H1410" i="1" s="1"/>
  <c r="H1409" i="1" s="1"/>
  <c r="H57" i="1"/>
  <c r="H1256" i="1"/>
  <c r="H1255" i="1" s="1"/>
  <c r="H700" i="1"/>
  <c r="H699" i="1" s="1"/>
  <c r="H724" i="1"/>
  <c r="H723" i="1" s="1"/>
  <c r="H737" i="1"/>
  <c r="H736" i="1" s="1"/>
  <c r="H1202" i="1"/>
  <c r="H1201" i="1" s="1"/>
  <c r="H1200" i="1" s="1"/>
  <c r="H1199" i="1" s="1"/>
  <c r="H1198" i="1" s="1"/>
  <c r="B54" i="1"/>
  <c r="B57" i="1" s="1"/>
  <c r="B56" i="1"/>
  <c r="B59" i="1" s="1"/>
  <c r="B60" i="1" s="1"/>
  <c r="H1348" i="1"/>
  <c r="G1220" i="1"/>
  <c r="G1219" i="1" s="1"/>
  <c r="G284" i="1"/>
  <c r="G283" i="1" s="1"/>
  <c r="G282" i="1" s="1"/>
  <c r="H862" i="1"/>
  <c r="H861" i="1" s="1"/>
  <c r="H860" i="1" s="1"/>
  <c r="H859" i="1" s="1"/>
  <c r="H858" i="1" s="1"/>
  <c r="G1018" i="1"/>
  <c r="G1017" i="1" s="1"/>
  <c r="G1016" i="1" s="1"/>
  <c r="G1015" i="1" s="1"/>
  <c r="H1156" i="1"/>
  <c r="H1155" i="1" s="1"/>
  <c r="H1154" i="1" s="1"/>
  <c r="H143" i="1"/>
  <c r="H142" i="1" s="1"/>
  <c r="H141" i="1" s="1"/>
  <c r="H140" i="1" s="1"/>
  <c r="H139" i="1" s="1"/>
  <c r="H372" i="1"/>
  <c r="G1247" i="1"/>
  <c r="G1246" i="1" s="1"/>
  <c r="H280" i="1"/>
  <c r="H279" i="1" s="1"/>
  <c r="H1274" i="1"/>
  <c r="H1273" i="1" s="1"/>
  <c r="H1333" i="1"/>
  <c r="H1332" i="1" s="1"/>
  <c r="H1331" i="1" s="1"/>
  <c r="H1330" i="1" s="1"/>
  <c r="G92" i="1"/>
  <c r="G91" i="1" s="1"/>
  <c r="G700" i="1"/>
  <c r="G699" i="1" s="1"/>
  <c r="G435" i="1"/>
  <c r="G76" i="1"/>
  <c r="G801" i="1"/>
  <c r="G800" i="1" s="1"/>
  <c r="H1195" i="1"/>
  <c r="H1194" i="1" s="1"/>
  <c r="H1193" i="1" s="1"/>
  <c r="G881" i="1"/>
  <c r="G880" i="1" s="1"/>
  <c r="G879" i="1" s="1"/>
  <c r="G741" i="1"/>
  <c r="G740" i="1" s="1"/>
  <c r="G739" i="1" s="1"/>
  <c r="G885" i="1"/>
  <c r="H897" i="1"/>
  <c r="H896" i="1" s="1"/>
  <c r="G897" i="1"/>
  <c r="G896" i="1" s="1"/>
  <c r="H801" i="1"/>
  <c r="H800" i="1" s="1"/>
  <c r="H188" i="1"/>
  <c r="H187" i="1" s="1"/>
  <c r="H186" i="1" s="1"/>
  <c r="H185" i="1" s="1"/>
  <c r="H184" i="1" s="1"/>
  <c r="B505" i="1" l="1"/>
  <c r="B507" i="1" s="1"/>
  <c r="G52" i="1"/>
  <c r="G434" i="1"/>
  <c r="B508" i="1"/>
  <c r="B510" i="1"/>
  <c r="B511" i="1" s="1"/>
  <c r="B512" i="1" s="1"/>
  <c r="H634" i="1"/>
  <c r="H633" i="1" s="1"/>
  <c r="G1346" i="1"/>
  <c r="G1119" i="1"/>
  <c r="G1118" i="1" s="1"/>
  <c r="G1117" i="1" s="1"/>
  <c r="H624" i="1"/>
  <c r="H623" i="1" s="1"/>
  <c r="H492" i="1"/>
  <c r="H491" i="1" s="1"/>
  <c r="G1420" i="1"/>
  <c r="G1419" i="1" s="1"/>
  <c r="G1418" i="1" s="1"/>
  <c r="G1417" i="1" s="1"/>
  <c r="G1416" i="1" s="1"/>
  <c r="H517" i="1"/>
  <c r="H496" i="1"/>
  <c r="H495" i="1" s="1"/>
  <c r="G612" i="1"/>
  <c r="G611" i="1" s="1"/>
  <c r="G610" i="1" s="1"/>
  <c r="H1123" i="1"/>
  <c r="H1122" i="1" s="1"/>
  <c r="H1121" i="1" s="1"/>
  <c r="G466" i="1"/>
  <c r="G465" i="1" s="1"/>
  <c r="G464" i="1" s="1"/>
  <c r="G463" i="1" s="1"/>
  <c r="H181" i="1"/>
  <c r="H180" i="1" s="1"/>
  <c r="H179" i="1" s="1"/>
  <c r="H178" i="1" s="1"/>
  <c r="H177" i="1" s="1"/>
  <c r="H727" i="1"/>
  <c r="H726" i="1" s="1"/>
  <c r="G655" i="1"/>
  <c r="G654" i="1" s="1"/>
  <c r="G653" i="1" s="1"/>
  <c r="H37" i="1"/>
  <c r="G711" i="1"/>
  <c r="G710" i="1" s="1"/>
  <c r="G709" i="1" s="1"/>
  <c r="G395" i="1"/>
  <c r="G394" i="1" s="1"/>
  <c r="G393" i="1" s="1"/>
  <c r="G386" i="1" s="1"/>
  <c r="H872" i="1"/>
  <c r="H871" i="1" s="1"/>
  <c r="H867" i="1" s="1"/>
  <c r="H866" i="1" s="1"/>
  <c r="H865" i="1" s="1"/>
  <c r="G1289" i="1"/>
  <c r="G1288" i="1" s="1"/>
  <c r="H511" i="1"/>
  <c r="H510" i="1" s="1"/>
  <c r="G1440" i="1"/>
  <c r="G1439" i="1" s="1"/>
  <c r="G1438" i="1" s="1"/>
  <c r="G253" i="1"/>
  <c r="G642" i="1"/>
  <c r="G641" i="1" s="1"/>
  <c r="G640" i="1" s="1"/>
  <c r="G639" i="1" s="1"/>
  <c r="G1093" i="1"/>
  <c r="G1092" i="1" s="1"/>
  <c r="H427" i="1"/>
  <c r="H426" i="1" s="1"/>
  <c r="H425" i="1" s="1"/>
  <c r="H444" i="1"/>
  <c r="G78" i="1"/>
  <c r="G188" i="1"/>
  <c r="G187" i="1" s="1"/>
  <c r="G186" i="1" s="1"/>
  <c r="G185" i="1" s="1"/>
  <c r="G184" i="1" s="1"/>
  <c r="H242" i="1"/>
  <c r="H241" i="1" s="1"/>
  <c r="H237" i="1" s="1"/>
  <c r="H236" i="1" s="1"/>
  <c r="H1342" i="1"/>
  <c r="G1377" i="1"/>
  <c r="G1088" i="1"/>
  <c r="G1087" i="1" s="1"/>
  <c r="H76" i="1"/>
  <c r="H75" i="1" s="1"/>
  <c r="H74" i="1" s="1"/>
  <c r="G351" i="1"/>
  <c r="G350" i="1" s="1"/>
  <c r="G429" i="1"/>
  <c r="H1069" i="1"/>
  <c r="H323" i="1"/>
  <c r="H322" i="1" s="1"/>
  <c r="G414" i="1"/>
  <c r="G1062" i="1"/>
  <c r="G1061" i="1" s="1"/>
  <c r="G1060" i="1" s="1"/>
  <c r="G1059" i="1" s="1"/>
  <c r="H1465" i="1"/>
  <c r="H1464" i="1" s="1"/>
  <c r="H1463" i="1" s="1"/>
  <c r="H1462" i="1" s="1"/>
  <c r="H1461" i="1" s="1"/>
  <c r="H1459" i="1" s="1"/>
  <c r="H202" i="1"/>
  <c r="H201" i="1" s="1"/>
  <c r="H200" i="1" s="1"/>
  <c r="H199" i="1" s="1"/>
  <c r="H198" i="1" s="1"/>
  <c r="H409" i="1"/>
  <c r="H408" i="1" s="1"/>
  <c r="H407" i="1" s="1"/>
  <c r="H406" i="1" s="1"/>
  <c r="G727" i="1"/>
  <c r="G726" i="1" s="1"/>
  <c r="H354" i="1"/>
  <c r="H353" i="1" s="1"/>
  <c r="H1265" i="1"/>
  <c r="H1264" i="1" s="1"/>
  <c r="H169" i="1"/>
  <c r="G1253" i="1"/>
  <c r="G1252" i="1" s="1"/>
  <c r="H1318" i="1"/>
  <c r="H1317" i="1" s="1"/>
  <c r="G1160" i="1"/>
  <c r="G1159" i="1" s="1"/>
  <c r="H818" i="1"/>
  <c r="H817" i="1" s="1"/>
  <c r="H816" i="1" s="1"/>
  <c r="H815" i="1" s="1"/>
  <c r="H814" i="1" s="1"/>
  <c r="G1386" i="1"/>
  <c r="H1045" i="1"/>
  <c r="H1044" i="1" s="1"/>
  <c r="H1043" i="1" s="1"/>
  <c r="H1042" i="1" s="1"/>
  <c r="G160" i="1"/>
  <c r="G159" i="1" s="1"/>
  <c r="G158" i="1" s="1"/>
  <c r="H1244" i="1"/>
  <c r="H1243" i="1" s="1"/>
  <c r="H437" i="1"/>
  <c r="H434" i="1" s="1"/>
  <c r="H53" i="1"/>
  <c r="H52" i="1" s="1"/>
  <c r="H51" i="1" s="1"/>
  <c r="H50" i="1" s="1"/>
  <c r="H43" i="1" s="1"/>
  <c r="G1217" i="1"/>
  <c r="G1216" i="1" s="1"/>
  <c r="H1030" i="1"/>
  <c r="H1029" i="1" s="1"/>
  <c r="H1028" i="1" s="1"/>
  <c r="H1027" i="1" s="1"/>
  <c r="G404" i="1"/>
  <c r="G403" i="1" s="1"/>
  <c r="G402" i="1" s="1"/>
  <c r="G401" i="1" s="1"/>
  <c r="H278" i="1"/>
  <c r="G991" i="1"/>
  <c r="G990" i="1" s="1"/>
  <c r="G1384" i="1"/>
  <c r="G1447" i="1"/>
  <c r="G1446" i="1" s="1"/>
  <c r="G216" i="1"/>
  <c r="G215" i="1" s="1"/>
  <c r="G214" i="1" s="1"/>
  <c r="G213" i="1" s="1"/>
  <c r="G1098" i="1"/>
  <c r="G1097" i="1" s="1"/>
  <c r="G1096" i="1" s="1"/>
  <c r="G1095" i="1" s="1"/>
  <c r="H1271" i="1"/>
  <c r="H1270" i="1" s="1"/>
  <c r="H600" i="1"/>
  <c r="H599" i="1" s="1"/>
  <c r="H598" i="1" s="1"/>
  <c r="H1229" i="1"/>
  <c r="H1228" i="1" s="1"/>
  <c r="H361" i="1"/>
  <c r="H360" i="1" s="1"/>
  <c r="H359" i="1" s="1"/>
  <c r="H358" i="1" s="1"/>
  <c r="G413" i="1" l="1"/>
  <c r="G412" i="1" s="1"/>
  <c r="G411" i="1" s="1"/>
  <c r="G400" i="1" s="1"/>
  <c r="B513" i="1"/>
  <c r="B514" i="1"/>
  <c r="B515" i="1" s="1"/>
  <c r="B516" i="1" s="1"/>
  <c r="B517" i="1" s="1"/>
  <c r="B518" i="1" s="1"/>
  <c r="B519" i="1" s="1"/>
  <c r="G855" i="1"/>
  <c r="G854" i="1" s="1"/>
  <c r="G852" i="1"/>
  <c r="G851" i="1" s="1"/>
  <c r="G1350" i="1"/>
  <c r="G1345" i="1" s="1"/>
  <c r="G595" i="1"/>
  <c r="G594" i="1" s="1"/>
  <c r="H1357" i="1"/>
  <c r="G1340" i="1"/>
  <c r="G427" i="1"/>
  <c r="G426" i="1" s="1"/>
  <c r="G425" i="1" s="1"/>
  <c r="H374" i="1"/>
  <c r="H631" i="1"/>
  <c r="H630" i="1" s="1"/>
  <c r="H457" i="1"/>
  <c r="H456" i="1" s="1"/>
  <c r="H455" i="1" s="1"/>
  <c r="G482" i="1"/>
  <c r="G481" i="1" s="1"/>
  <c r="G480" i="1" s="1"/>
  <c r="G515" i="1"/>
  <c r="G514" i="1" s="1"/>
  <c r="G489" i="1"/>
  <c r="G488" i="1" s="1"/>
  <c r="H750" i="1"/>
  <c r="H749" i="1" s="1"/>
  <c r="H748" i="1" s="1"/>
  <c r="G811" i="1"/>
  <c r="G810" i="1" s="1"/>
  <c r="G809" i="1" s="1"/>
  <c r="G808" i="1" s="1"/>
  <c r="G807" i="1" s="1"/>
  <c r="G605" i="1"/>
  <c r="G604" i="1" s="1"/>
  <c r="G603" i="1" s="1"/>
  <c r="G602" i="1" s="1"/>
  <c r="G926" i="1"/>
  <c r="G925" i="1" s="1"/>
  <c r="G924" i="1" s="1"/>
  <c r="G1271" i="1"/>
  <c r="G1270" i="1" s="1"/>
  <c r="G1008" i="1"/>
  <c r="G1007" i="1" s="1"/>
  <c r="G1006" i="1" s="1"/>
  <c r="G1005" i="1" s="1"/>
  <c r="H1035" i="1"/>
  <c r="H1034" i="1" s="1"/>
  <c r="H1033" i="1" s="1"/>
  <c r="H1032" i="1" s="1"/>
  <c r="H1026" i="1" s="1"/>
  <c r="G887" i="1"/>
  <c r="G884" i="1" s="1"/>
  <c r="G883" i="1" s="1"/>
  <c r="G862" i="1"/>
  <c r="G861" i="1" s="1"/>
  <c r="G860" i="1" s="1"/>
  <c r="G859" i="1" s="1"/>
  <c r="G858" i="1" s="1"/>
  <c r="H98" i="1"/>
  <c r="H97" i="1" s="1"/>
  <c r="H84" i="1" s="1"/>
  <c r="H73" i="1" s="1"/>
  <c r="H72" i="1" s="1"/>
  <c r="G233" i="1"/>
  <c r="G232" i="1" s="1"/>
  <c r="G231" i="1" s="1"/>
  <c r="G221" i="1" s="1"/>
  <c r="G1001" i="1"/>
  <c r="G1000" i="1" s="1"/>
  <c r="G995" i="1" s="1"/>
  <c r="G994" i="1" s="1"/>
  <c r="G1133" i="1"/>
  <c r="G1132" i="1" s="1"/>
  <c r="G1131" i="1" s="1"/>
  <c r="G1130" i="1" s="1"/>
  <c r="G538" i="1"/>
  <c r="G537" i="1" s="1"/>
  <c r="G536" i="1" s="1"/>
  <c r="G461" i="1"/>
  <c r="G460" i="1" s="1"/>
  <c r="G459" i="1" s="1"/>
  <c r="H1001" i="1"/>
  <c r="H1000" i="1" s="1"/>
  <c r="H995" i="1" s="1"/>
  <c r="H994" i="1" s="1"/>
  <c r="H852" i="1"/>
  <c r="H851" i="1" s="1"/>
  <c r="G129" i="1"/>
  <c r="G591" i="1"/>
  <c r="G590" i="1" s="1"/>
  <c r="G589" i="1" s="1"/>
  <c r="H255" i="1"/>
  <c r="G804" i="1"/>
  <c r="G803" i="1" s="1"/>
  <c r="G251" i="1"/>
  <c r="H508" i="1"/>
  <c r="H507" i="1" s="1"/>
  <c r="G1256" i="1"/>
  <c r="G1255" i="1" s="1"/>
  <c r="G1123" i="1"/>
  <c r="G1122" i="1" s="1"/>
  <c r="G1121" i="1" s="1"/>
  <c r="G1116" i="1" s="1"/>
  <c r="G1101" i="1" s="1"/>
  <c r="H627" i="1"/>
  <c r="H626" i="1" s="1"/>
  <c r="H1214" i="1"/>
  <c r="H1213" i="1" s="1"/>
  <c r="G1165" i="1"/>
  <c r="G1164" i="1" s="1"/>
  <c r="G1158" i="1" s="1"/>
  <c r="G1153" i="1" s="1"/>
  <c r="G1152" i="1" s="1"/>
  <c r="H620" i="1"/>
  <c r="H619" i="1" s="1"/>
  <c r="H618" i="1" s="1"/>
  <c r="G1374" i="1"/>
  <c r="G1373" i="1" s="1"/>
  <c r="H715" i="1"/>
  <c r="H478" i="1"/>
  <c r="H477" i="1" s="1"/>
  <c r="H476" i="1" s="1"/>
  <c r="H475" i="1" s="1"/>
  <c r="G631" i="1"/>
  <c r="G630" i="1" s="1"/>
  <c r="H757" i="1"/>
  <c r="H756" i="1" s="1"/>
  <c r="H395" i="1"/>
  <c r="H394" i="1" s="1"/>
  <c r="H393" i="1" s="1"/>
  <c r="H386" i="1" s="1"/>
  <c r="H1384" i="1"/>
  <c r="G69" i="1"/>
  <c r="G68" i="1" s="1"/>
  <c r="G67" i="1" s="1"/>
  <c r="G66" i="1" s="1"/>
  <c r="G65" i="1" s="1"/>
  <c r="G1241" i="1"/>
  <c r="G1240" i="1" s="1"/>
  <c r="G174" i="1"/>
  <c r="G173" i="1" s="1"/>
  <c r="G167" i="1" s="1"/>
  <c r="G166" i="1" s="1"/>
  <c r="G165" i="1" s="1"/>
  <c r="G754" i="1"/>
  <c r="G753" i="1" s="1"/>
  <c r="G752" i="1" s="1"/>
  <c r="H1371" i="1"/>
  <c r="H1368" i="1" s="1"/>
  <c r="H1223" i="1"/>
  <c r="H1222" i="1" s="1"/>
  <c r="G89" i="1"/>
  <c r="G88" i="1" s="1"/>
  <c r="H1450" i="1"/>
  <c r="H1449" i="1" s="1"/>
  <c r="G950" i="1"/>
  <c r="G949" i="1" s="1"/>
  <c r="G948" i="1" s="1"/>
  <c r="G947" i="1" s="1"/>
  <c r="G946" i="1" s="1"/>
  <c r="G1355" i="1"/>
  <c r="H919" i="1"/>
  <c r="H918" i="1" s="1"/>
  <c r="H916" i="1" s="1"/>
  <c r="G156" i="1"/>
  <c r="G155" i="1"/>
  <c r="G154" i="1" s="1"/>
  <c r="G1074" i="1"/>
  <c r="H1085" i="1"/>
  <c r="H1084" i="1" s="1"/>
  <c r="H1083" i="1" s="1"/>
  <c r="H1093" i="1"/>
  <c r="H1092" i="1" s="1"/>
  <c r="G39" i="1"/>
  <c r="H943" i="1"/>
  <c r="H942" i="1" s="1"/>
  <c r="H941" i="1" s="1"/>
  <c r="H940" i="1" s="1"/>
  <c r="G440" i="1"/>
  <c r="G439" i="1" s="1"/>
  <c r="H1444" i="1"/>
  <c r="H1443" i="1" s="1"/>
  <c r="H1442" i="1" s="1"/>
  <c r="H155" i="1"/>
  <c r="H156" i="1"/>
  <c r="H136" i="1"/>
  <c r="H134" i="1"/>
  <c r="H132" i="1"/>
  <c r="H135" i="1"/>
  <c r="H133" i="1"/>
  <c r="H440" i="1"/>
  <c r="H439" i="1" s="1"/>
  <c r="G136" i="1"/>
  <c r="G134" i="1"/>
  <c r="G132" i="1"/>
  <c r="G135" i="1"/>
  <c r="G133" i="1"/>
  <c r="G1077" i="1"/>
  <c r="G1076" i="1" s="1"/>
  <c r="G361" i="1"/>
  <c r="G360" i="1" s="1"/>
  <c r="G359" i="1" s="1"/>
  <c r="G358" i="1" s="1"/>
  <c r="G1085" i="1"/>
  <c r="G1084" i="1" s="1"/>
  <c r="G1083" i="1" s="1"/>
  <c r="G1082" i="1" s="1"/>
  <c r="B521" i="1" l="1"/>
  <c r="B522" i="1" s="1"/>
  <c r="B523" i="1" s="1"/>
  <c r="B524" i="1" s="1"/>
  <c r="B525" i="1" s="1"/>
  <c r="B526" i="1" s="1"/>
  <c r="B527" i="1" s="1"/>
  <c r="B528" i="1" s="1"/>
  <c r="B520" i="1"/>
  <c r="H622" i="1"/>
  <c r="H843" i="1"/>
  <c r="H842" i="1" s="1"/>
  <c r="G457" i="1"/>
  <c r="G456" i="1" s="1"/>
  <c r="G455" i="1" s="1"/>
  <c r="G582" i="1"/>
  <c r="G581" i="1" s="1"/>
  <c r="G580" i="1" s="1"/>
  <c r="H1133" i="1"/>
  <c r="H1132" i="1" s="1"/>
  <c r="H1131" i="1" s="1"/>
  <c r="H1130" i="1" s="1"/>
  <c r="H791" i="1"/>
  <c r="H790" i="1" s="1"/>
  <c r="H789" i="1" s="1"/>
  <c r="H788" i="1" s="1"/>
  <c r="G348" i="1"/>
  <c r="G347" i="1" s="1"/>
  <c r="G346" i="1" s="1"/>
  <c r="G345" i="1" s="1"/>
  <c r="G1353" i="1"/>
  <c r="H1420" i="1"/>
  <c r="H1419" i="1" s="1"/>
  <c r="H1418" i="1" s="1"/>
  <c r="H1417" i="1" s="1"/>
  <c r="H1416" i="1" s="1"/>
  <c r="H663" i="1"/>
  <c r="H662" i="1" s="1"/>
  <c r="H661" i="1" s="1"/>
  <c r="G634" i="1"/>
  <c r="G633" i="1" s="1"/>
  <c r="H423" i="1"/>
  <c r="H422" i="1" s="1"/>
  <c r="H421" i="1" s="1"/>
  <c r="H420" i="1" s="1"/>
  <c r="H577" i="1"/>
  <c r="H576" i="1" s="1"/>
  <c r="H575" i="1" s="1"/>
  <c r="G255" i="1"/>
  <c r="G250" i="1" s="1"/>
  <c r="G249" i="1" s="1"/>
  <c r="G248" i="1" s="1"/>
  <c r="G247" i="1" s="1"/>
  <c r="G659" i="1"/>
  <c r="G658" i="1" s="1"/>
  <c r="G657" i="1" s="1"/>
  <c r="G492" i="1"/>
  <c r="G491" i="1" s="1"/>
  <c r="H1346" i="1"/>
  <c r="H1345" i="1" s="1"/>
  <c r="G750" i="1"/>
  <c r="G749" i="1" s="1"/>
  <c r="G748" i="1" s="1"/>
  <c r="G747" i="1" s="1"/>
  <c r="H616" i="1"/>
  <c r="H615" i="1" s="1"/>
  <c r="H614" i="1" s="1"/>
  <c r="G478" i="1"/>
  <c r="G477" i="1" s="1"/>
  <c r="G476" i="1" s="1"/>
  <c r="G475" i="1" s="1"/>
  <c r="H461" i="1"/>
  <c r="H460" i="1" s="1"/>
  <c r="H459" i="1" s="1"/>
  <c r="G300" i="1"/>
  <c r="G299" i="1" s="1"/>
  <c r="G298" i="1" s="1"/>
  <c r="G297" i="1" s="1"/>
  <c r="G296" i="1" s="1"/>
  <c r="G548" i="1"/>
  <c r="G547" i="1" s="1"/>
  <c r="G546" i="1" s="1"/>
  <c r="G545" i="1" s="1"/>
  <c r="G627" i="1"/>
  <c r="G626" i="1" s="1"/>
  <c r="H926" i="1"/>
  <c r="H925" i="1" s="1"/>
  <c r="H924" i="1" s="1"/>
  <c r="H923" i="1" s="1"/>
  <c r="H922" i="1" s="1"/>
  <c r="H849" i="1"/>
  <c r="H848" i="1" s="1"/>
  <c r="H498" i="1"/>
  <c r="G522" i="1"/>
  <c r="G521" i="1" s="1"/>
  <c r="G721" i="1"/>
  <c r="H474" i="1"/>
  <c r="G795" i="1"/>
  <c r="G794" i="1" s="1"/>
  <c r="H707" i="1"/>
  <c r="H706" i="1" s="1"/>
  <c r="H705" i="1" s="1"/>
  <c r="H1340" i="1"/>
  <c r="H1337" i="1" s="1"/>
  <c r="H1336" i="1" s="1"/>
  <c r="H711" i="1"/>
  <c r="H710" i="1" s="1"/>
  <c r="H709" i="1" s="1"/>
  <c r="H659" i="1"/>
  <c r="H658" i="1" s="1"/>
  <c r="H657" i="1" s="1"/>
  <c r="G849" i="1"/>
  <c r="G848" i="1" s="1"/>
  <c r="H348" i="1"/>
  <c r="H347" i="1" s="1"/>
  <c r="H346" i="1" s="1"/>
  <c r="H345" i="1" s="1"/>
  <c r="H453" i="1"/>
  <c r="H452" i="1" s="1"/>
  <c r="H451" i="1" s="1"/>
  <c r="H1289" i="1"/>
  <c r="H1288" i="1" s="1"/>
  <c r="G370" i="1"/>
  <c r="G423" i="1"/>
  <c r="G422" i="1" s="1"/>
  <c r="G421" i="1" s="1"/>
  <c r="G420" i="1" s="1"/>
  <c r="H1437" i="1"/>
  <c r="H1436" i="1" s="1"/>
  <c r="G508" i="1"/>
  <c r="G507" i="1" s="1"/>
  <c r="H171" i="1"/>
  <c r="H168" i="1" s="1"/>
  <c r="H167" i="1" s="1"/>
  <c r="H166" i="1" s="1"/>
  <c r="H165" i="1" s="1"/>
  <c r="G577" i="1"/>
  <c r="G576" i="1" s="1"/>
  <c r="G575" i="1" s="1"/>
  <c r="G1023" i="1"/>
  <c r="G1022" i="1" s="1"/>
  <c r="G1021" i="1" s="1"/>
  <c r="G1020" i="1" s="1"/>
  <c r="G1004" i="1" s="1"/>
  <c r="H642" i="1"/>
  <c r="H641" i="1" s="1"/>
  <c r="H640" i="1" s="1"/>
  <c r="H639" i="1" s="1"/>
  <c r="H1353" i="1"/>
  <c r="H582" i="1"/>
  <c r="H581" i="1" s="1"/>
  <c r="H580" i="1" s="1"/>
  <c r="H655" i="1"/>
  <c r="H654" i="1" s="1"/>
  <c r="H653" i="1" s="1"/>
  <c r="G1069" i="1"/>
  <c r="G1066" i="1" s="1"/>
  <c r="G1065" i="1" s="1"/>
  <c r="G98" i="1"/>
  <c r="G97" i="1" s="1"/>
  <c r="G84" i="1" s="1"/>
  <c r="G1052" i="1"/>
  <c r="G1051" i="1" s="1"/>
  <c r="G1050" i="1" s="1"/>
  <c r="G1049" i="1" s="1"/>
  <c r="G1244" i="1"/>
  <c r="G1243" i="1" s="1"/>
  <c r="G933" i="1"/>
  <c r="G932" i="1" s="1"/>
  <c r="G928" i="1" s="1"/>
  <c r="G923" i="1" s="1"/>
  <c r="H226" i="1"/>
  <c r="H225" i="1" s="1"/>
  <c r="H776" i="1"/>
  <c r="H775" i="1" s="1"/>
  <c r="H774" i="1" s="1"/>
  <c r="H779" i="1"/>
  <c r="H778" i="1" s="1"/>
  <c r="H25" i="1"/>
  <c r="G776" i="1"/>
  <c r="G775" i="1" s="1"/>
  <c r="G774" i="1" s="1"/>
  <c r="H229" i="1"/>
  <c r="H228" i="1" s="1"/>
  <c r="G212" i="1"/>
  <c r="G153" i="1"/>
  <c r="G914" i="1"/>
  <c r="G913" i="1" s="1"/>
  <c r="G912" i="1" s="1"/>
  <c r="H1077" i="1"/>
  <c r="H1076" i="1" s="1"/>
  <c r="H1082" i="1"/>
  <c r="H450" i="1" l="1"/>
  <c r="H652" i="1"/>
  <c r="G474" i="1"/>
  <c r="G622" i="1"/>
  <c r="H419" i="1"/>
  <c r="G574" i="1"/>
  <c r="G573" i="1" s="1"/>
  <c r="H221" i="1"/>
  <c r="H212" i="1" s="1"/>
  <c r="H163" i="1" s="1"/>
  <c r="H515" i="1"/>
  <c r="H514" i="1" s="1"/>
  <c r="H506" i="1" s="1"/>
  <c r="H554" i="1"/>
  <c r="H553" i="1" s="1"/>
  <c r="H552" i="1" s="1"/>
  <c r="H551" i="1" s="1"/>
  <c r="H251" i="1"/>
  <c r="H250" i="1" s="1"/>
  <c r="H249" i="1" s="1"/>
  <c r="H248" i="1" s="1"/>
  <c r="H247" i="1" s="1"/>
  <c r="H734" i="1"/>
  <c r="H733" i="1" s="1"/>
  <c r="H732" i="1" s="1"/>
  <c r="H731" i="1" s="1"/>
  <c r="H730" i="1" s="1"/>
  <c r="G453" i="1"/>
  <c r="G452" i="1" s="1"/>
  <c r="G451" i="1" s="1"/>
  <c r="G450" i="1" s="1"/>
  <c r="G449" i="1" s="1"/>
  <c r="G837" i="1"/>
  <c r="G836" i="1" s="1"/>
  <c r="H721" i="1"/>
  <c r="H714" i="1" s="1"/>
  <c r="H713" i="1" s="1"/>
  <c r="H704" i="1" s="1"/>
  <c r="H703" i="1" s="1"/>
  <c r="G791" i="1"/>
  <c r="G790" i="1" s="1"/>
  <c r="G789" i="1" s="1"/>
  <c r="G788" i="1" s="1"/>
  <c r="H503" i="1"/>
  <c r="H502" i="1" s="1"/>
  <c r="G511" i="1"/>
  <c r="G510" i="1" s="1"/>
  <c r="G1357" i="1"/>
  <c r="G1352" i="1" s="1"/>
  <c r="G1344" i="1" s="1"/>
  <c r="G1366" i="1"/>
  <c r="G1363" i="1" s="1"/>
  <c r="G681" i="1"/>
  <c r="G680" i="1" s="1"/>
  <c r="G679" i="1" s="1"/>
  <c r="G678" i="1" s="1"/>
  <c r="H855" i="1"/>
  <c r="H854" i="1" s="1"/>
  <c r="G616" i="1"/>
  <c r="G615" i="1" s="1"/>
  <c r="G614" i="1" s="1"/>
  <c r="H370" i="1"/>
  <c r="H369" i="1" s="1"/>
  <c r="H368" i="1" s="1"/>
  <c r="H363" i="1" s="1"/>
  <c r="G498" i="1"/>
  <c r="H548" i="1"/>
  <c r="H547" i="1" s="1"/>
  <c r="H546" i="1" s="1"/>
  <c r="H545" i="1" s="1"/>
  <c r="H612" i="1"/>
  <c r="H611" i="1" s="1"/>
  <c r="H610" i="1" s="1"/>
  <c r="H609" i="1" s="1"/>
  <c r="H608" i="1" s="1"/>
  <c r="H1119" i="1"/>
  <c r="H1118" i="1" s="1"/>
  <c r="H1117" i="1" s="1"/>
  <c r="H1116" i="1" s="1"/>
  <c r="H489" i="1"/>
  <c r="H488" i="1" s="1"/>
  <c r="H487" i="1" s="1"/>
  <c r="H486" i="1" s="1"/>
  <c r="H773" i="1"/>
  <c r="H772" i="1" s="1"/>
  <c r="G288" i="1"/>
  <c r="H1110" i="1"/>
  <c r="H1109" i="1" s="1"/>
  <c r="H1108" i="1" s="1"/>
  <c r="H1107" i="1" s="1"/>
  <c r="H292" i="1"/>
  <c r="H287" i="1" s="1"/>
  <c r="H286" i="1" s="1"/>
  <c r="H277" i="1" s="1"/>
  <c r="H266" i="1" s="1"/>
  <c r="G1229" i="1"/>
  <c r="G1228" i="1" s="1"/>
  <c r="G374" i="1"/>
  <c r="G369" i="1" s="1"/>
  <c r="G368" i="1" s="1"/>
  <c r="G363" i="1" s="1"/>
  <c r="G554" i="1"/>
  <c r="G553" i="1" s="1"/>
  <c r="H1379" i="1"/>
  <c r="G779" i="1"/>
  <c r="G778" i="1" s="1"/>
  <c r="H1072" i="1"/>
  <c r="H1071" i="1" s="1"/>
  <c r="G846" i="1"/>
  <c r="G845" i="1" s="1"/>
  <c r="H914" i="1"/>
  <c r="H913" i="1" s="1"/>
  <c r="H912" i="1" s="1"/>
  <c r="H20" i="1"/>
  <c r="H13" i="1" s="1"/>
  <c r="H12" i="1" s="1"/>
  <c r="H11" i="1" s="1"/>
  <c r="G560" i="1"/>
  <c r="G559" i="1" s="1"/>
  <c r="H449" i="1"/>
  <c r="G1072" i="1"/>
  <c r="G1071" i="1" s="1"/>
  <c r="G1064" i="1" s="1"/>
  <c r="G1048" i="1" s="1"/>
  <c r="H39" i="1"/>
  <c r="G762" i="1"/>
  <c r="G761" i="1" s="1"/>
  <c r="G760" i="1" s="1"/>
  <c r="G759" i="1" s="1"/>
  <c r="H1101" i="1" l="1"/>
  <c r="G609" i="1"/>
  <c r="G608" i="1" s="1"/>
  <c r="H804" i="1"/>
  <c r="H803" i="1" s="1"/>
  <c r="H795" i="1" s="1"/>
  <c r="H794" i="1" s="1"/>
  <c r="H681" i="1"/>
  <c r="H680" i="1" s="1"/>
  <c r="H679" i="1" s="1"/>
  <c r="H678" i="1" s="1"/>
  <c r="H651" i="1" s="1"/>
  <c r="H811" i="1"/>
  <c r="H810" i="1" s="1"/>
  <c r="H809" i="1" s="1"/>
  <c r="H808" i="1" s="1"/>
  <c r="H807" i="1" s="1"/>
  <c r="H693" i="1"/>
  <c r="H692" i="1" s="1"/>
  <c r="H691" i="1" s="1"/>
  <c r="H690" i="1" s="1"/>
  <c r="H689" i="1" s="1"/>
  <c r="H837" i="1"/>
  <c r="H836" i="1" s="1"/>
  <c r="H835" i="1" s="1"/>
  <c r="H834" i="1" s="1"/>
  <c r="H833" i="1" s="1"/>
  <c r="H831" i="1" s="1"/>
  <c r="G292" i="1"/>
  <c r="G707" i="1"/>
  <c r="G706" i="1" s="1"/>
  <c r="G705" i="1" s="1"/>
  <c r="G843" i="1"/>
  <c r="G842" i="1" s="1"/>
  <c r="G835" i="1" s="1"/>
  <c r="G834" i="1" s="1"/>
  <c r="G833" i="1" s="1"/>
  <c r="G831" i="1" s="1"/>
  <c r="H485" i="1"/>
  <c r="G782" i="1"/>
  <c r="G781" i="1" s="1"/>
  <c r="G773" i="1" s="1"/>
  <c r="G772" i="1" s="1"/>
  <c r="G1202" i="1"/>
  <c r="G1201" i="1" s="1"/>
  <c r="G1200" i="1" s="1"/>
  <c r="G1199" i="1" s="1"/>
  <c r="G1198" i="1" s="1"/>
  <c r="G670" i="1"/>
  <c r="G669" i="1" s="1"/>
  <c r="G668" i="1" s="1"/>
  <c r="H591" i="1"/>
  <c r="H590" i="1" s="1"/>
  <c r="H595" i="1"/>
  <c r="H594" i="1" s="1"/>
  <c r="G419" i="1"/>
  <c r="G398" i="1" s="1"/>
  <c r="H404" i="1"/>
  <c r="H403" i="1" s="1"/>
  <c r="H402" i="1" s="1"/>
  <c r="H401" i="1" s="1"/>
  <c r="H400" i="1" s="1"/>
  <c r="H398" i="1" s="1"/>
  <c r="G746" i="1"/>
  <c r="H1184" i="1"/>
  <c r="H1183" i="1" s="1"/>
  <c r="H1182" i="1" s="1"/>
  <c r="H1179" i="1" s="1"/>
  <c r="H1178" i="1" s="1"/>
  <c r="H1177" i="1" s="1"/>
  <c r="H1175" i="1"/>
  <c r="H1174" i="1" s="1"/>
  <c r="G290" i="1"/>
  <c r="G317" i="1"/>
  <c r="G316" i="1" s="1"/>
  <c r="G719" i="1"/>
  <c r="G714" i="1" s="1"/>
  <c r="G713" i="1" s="1"/>
  <c r="H263" i="1"/>
  <c r="H262" i="1" s="1"/>
  <c r="H261" i="1" s="1"/>
  <c r="H260" i="1" s="1"/>
  <c r="H259" i="1" s="1"/>
  <c r="H245" i="1" s="1"/>
  <c r="H1191" i="1"/>
  <c r="H1190" i="1" s="1"/>
  <c r="H1189" i="1" s="1"/>
  <c r="H1188" i="1" s="1"/>
  <c r="H1187" i="1" s="1"/>
  <c r="G314" i="1"/>
  <c r="G313" i="1" s="1"/>
  <c r="H326" i="1"/>
  <c r="H325" i="1" s="1"/>
  <c r="H568" i="1"/>
  <c r="H567" i="1" s="1"/>
  <c r="H566" i="1" s="1"/>
  <c r="H565" i="1" s="1"/>
  <c r="H564" i="1" s="1"/>
  <c r="H160" i="1"/>
  <c r="H159" i="1" s="1"/>
  <c r="H158" i="1" s="1"/>
  <c r="H154" i="1" s="1"/>
  <c r="H891" i="1"/>
  <c r="H890" i="1" s="1"/>
  <c r="H889" i="1" s="1"/>
  <c r="G112" i="1"/>
  <c r="G111" i="1" s="1"/>
  <c r="G110" i="1" s="1"/>
  <c r="G109" i="1" s="1"/>
  <c r="G108" i="1" s="1"/>
  <c r="G107" i="1" s="1"/>
  <c r="H754" i="1"/>
  <c r="H753" i="1" s="1"/>
  <c r="H752" i="1" s="1"/>
  <c r="G326" i="1"/>
  <c r="G325" i="1" s="1"/>
  <c r="H1355" i="1"/>
  <c r="H1352" i="1" s="1"/>
  <c r="H1344" i="1" s="1"/>
  <c r="H343" i="1"/>
  <c r="H342" i="1" s="1"/>
  <c r="H341" i="1" s="1"/>
  <c r="H340" i="1" s="1"/>
  <c r="H339" i="1" s="1"/>
  <c r="H333" i="1" s="1"/>
  <c r="G60" i="1"/>
  <c r="G59" i="1" s="1"/>
  <c r="G51" i="1" s="1"/>
  <c r="G50" i="1" s="1"/>
  <c r="G43" i="1" s="1"/>
  <c r="G18" i="1"/>
  <c r="G17" i="1" s="1"/>
  <c r="G1235" i="1"/>
  <c r="G1234" i="1" s="1"/>
  <c r="H112" i="1"/>
  <c r="H111" i="1" s="1"/>
  <c r="H110" i="1" s="1"/>
  <c r="H109" i="1" s="1"/>
  <c r="H108" i="1" s="1"/>
  <c r="H107" i="1" s="1"/>
  <c r="H63" i="1" s="1"/>
  <c r="G891" i="1"/>
  <c r="G890" i="1" s="1"/>
  <c r="G889" i="1" s="1"/>
  <c r="H129" i="1"/>
  <c r="H124" i="1" s="1"/>
  <c r="G1453" i="1"/>
  <c r="G1452" i="1" s="1"/>
  <c r="G1315" i="1"/>
  <c r="G1314" i="1" s="1"/>
  <c r="G1338" i="1"/>
  <c r="G1337" i="1" s="1"/>
  <c r="G1336" i="1" s="1"/>
  <c r="G1433" i="1"/>
  <c r="H1381" i="1"/>
  <c r="H1376" i="1" s="1"/>
  <c r="G1388" i="1"/>
  <c r="G1383" i="1" s="1"/>
  <c r="G1274" i="1"/>
  <c r="G1273" i="1" s="1"/>
  <c r="H975" i="1"/>
  <c r="H974" i="1" s="1"/>
  <c r="H973" i="1" s="1"/>
  <c r="H1388" i="1"/>
  <c r="H1268" i="1"/>
  <c r="H1267" i="1" s="1"/>
  <c r="H991" i="1"/>
  <c r="H990" i="1" s="1"/>
  <c r="H1283" i="1"/>
  <c r="H1282" i="1" s="1"/>
  <c r="G1429" i="1"/>
  <c r="G988" i="1"/>
  <c r="G987" i="1" s="1"/>
  <c r="G1361" i="1"/>
  <c r="G1360" i="1" s="1"/>
  <c r="H887" i="1"/>
  <c r="H884" i="1" s="1"/>
  <c r="H883" i="1" s="1"/>
  <c r="G982" i="1"/>
  <c r="G981" i="1" s="1"/>
  <c r="G1280" i="1"/>
  <c r="G1279" i="1" s="1"/>
  <c r="G1371" i="1"/>
  <c r="G1368" i="1" s="1"/>
  <c r="H988" i="1"/>
  <c r="H987" i="1" s="1"/>
  <c r="H1286" i="1"/>
  <c r="H1285" i="1" s="1"/>
  <c r="G1333" i="1"/>
  <c r="G1332" i="1" s="1"/>
  <c r="G1331" i="1" s="1"/>
  <c r="G1330" i="1" s="1"/>
  <c r="G1450" i="1"/>
  <c r="G1449" i="1" s="1"/>
  <c r="G1442" i="1" s="1"/>
  <c r="H747" i="1" l="1"/>
  <c r="H746" i="1" s="1"/>
  <c r="H744" i="1" s="1"/>
  <c r="G972" i="1"/>
  <c r="G971" i="1" s="1"/>
  <c r="G962" i="1" s="1"/>
  <c r="G287" i="1"/>
  <c r="G286" i="1" s="1"/>
  <c r="G277" i="1" s="1"/>
  <c r="G266" i="1" s="1"/>
  <c r="G245" i="1" s="1"/>
  <c r="H878" i="1"/>
  <c r="H877" i="1" s="1"/>
  <c r="H875" i="1" s="1"/>
  <c r="G878" i="1"/>
  <c r="G877" i="1" s="1"/>
  <c r="H447" i="1"/>
  <c r="G652" i="1"/>
  <c r="G651" i="1" s="1"/>
  <c r="G704" i="1"/>
  <c r="G703" i="1" s="1"/>
  <c r="G744" i="1"/>
  <c r="G943" i="1"/>
  <c r="G942" i="1" s="1"/>
  <c r="G941" i="1" s="1"/>
  <c r="G940" i="1" s="1"/>
  <c r="G922" i="1" s="1"/>
  <c r="H35" i="1"/>
  <c r="H34" i="1" s="1"/>
  <c r="H33" i="1" s="1"/>
  <c r="H32" i="1" s="1"/>
  <c r="H31" i="1" s="1"/>
  <c r="H9" i="1" s="1"/>
  <c r="H589" i="1"/>
  <c r="H574" i="1" s="1"/>
  <c r="H573" i="1" s="1"/>
  <c r="H571" i="1" s="1"/>
  <c r="G1381" i="1"/>
  <c r="G1376" i="1" s="1"/>
  <c r="G1359" i="1" s="1"/>
  <c r="G1335" i="1" s="1"/>
  <c r="G1324" i="1" s="1"/>
  <c r="G1238" i="1"/>
  <c r="G1237" i="1" s="1"/>
  <c r="G1209" i="1" s="1"/>
  <c r="G1208" i="1" s="1"/>
  <c r="G1207" i="1" s="1"/>
  <c r="G1150" i="1" s="1"/>
  <c r="G557" i="1"/>
  <c r="G556" i="1" s="1"/>
  <c r="G552" i="1" s="1"/>
  <c r="G551" i="1" s="1"/>
  <c r="H320" i="1"/>
  <c r="H319" i="1" s="1"/>
  <c r="H312" i="1" s="1"/>
  <c r="G1437" i="1"/>
  <c r="G1436" i="1" s="1"/>
  <c r="G517" i="1"/>
  <c r="G506" i="1" s="1"/>
  <c r="G737" i="1"/>
  <c r="G736" i="1" s="1"/>
  <c r="G732" i="1" s="1"/>
  <c r="G731" i="1" s="1"/>
  <c r="G730" i="1" s="1"/>
  <c r="H1067" i="1"/>
  <c r="H1066" i="1" s="1"/>
  <c r="H1065" i="1" s="1"/>
  <c r="H1064" i="1" s="1"/>
  <c r="H1048" i="1" s="1"/>
  <c r="H1241" i="1"/>
  <c r="H1240" i="1" s="1"/>
  <c r="H1209" i="1" s="1"/>
  <c r="H1208" i="1" s="1"/>
  <c r="H1207" i="1" s="1"/>
  <c r="H1309" i="1"/>
  <c r="H1308" i="1" s="1"/>
  <c r="H1307" i="1" s="1"/>
  <c r="H1302" i="1" s="1"/>
  <c r="H1301" i="1" s="1"/>
  <c r="G343" i="1"/>
  <c r="G342" i="1" s="1"/>
  <c r="G341" i="1" s="1"/>
  <c r="G340" i="1" s="1"/>
  <c r="G339" i="1" s="1"/>
  <c r="G693" i="1"/>
  <c r="G692" i="1" s="1"/>
  <c r="G691" i="1" s="1"/>
  <c r="G690" i="1" s="1"/>
  <c r="G689" i="1" s="1"/>
  <c r="G337" i="1"/>
  <c r="G336" i="1" s="1"/>
  <c r="G335" i="1" s="1"/>
  <c r="G334" i="1" s="1"/>
  <c r="H1433" i="1"/>
  <c r="H1428" i="1" s="1"/>
  <c r="H1427" i="1" s="1"/>
  <c r="H1426" i="1" s="1"/>
  <c r="H1425" i="1" s="1"/>
  <c r="H1423" i="1" s="1"/>
  <c r="H1172" i="1"/>
  <c r="H1171" i="1" s="1"/>
  <c r="H1167" i="1" s="1"/>
  <c r="H1153" i="1" s="1"/>
  <c r="H1152" i="1" s="1"/>
  <c r="H153" i="1"/>
  <c r="G1312" i="1"/>
  <c r="G1311" i="1" s="1"/>
  <c r="G1307" i="1" s="1"/>
  <c r="G1302" i="1" s="1"/>
  <c r="G1301" i="1" s="1"/>
  <c r="G125" i="1"/>
  <c r="G124" i="1" s="1"/>
  <c r="G82" i="1"/>
  <c r="G75" i="1" s="1"/>
  <c r="G74" i="1" s="1"/>
  <c r="G73" i="1" s="1"/>
  <c r="G72" i="1" s="1"/>
  <c r="G63" i="1" s="1"/>
  <c r="G312" i="1"/>
  <c r="H123" i="1"/>
  <c r="H122" i="1"/>
  <c r="H121" i="1" s="1"/>
  <c r="H972" i="1"/>
  <c r="H971" i="1" s="1"/>
  <c r="G307" i="1" l="1"/>
  <c r="G306" i="1" s="1"/>
  <c r="G305" i="1" s="1"/>
  <c r="H306" i="1"/>
  <c r="H305" i="1" s="1"/>
  <c r="H303" i="1" s="1"/>
  <c r="H307" i="1"/>
  <c r="H1150" i="1"/>
  <c r="H119" i="1"/>
  <c r="G1299" i="1"/>
  <c r="G875" i="1"/>
  <c r="G571" i="1"/>
  <c r="G1431" i="1"/>
  <c r="G1428" i="1" s="1"/>
  <c r="G1427" i="1" s="1"/>
  <c r="G1426" i="1" s="1"/>
  <c r="G1425" i="1" s="1"/>
  <c r="G1423" i="1" s="1"/>
  <c r="H962" i="1"/>
  <c r="G195" i="1"/>
  <c r="G194" i="1" s="1"/>
  <c r="G193" i="1" s="1"/>
  <c r="G192" i="1" s="1"/>
  <c r="G191" i="1" s="1"/>
  <c r="G163" i="1" s="1"/>
  <c r="G496" i="1"/>
  <c r="G495" i="1" s="1"/>
  <c r="G333" i="1"/>
  <c r="G37" i="1"/>
  <c r="G34" i="1" s="1"/>
  <c r="G33" i="1" s="1"/>
  <c r="G32" i="1" s="1"/>
  <c r="G31" i="1" s="1"/>
  <c r="G25" i="1"/>
  <c r="G20" i="1" s="1"/>
  <c r="G13" i="1" s="1"/>
  <c r="G12" i="1" s="1"/>
  <c r="G11" i="1" s="1"/>
  <c r="G503" i="1"/>
  <c r="G502" i="1" s="1"/>
  <c r="G122" i="1"/>
  <c r="G121" i="1" s="1"/>
  <c r="G119" i="1" s="1"/>
  <c r="G123" i="1"/>
  <c r="H1386" i="1"/>
  <c r="H1383" i="1" s="1"/>
  <c r="H1359" i="1" s="1"/>
  <c r="H1335" i="1" s="1"/>
  <c r="H1324" i="1" s="1"/>
  <c r="H1299" i="1" s="1"/>
  <c r="G303" i="1" l="1"/>
  <c r="H1473" i="1"/>
  <c r="G487" i="1"/>
  <c r="G486" i="1" s="1"/>
  <c r="G9" i="1"/>
  <c r="G485" i="1" l="1"/>
  <c r="G447" i="1" s="1"/>
  <c r="G1473" i="1" s="1"/>
</calcChain>
</file>

<file path=xl/sharedStrings.xml><?xml version="1.0" encoding="utf-8"?>
<sst xmlns="http://schemas.openxmlformats.org/spreadsheetml/2006/main" count="6528" uniqueCount="736">
  <si>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</si>
  <si>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Код</t>
  </si>
  <si>
    <t xml:space="preserve">Рз </t>
  </si>
  <si>
    <t>ПР</t>
  </si>
  <si>
    <t>ЦСР</t>
  </si>
  <si>
    <t>ВР</t>
  </si>
  <si>
    <t>Общее образование</t>
  </si>
  <si>
    <t>07</t>
  </si>
  <si>
    <t>02</t>
  </si>
  <si>
    <t>Муниципальная программа «Культура Тольятти (2014-2018гг.)»</t>
  </si>
  <si>
    <t>Финансовое обеспечение деятельности бюджетных и автономных  учреждений</t>
  </si>
  <si>
    <t>Организации дополнительного образования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</si>
  <si>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</si>
  <si>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</si>
  <si>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</si>
  <si>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Мероприятия в установленной сфере деятельности</t>
  </si>
  <si>
    <t>Мероприятия в сфере дополнительного образования</t>
  </si>
  <si>
    <t>06</t>
  </si>
  <si>
    <t>Образовательные организации высшего образования</t>
  </si>
  <si>
    <t>Мероприятия в сфере высшего образования</t>
  </si>
  <si>
    <t>Культура</t>
  </si>
  <si>
    <t>08</t>
  </si>
  <si>
    <t>01</t>
  </si>
  <si>
    <t>Дворцы, дома и другие учреждения культуры</t>
  </si>
  <si>
    <t>Субсидии автономным учреждениям</t>
  </si>
  <si>
    <t>Музеи</t>
  </si>
  <si>
    <t>Библиотеки</t>
  </si>
  <si>
    <t>Театры, концертные и другие организации исполнительских искусств</t>
  </si>
  <si>
    <t>Другие вопросы в области культуры, кинематографии</t>
  </si>
  <si>
    <t>04</t>
  </si>
  <si>
    <t>Мероприятия на обеспечение деятельности органов местного самоуправления в сфере культуры</t>
  </si>
  <si>
    <t>200</t>
  </si>
  <si>
    <t>Другие вопросы в области социальной политики</t>
  </si>
  <si>
    <t>10</t>
  </si>
  <si>
    <t>Муниципальная программа «Формирование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годы»</t>
  </si>
  <si>
    <t>610</t>
  </si>
  <si>
    <t>620</t>
  </si>
  <si>
    <t>Иные закупки товаров, работ и услуг для обеспечения государственных (муниципальных) нужд</t>
  </si>
  <si>
    <t>240</t>
  </si>
  <si>
    <t>010 00 00000</t>
  </si>
  <si>
    <t>010 00 02000</t>
  </si>
  <si>
    <t>010 00 02280</t>
  </si>
  <si>
    <t>010 00 04000</t>
  </si>
  <si>
    <t>010 00 04280</t>
  </si>
  <si>
    <t>010 00 02250</t>
  </si>
  <si>
    <t>010 00 04250</t>
  </si>
  <si>
    <t>010 00 02210</t>
  </si>
  <si>
    <t>010 00 02220</t>
  </si>
  <si>
    <t>010 00 02230</t>
  </si>
  <si>
    <t>010 00 02240</t>
  </si>
  <si>
    <t>010 00 04210</t>
  </si>
  <si>
    <t>010 00 04220</t>
  </si>
  <si>
    <t>010 00 04230</t>
  </si>
  <si>
    <t>010 00 04240</t>
  </si>
  <si>
    <t>010 00 04510</t>
  </si>
  <si>
    <t>040 00 00000</t>
  </si>
  <si>
    <t>040 00 04000</t>
  </si>
  <si>
    <t>040 00 04280</t>
  </si>
  <si>
    <t>Всего</t>
  </si>
  <si>
    <t>Другие общегосударственные вопросы</t>
  </si>
  <si>
    <t>13</t>
  </si>
  <si>
    <t>Мероприятия в сфере общегосударственного управления</t>
  </si>
  <si>
    <t>Непрограммное направление расходов</t>
  </si>
  <si>
    <t>990 00 00000</t>
  </si>
  <si>
    <t>990 00 04000</t>
  </si>
  <si>
    <t>990 00 04040</t>
  </si>
  <si>
    <t>Иные бюджетные ассигнования</t>
  </si>
  <si>
    <t>800</t>
  </si>
  <si>
    <t>Уплата налогов, сборов и иных платежей</t>
  </si>
  <si>
    <t>850</t>
  </si>
  <si>
    <t>110 00 00000</t>
  </si>
  <si>
    <t>110 00 04000</t>
  </si>
  <si>
    <t>Мероприятия в сфере информационно-коммуникационных технологий и связи</t>
  </si>
  <si>
    <t>110 00 04460</t>
  </si>
  <si>
    <t>220 00 00000</t>
  </si>
  <si>
    <t>Другие вопросы в области национальной экономики</t>
  </si>
  <si>
    <t>12</t>
  </si>
  <si>
    <t>Финансовое обеспечение деятельности бюджетных и автономных учреждений</t>
  </si>
  <si>
    <t>Дума городского округа Тольятти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</si>
  <si>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</si>
  <si>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</si>
  <si>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</si>
  <si>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990 00 11000</t>
  </si>
  <si>
    <t>Председатель представительного органа муниципального образования</t>
  </si>
  <si>
    <t>990 00 11020</t>
  </si>
  <si>
    <t>100</t>
  </si>
  <si>
    <t>Расходы на выплаты персоналу государственных (муниципальных) органов</t>
  </si>
  <si>
    <t>120</t>
  </si>
  <si>
    <t>Депутаты представительного органа муниципального образования</t>
  </si>
  <si>
    <t>990 00 11030</t>
  </si>
  <si>
    <t>Центральный аппарат</t>
  </si>
  <si>
    <t>990 00 11040</t>
  </si>
  <si>
    <t xml:space="preserve">Уплата налогов, сборов и иных платежей                  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</si>
  <si>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</si>
  <si>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Мероприятия, направленные на развитие муниципальной службы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</si>
  <si>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</si>
  <si>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</si>
  <si>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</si>
  <si>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170 00 00000</t>
  </si>
  <si>
    <t>170 00 04000</t>
  </si>
  <si>
    <t>170 00 04040</t>
  </si>
  <si>
    <t>Социальное обеспечение и иные выплаты населению</t>
  </si>
  <si>
    <t>300</t>
  </si>
  <si>
    <t>Иные выплаты населению</t>
  </si>
  <si>
    <t>360</t>
  </si>
  <si>
    <t>Финансовое обеспечение деятельности казенных  учреждений</t>
  </si>
  <si>
    <t>Учреждения, осуществляющие деятельность в сфере общегосударственного управления</t>
  </si>
  <si>
    <t>Расходы на выплаты персоналу казенных учреждений</t>
  </si>
  <si>
    <t>110</t>
  </si>
  <si>
    <t>Учреждения, осуществляющие деятельность в сфере обеспечения хозяйственного обслуживания</t>
  </si>
  <si>
    <t>Муниципальная программа «Создание условий для развития туризма на территории городского округа Тольятти на 2014-2020гг.»</t>
  </si>
  <si>
    <t>260 00 00000</t>
  </si>
  <si>
    <t>260 00 04000</t>
  </si>
  <si>
    <t>Мероприятия в сфере национальной экономики</t>
  </si>
  <si>
    <t>260 00 04070</t>
  </si>
  <si>
    <t>Другие вопросы в области средств массовой информации</t>
  </si>
  <si>
    <t xml:space="preserve">Учреждения, осуществляющие деятельность в сфере средств массовой информации 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</si>
  <si>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</si>
  <si>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09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</si>
  <si>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2015-2020 годы»</t>
  </si>
  <si>
    <t>090 00 00000</t>
  </si>
  <si>
    <t>Финансовое обеспечение деятельности казенных учреждений</t>
  </si>
  <si>
    <t xml:space="preserve">090 00 12000 </t>
  </si>
  <si>
    <t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t>
  </si>
  <si>
    <t>090 00 12140</t>
  </si>
  <si>
    <t>Обеспечение пожарной безопасности</t>
  </si>
  <si>
    <t>280 00 00000</t>
  </si>
  <si>
    <t xml:space="preserve">Субсидии некоммерческим организациям </t>
  </si>
  <si>
    <t>280 00 10000</t>
  </si>
  <si>
    <t>Субсидии социально ориентированным некоммерческим организациям - общественным объединениям пожарной охраны - путем предоставления субсидий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</si>
  <si>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>280 00 10020</t>
  </si>
  <si>
    <t>Субсидии некоммерческим организациям (за исключением государственных (муниципальных) учреждений)</t>
  </si>
  <si>
    <t>630</t>
  </si>
  <si>
    <t>Другие вопросы в области национальной безопасности и правоохранительной деятельности</t>
  </si>
  <si>
    <t>14</t>
  </si>
  <si>
    <t>Мероприятия, осуществляемые учреждениями в сфере обеспечения национальной безопасности и правоохранительной деятельности</t>
  </si>
  <si>
    <t>160 00 00000</t>
  </si>
  <si>
    <t>160 00 04000</t>
  </si>
  <si>
    <t>160 00 04150</t>
  </si>
  <si>
    <t>Субсидии некоммерческим организациям</t>
  </si>
  <si>
    <t>160 00 10000</t>
  </si>
  <si>
    <t>Субсидии некоммерческим организациям, не являющимся государственными (муниципальными) учреждениями, участвующим в охране общественного порядка на территории  городского округа Тольятти.</t>
  </si>
  <si>
    <t>160 00 10050</t>
  </si>
  <si>
    <t>160 00 12000</t>
  </si>
  <si>
    <t>Учреждения, осуществляющие деятельность в сфере национальной безопасности и правоохранительной деятельности</t>
  </si>
  <si>
    <t>160 00 12150</t>
  </si>
  <si>
    <t>Профессиональная подготовка, переподготовка и повышение квалификации</t>
  </si>
  <si>
    <t>05</t>
  </si>
  <si>
    <t>090 00 02000</t>
  </si>
  <si>
    <t>Учреждения, осуществляющие деятельность по повышению квалификации в сфере гражданской обороны и защиты населения от чрезвычайных ситуаций</t>
  </si>
  <si>
    <t>090 00 02160</t>
  </si>
  <si>
    <t>090 00 04000</t>
  </si>
  <si>
    <t>902</t>
  </si>
  <si>
    <t>Резервные фонды</t>
  </si>
  <si>
    <t>11</t>
  </si>
  <si>
    <t>Резервные средства</t>
  </si>
  <si>
    <t>Исполнение судебных актов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</si>
  <si>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</si>
  <si>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Обслуживание государственного внутреннего и муниципального долга</t>
  </si>
  <si>
    <t>Процентные платежи по муниципальным долговым обязательствам</t>
  </si>
  <si>
    <t>990 00 13000</t>
  </si>
  <si>
    <t>Обслуживание государственного (муниципального) долга</t>
  </si>
  <si>
    <t>Обслуживание муниципального долга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</si>
  <si>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</si>
  <si>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Транспорт</t>
  </si>
  <si>
    <t>Мероприятия в сфере транспорта</t>
  </si>
  <si>
    <t>Жилищное хозяйство</t>
  </si>
  <si>
    <t>Мероприятия в области жилищного хозяйства</t>
  </si>
  <si>
    <t>Благоустройство</t>
  </si>
  <si>
    <t>Бюджетные инвестиции</t>
  </si>
  <si>
    <t>Социальное обеспечение населения</t>
  </si>
  <si>
    <t>Социальные выплаты гражданам, кроме публичных
нормативных социальных выплат</t>
  </si>
  <si>
    <t>320</t>
  </si>
  <si>
    <t>150 00 00000</t>
  </si>
  <si>
    <t>152 00 00000</t>
  </si>
  <si>
    <t>152 00 04000</t>
  </si>
  <si>
    <t>Мероприятия в области застройки территорий</t>
  </si>
  <si>
    <t>Иные закупки товаров, работ и услуг для обеспечения государственных (муниципальных нужд)</t>
  </si>
  <si>
    <t xml:space="preserve">12 </t>
  </si>
  <si>
    <t>Учреждения, осуществляющие деятельность в сфере градостроительной деятельности</t>
  </si>
  <si>
    <t>990 00 04100</t>
  </si>
  <si>
    <t>Капитальные вложения в объекты государственной (муниципальной) собственности</t>
  </si>
  <si>
    <t>400</t>
  </si>
  <si>
    <t>410</t>
  </si>
  <si>
    <t>990 00 04130</t>
  </si>
  <si>
    <t>Дошкольное образование</t>
  </si>
  <si>
    <t>070 00 00000</t>
  </si>
  <si>
    <t>070 00 04000</t>
  </si>
  <si>
    <t>070 00 04100</t>
  </si>
  <si>
    <t>Муниципальная программа организации работы с детьми и молодежью в городском округе Тольятти «Молодежь Тольятти» на 2014-2020гг.</t>
  </si>
  <si>
    <t>030 00 00000</t>
  </si>
  <si>
    <t>Мероприятия в области молодежной политики</t>
  </si>
  <si>
    <t>030 00 02000</t>
  </si>
  <si>
    <t>Организации, осуществляющие обеспечение деятельности в области молодежной политики</t>
  </si>
  <si>
    <t>030 00 02350</t>
  </si>
  <si>
    <t>030 00 04000</t>
  </si>
  <si>
    <t>030 00 04350</t>
  </si>
  <si>
    <t>070 00 02000</t>
  </si>
  <si>
    <t>Дошкольные образовательные организации</t>
  </si>
  <si>
    <t>070 00 02260</t>
  </si>
  <si>
    <t>Мероприятия в сфере дошкольного образования</t>
  </si>
  <si>
    <t>070 00 04260</t>
  </si>
  <si>
    <t>913</t>
  </si>
  <si>
    <t>070 00 10000</t>
  </si>
  <si>
    <t>Субсидии некоммерческим организациям в сфере дошкольного образования</t>
  </si>
  <si>
    <t>070 00 10260</t>
  </si>
  <si>
    <t>Общеобразовательные организации</t>
  </si>
  <si>
    <t>070 00 02270</t>
  </si>
  <si>
    <t>070 00 02280</t>
  </si>
  <si>
    <t>Мероприятия в общеобразовательных организациях</t>
  </si>
  <si>
    <t>070 00 04270</t>
  </si>
  <si>
    <t>070 00 04280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</si>
  <si>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</si>
  <si>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070 00 06000</t>
  </si>
  <si>
    <t>Субсидии юридическим лицам в сфере общего образования</t>
  </si>
  <si>
    <t>070 00 06270</t>
  </si>
  <si>
    <t>Другие вопросы в области образования</t>
  </si>
  <si>
    <t>Организации, осуществляющие обеспечение образовательной деятельности</t>
  </si>
  <si>
    <t>070 00 02300</t>
  </si>
  <si>
    <t>Мероприятия в организациях, осуществляющих обеспечение образовательной деятельности</t>
  </si>
  <si>
    <t>070 00 04300</t>
  </si>
  <si>
    <t>070 00 12000</t>
  </si>
  <si>
    <t>070 00 12300</t>
  </si>
  <si>
    <t>050 00 00000</t>
  </si>
  <si>
    <t>050 00 04000</t>
  </si>
  <si>
    <t>050 00 04270</t>
  </si>
  <si>
    <t>050 00 06000</t>
  </si>
  <si>
    <t>050 00 06270</t>
  </si>
  <si>
    <t>917</t>
  </si>
  <si>
    <t>020 00 00000</t>
  </si>
  <si>
    <t>020 00 02000</t>
  </si>
  <si>
    <t>020 00 02280</t>
  </si>
  <si>
    <t>020 00 04000</t>
  </si>
  <si>
    <t>020 00 04280</t>
  </si>
  <si>
    <t>Физическая культура</t>
  </si>
  <si>
    <t>Учреждения, осуществляющие деятельность в области физической культуры и спорта</t>
  </si>
  <si>
    <t>020 00 02360</t>
  </si>
  <si>
    <t>Мероприятия в области физической культуры и спорта</t>
  </si>
  <si>
    <t>020 00 04360</t>
  </si>
  <si>
    <t>Мероприятия на обеспечение деятельности органов местного самоуправления в области физической культуры и спорта</t>
  </si>
  <si>
    <t>Субсидии некоммерческим организациям в области физической культуры и спорта</t>
  </si>
  <si>
    <t>280 00 10360</t>
  </si>
  <si>
    <t>Субсидии некоммерческим организациям (за исключением государственных (муниципальных) учреждений</t>
  </si>
  <si>
    <t>Массовый спорт</t>
  </si>
  <si>
    <t>Закупка товаров, работ и услуг для обеспечения государственных (муниципальных) нужд</t>
  </si>
  <si>
    <t>Единовременное пособие на первоочередные нужды</t>
  </si>
  <si>
    <t>Единовременное пособие в связи с принятием ребенка на воспитание в приемную семью, на патронатное воспитание</t>
  </si>
  <si>
    <t>Ежемесячное пособие на содержание ребенка, переданного на воспитание в приемную семью, на патронатное воспитание</t>
  </si>
  <si>
    <t>Мероприятия в сфере социального обслуживания населения</t>
  </si>
  <si>
    <t>280 00 12000</t>
  </si>
  <si>
    <t>Учреждения, обеспечивающие  поддержку некоммерческих организаций</t>
  </si>
  <si>
    <t>280 00 12380</t>
  </si>
  <si>
    <t>Мероприятия в области социальной политики</t>
  </si>
  <si>
    <t>050 00 04370</t>
  </si>
  <si>
    <t>810</t>
  </si>
  <si>
    <t xml:space="preserve">Субсидии некоммерческим организациям, не являющимся государственными (муниципальными) учреждениями, на осуществление уставной деятельности </t>
  </si>
  <si>
    <t>921</t>
  </si>
  <si>
    <t>110 00 02000</t>
  </si>
  <si>
    <t>Учреждения, обеспечивающие предоставление государственных и муниципальных услуг</t>
  </si>
  <si>
    <t>110 00 02470</t>
  </si>
  <si>
    <t>Мероприятия в учреждениях, обеспечивающих предоставление государственных и муниципальных услуг</t>
  </si>
  <si>
    <t>110 00 04470</t>
  </si>
  <si>
    <t>Связь и информатика</t>
  </si>
  <si>
    <t>Учреждения, осуществляющие деятельность в сфере связи и информатики</t>
  </si>
  <si>
    <t>110 00 02480</t>
  </si>
  <si>
    <t>Пенсионное обеспечение</t>
  </si>
  <si>
    <t>Доплаты к пенсиям, дополнительное пенсионное обеспечение</t>
  </si>
  <si>
    <t>Выплаты отдельным категориям граждан</t>
  </si>
  <si>
    <t>050 00 09000</t>
  </si>
  <si>
    <t>Ежемесячные  денежные выплаты на питание детям-инвалидам</t>
  </si>
  <si>
    <t>050 00 09010</t>
  </si>
  <si>
    <t>Публичные нормативные социальные выплаты гражданам</t>
  </si>
  <si>
    <t>310</t>
  </si>
  <si>
    <t>Ежемесячные денежные выплаты спортсменам высокого класса, тренерам, подготовившим спортсменов высокого класса, бывшим работникам физкультурно-спортивных организаций</t>
  </si>
  <si>
    <t>050 00 09020</t>
  </si>
  <si>
    <t>Компенсационные денежные выплаты части родительской платы за присмотр и уход за детьми в муниципальных образовательных учреждениях городского округа Тольятти</t>
  </si>
  <si>
    <t>050 00 09030</t>
  </si>
  <si>
    <t>050 00 09050</t>
  </si>
  <si>
    <t>Единовременная денежная выплата ко дню воинской славы России - Дню Победы советского народа  в Великой Отечественной войне 1941-1945 годов (9 мая)</t>
  </si>
  <si>
    <t>050 00 09060</t>
  </si>
  <si>
    <t>Единовременная денежная выплата ко Дню памяти жертв политических репрессий (30 октября)</t>
  </si>
  <si>
    <t>050 00 09070</t>
  </si>
  <si>
    <t>Единовременная денежная выплата к памятной дате России -  Дню Героев Отечества (9 декабря)</t>
  </si>
  <si>
    <t>050 00 09080</t>
  </si>
  <si>
    <t>Денежные выплаты на оплату социальных услуг, предоставляемых на условиях оплаты отдельным категориям граждан</t>
  </si>
  <si>
    <t>050 00 09100</t>
  </si>
  <si>
    <t xml:space="preserve">Ежемесячные денежные выплаты Почетным гражданам городского округа Тольятти </t>
  </si>
  <si>
    <t>050 00 09110</t>
  </si>
  <si>
    <t>Ежемесячные денежные выплаты в случае смерти (гибели) Почетных граждан городского округа Тольятти, пережившим их супругам и родителям, проживающим совместно с Почетным гражданином городского округа на день  его смерти</t>
  </si>
  <si>
    <t>050 00 09120</t>
  </si>
  <si>
    <t xml:space="preserve">Единовременные денежные  выплаты на оплату оздоровительных услуг Почетным гражданам городского округа Тольятти </t>
  </si>
  <si>
    <t>050 00 09130</t>
  </si>
  <si>
    <t>Единовременные компенсационные выплаты Почетным гражданам городского округа Тольятти на оплату платных медицинских услуг, оказываемых медицинскими учреждениями, участвующими в реализации программы государственных гарантий бесплатного оказания гражданам медицинской помощи и территориальной программы  государственных гарантий бесплатного оказания гражданам медицинской помощи, на иных условиях, чем предусмотрено указанными программами</t>
  </si>
  <si>
    <t>050 00 09140</t>
  </si>
  <si>
    <t xml:space="preserve">Компенсационные  выплаты  родственникам  умершего (погибшего) Почетного гражданина городского округа Тольятти  в случае осуществления ими изготовления и установки надгробного памятника  на могиле умершего (погибшего) Почетного гражданина городского округа Тольятти </t>
  </si>
  <si>
    <t>050 00 09150</t>
  </si>
  <si>
    <t xml:space="preserve">Ежемесячные пособия на содержание детей депутата, выборного должностного лица  органа местного самоуправления, муниципального служащего органа местного самоуправления городского округа Тольятти в случае его естественной смерти </t>
  </si>
  <si>
    <t>050 00 09170</t>
  </si>
  <si>
    <t xml:space="preserve">Выплата рентных платежей по договорам пожизненной ренты </t>
  </si>
  <si>
    <t>050 00 09190</t>
  </si>
  <si>
    <t>050 00 09220</t>
  </si>
  <si>
    <t>Единовременные денежные выплаты гражданам, находящимся в трудных жизненных ситуациях и чрезвычайных обстоятельствах</t>
  </si>
  <si>
    <t>050 00 09230</t>
  </si>
  <si>
    <t>Компенсационные выплаты 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t>
  </si>
  <si>
    <t>050 00 09240</t>
  </si>
  <si>
    <t>Ежемесячные денежные выплаты гражданам, являющимся родителями (законными представителями) ВИЧ-инфицированных - несовершеннолетних, рожденных от ВИЧ-инфицированных матерей</t>
  </si>
  <si>
    <t>050 00 09250</t>
  </si>
  <si>
    <t>Ежемесячные денежные выплаты гражданам, признанным инвалидами по причине – инвалидность с детства вследствие ранения (контузии, увечья),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Кавказа, отнесенных к зоне вооруженного конфликта</t>
  </si>
  <si>
    <t>050 00 09270</t>
  </si>
  <si>
    <t>Ежемесячные денежные выплаты гражданам, являющимся матерями погибших (умерших, пропавших без вести) двух и более военнослужащих, проходивших военную службу по призыву (по контракту), сотрудников органов внутренних дел, Государственной противопожарной службы, уголовно – исполнительной системы, в связи с выполнением задач в условиях вооруженного конфликта немеждународного характера в Чеченской Республике на непосредственно прилегающих к ней территориям Северного Кавказа, отнесенных к зоне вооруженного конфликта, а также в связи с выполнением задач в ходе контртеррористических операций на территории Северо-Кавказского региона</t>
  </si>
  <si>
    <t>050 00 09290</t>
  </si>
  <si>
    <t>Ежемесячные денежные выплаты на ребёнка одному из родителей, обучающемуся по очной форме обучения</t>
  </si>
  <si>
    <t>050 00 09310</t>
  </si>
  <si>
    <t>Ежемесячные денежные выплаты на приобретение льготных электронных проездных билетов</t>
  </si>
  <si>
    <t>050 00 09320</t>
  </si>
  <si>
    <t>Ежемесячные денежные выплаты к пенсии отдельным категориям граждан</t>
  </si>
  <si>
    <t>050 00 09330</t>
  </si>
  <si>
    <t>Дополнительные меры социальной поддержки для отдельных категорий граждан, проживающих в домах, лишённых статуса системы социального обслуживания населения, на оплату жилого помещения и коммунальных услуг</t>
  </si>
  <si>
    <t xml:space="preserve">300 </t>
  </si>
  <si>
    <t>920</t>
  </si>
  <si>
    <t>Лесное хозяйство</t>
  </si>
  <si>
    <t>Мероприятия в области лесного хозяйства</t>
  </si>
  <si>
    <t>Дорожное хозяйство (дорожные фонды)</t>
  </si>
  <si>
    <t>Мероприятия в сфере дорожного хозяйства</t>
  </si>
  <si>
    <t/>
  </si>
  <si>
    <t>Муниципальная программа «Благоустройство территории городского округа Тольятти на 2015-2024 годы»</t>
  </si>
  <si>
    <t>Коммунальное хозяйство</t>
  </si>
  <si>
    <t>Мероприятия в области коммунального хозяйства</t>
  </si>
  <si>
    <t>Мероприятия в области благоустройства</t>
  </si>
  <si>
    <t>Другие вопросы в области жилищно-коммунального хозяйства</t>
  </si>
  <si>
    <t>Учреждения, осуществляющие деятельность по другим вопросам в области жилищно-коммунального хозяйства</t>
  </si>
  <si>
    <t>Мероприятия в учреждениях, осуществляющих деятельность по другим вопросам в области жилищно-коммунального хозяйства</t>
  </si>
  <si>
    <t>Сбор, удаление отходов и очистка сточных вод</t>
  </si>
  <si>
    <t>Мероприятия по сбору, удалению отходов и очистке сточных вод</t>
  </si>
  <si>
    <t>Другие вопросы в области охраны окружающей среды</t>
  </si>
  <si>
    <t>Мероприятия по другим вопросам в области охраны окружающей среды</t>
  </si>
  <si>
    <t>155 00 00000</t>
  </si>
  <si>
    <t>155 00 04000</t>
  </si>
  <si>
    <t>155 00 04090</t>
  </si>
  <si>
    <t>120 00 00000</t>
  </si>
  <si>
    <t>120 00 02000</t>
  </si>
  <si>
    <t>Учреждения, осуществляющие деятельность  в сфере национальной экономики</t>
  </si>
  <si>
    <t>120 00 02070</t>
  </si>
  <si>
    <t xml:space="preserve">Муниципальная программа «Развитие транспортной системы и дорожного хозяйства городского округа Тольятти на 2014-2020гг.» </t>
  </si>
  <si>
    <t xml:space="preserve">Подпрограмма «Развитие городского пассажирского транспорта в городском округе Тольятти на период 2014-2020гг.» </t>
  </si>
  <si>
    <t xml:space="preserve">04 </t>
  </si>
  <si>
    <t>Учреждения, осуществляющие деятельность в сфере дорожного хозяйства</t>
  </si>
  <si>
    <t>040 00 04180</t>
  </si>
  <si>
    <t>040 00 04130</t>
  </si>
  <si>
    <t>140 00 00000</t>
  </si>
  <si>
    <t>140 00 04000</t>
  </si>
  <si>
    <t>140 00 04130</t>
  </si>
  <si>
    <t>140 00 04410</t>
  </si>
  <si>
    <t>240 00 00000</t>
  </si>
  <si>
    <t>240 00 04000</t>
  </si>
  <si>
    <t>240 00 04420</t>
  </si>
  <si>
    <t>240 00 04440</t>
  </si>
  <si>
    <t>090 00 02430</t>
  </si>
  <si>
    <t>130 00 00000</t>
  </si>
  <si>
    <t>130 00 04000</t>
  </si>
  <si>
    <t>130 00 04420</t>
  </si>
  <si>
    <t>130 00 02000</t>
  </si>
  <si>
    <t>130 00 02430</t>
  </si>
  <si>
    <t>130 00 04430</t>
  </si>
  <si>
    <t xml:space="preserve">150 00 00000 </t>
  </si>
  <si>
    <t>152 00 04100</t>
  </si>
  <si>
    <t>152 00 04180</t>
  </si>
  <si>
    <t>154 00 00000</t>
  </si>
  <si>
    <t xml:space="preserve">154 00 04000 </t>
  </si>
  <si>
    <t xml:space="preserve">154 00 04180 </t>
  </si>
  <si>
    <t>154 00 12000</t>
  </si>
  <si>
    <t>154 00 12180</t>
  </si>
  <si>
    <t>155 00 06000</t>
  </si>
  <si>
    <t>155 00 06520</t>
  </si>
  <si>
    <t>155 00 06530</t>
  </si>
  <si>
    <t>155 00 06540</t>
  </si>
  <si>
    <t>155 00 06550</t>
  </si>
  <si>
    <t>230 00 00000</t>
  </si>
  <si>
    <t>230 00 04000</t>
  </si>
  <si>
    <t>230 00 04390</t>
  </si>
  <si>
    <t>230 00 02430</t>
  </si>
  <si>
    <t>230 00 02000</t>
  </si>
  <si>
    <t>290 00 00000</t>
  </si>
  <si>
    <t>290 00 04000</t>
  </si>
  <si>
    <t>290 00 04130</t>
  </si>
  <si>
    <t>290 00 04410</t>
  </si>
  <si>
    <t xml:space="preserve">990 00 00000 </t>
  </si>
  <si>
    <t>990 00 04410</t>
  </si>
  <si>
    <t>990 00 04420</t>
  </si>
  <si>
    <t>990 00 07000</t>
  </si>
  <si>
    <t>990 00 07090</t>
  </si>
  <si>
    <t>050 00 09180</t>
  </si>
  <si>
    <t>320 00 00000</t>
  </si>
  <si>
    <t>320 00 04000</t>
  </si>
  <si>
    <t>320 00 04420</t>
  </si>
  <si>
    <t>330 00 00000</t>
  </si>
  <si>
    <t>330 00 04000</t>
  </si>
  <si>
    <t>320 00 02000</t>
  </si>
  <si>
    <t>320 00 02430</t>
  </si>
  <si>
    <t>Стимулирующие субсидии на решение вопросов местного значения</t>
  </si>
  <si>
    <t>Стимулирующие субсидии в рамках муниципальных программ и непрограммных направлений деятельности</t>
  </si>
  <si>
    <t>320 00 04410</t>
  </si>
  <si>
    <t>020 00 04600</t>
  </si>
  <si>
    <t>ИТОГО РАСХОДОВ</t>
  </si>
  <si>
    <t>Сумма (тыс.руб.)</t>
  </si>
  <si>
    <t xml:space="preserve">к  решению Думы </t>
  </si>
  <si>
    <t>Единовременная денежная выплата  к памятной дате России -  Дню участников ликвидации последствий радиационных аварий и катастроф и памяти жертв этих аварий и катастроф (26 апреля)</t>
  </si>
  <si>
    <t>Единовременное пособие одному из родителей  в связи с рождением ребенка в День исторического рождения города (20 июня)</t>
  </si>
  <si>
    <t>330 00 04420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</si>
  <si>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</si>
  <si>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010 00 06500</t>
  </si>
  <si>
    <t>010 00 06000</t>
  </si>
  <si>
    <t>Субсидии юридическим лицам в сфере культуры</t>
  </si>
  <si>
    <t>155 00 06560</t>
  </si>
  <si>
    <t>Иные закупки товаров, работ и услуг для обеспечения
государственных (муниципальных) нужд</t>
  </si>
  <si>
    <t>060 00 00000</t>
  </si>
  <si>
    <t>060 00 04000</t>
  </si>
  <si>
    <t>060 00 04150</t>
  </si>
  <si>
    <t>Субсидии на возмещение затрат от перевозки пассажиров на нерентабельных рейсах по муниципальным маршрутам регулярных перевозок</t>
  </si>
  <si>
    <t>990 00 04610</t>
  </si>
  <si>
    <t>Мероприятия в сфере градостроительства</t>
  </si>
  <si>
    <t xml:space="preserve">Субсидии на возмещение недополученных доходов при осуществлении регулярных перевозок льготных категорий граждан по муниципальным маршрутам по льготному электронному проездному билету </t>
  </si>
  <si>
    <t>010 00 02200</t>
  </si>
  <si>
    <t>010 00 04200</t>
  </si>
  <si>
    <t>Парковые комплексы</t>
  </si>
  <si>
    <t>Муниципальная программа «Развитие физической культуры и спорта в городском округе Тольятти на 2017-2021 годы»</t>
  </si>
  <si>
    <t>Муниципальная программа по созданию условий для улучшения качества жизни жителей городского округа Тольятти и обеспечения социальной стабильности на 2017-2019 годы</t>
  </si>
  <si>
    <t>Муниципальная программа «Противодействие коррупции в городском округе Тольятти на 2017-2021 годы»</t>
  </si>
  <si>
    <t>Муниципальная программа «Развитие органов местного самоуправления городского округа Тольятти на 2017-2022 годы»</t>
  </si>
  <si>
    <t>Муниципальная программа «Охрана окружающей среды на территории городского округа Тольятти на 2017-2021 годы»</t>
  </si>
  <si>
    <t>090 00 04280</t>
  </si>
  <si>
    <t xml:space="preserve">090 00 04280 </t>
  </si>
  <si>
    <t>090 00 04150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</si>
  <si>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</si>
  <si>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Дополнительное образование детей</t>
  </si>
  <si>
    <t>040 00 04240</t>
  </si>
  <si>
    <t>901</t>
  </si>
  <si>
    <t>221 00 04000</t>
  </si>
  <si>
    <t>221 00 04050</t>
  </si>
  <si>
    <t>221 00 00000</t>
  </si>
  <si>
    <t>914</t>
  </si>
  <si>
    <t xml:space="preserve">Муниципальная программа «Развитие инфраструктуры градостроительной деятельности городского округа Тольятти на 2017-2022 годы» </t>
  </si>
  <si>
    <t>100 00 00000</t>
  </si>
  <si>
    <t>100 00 04000</t>
  </si>
  <si>
    <t>100 00 04310</t>
  </si>
  <si>
    <t>Молодежная политика</t>
  </si>
  <si>
    <t>909</t>
  </si>
  <si>
    <t>Подпрограмма «Развитие муниципальной службы в городском округе Тольятти на 2017-2022 годы»</t>
  </si>
  <si>
    <t>Муниципальная программа «Профилактика терроризма, экстремизма и иных правонарушений на территории городского округа Тольятти на 2017-2019 годы»</t>
  </si>
  <si>
    <t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t>
  </si>
  <si>
    <t>Муниципальная программа «Развитие системы образования городского округа Тольятти на 2017-2020 гг.»</t>
  </si>
  <si>
    <t>Расходы на выплаты персоналу казенных  учреждений</t>
  </si>
  <si>
    <t>990 00 04060</t>
  </si>
  <si>
    <t>900</t>
  </si>
  <si>
    <t>151 00 00000</t>
  </si>
  <si>
    <t>151 00 04000</t>
  </si>
  <si>
    <t>151 00 04180</t>
  </si>
  <si>
    <t>151 00 04420</t>
  </si>
  <si>
    <t>120 00 04000</t>
  </si>
  <si>
    <t>120 00 04070</t>
  </si>
  <si>
    <t>Субсидии некоммерческим организациям, не являющимся 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t>
  </si>
  <si>
    <t xml:space="preserve">280 00 10370 </t>
  </si>
  <si>
    <t xml:space="preserve">Подпрограмма «Содержание улично-дорожной сети городского округа Тольятти на  2014-2020гг.» </t>
  </si>
  <si>
    <t>010 00 04100</t>
  </si>
  <si>
    <t>270 00 00000</t>
  </si>
  <si>
    <t>270 00 04000</t>
  </si>
  <si>
    <t>270 00 04040</t>
  </si>
  <si>
    <t>Муниципальная программа «Развитие потребительского рынка в городском округе Тольятти на 2017-2021 годы»</t>
  </si>
  <si>
    <t>Строительство объектов дошкольного образования</t>
  </si>
  <si>
    <t>070 00 S3390</t>
  </si>
  <si>
    <t xml:space="preserve"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речным транспортом на городской паромной переправе «Микрорайон Шлюзовой – полуостров Копылово» </t>
  </si>
  <si>
    <t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по межмуниципальным маршрутам на садово-дачные массивы автомобильным транспортом</t>
  </si>
  <si>
    <t>Субсидии на возмещение недополученных доходов от перевозки пассажиров и  багажа по муниципальным маршрутам регулярных перевозок по льготному регулируемому тарифу при оплате транспортными картами жителя городского округа Тольятти</t>
  </si>
  <si>
    <t xml:space="preserve">В том числе средства выше-стоящих бюджетов </t>
  </si>
  <si>
    <t>Материально-техническое обеспечение деятельности Общественной палаты</t>
  </si>
  <si>
    <t>Администрация городского округа Тольятти</t>
  </si>
  <si>
    <t>Департамент по управлению муниципальным имуществом администрации городского округа Тольятти</t>
  </si>
  <si>
    <t>Департамент общественной безопасности администрации городского округа Тольятти</t>
  </si>
  <si>
    <t>Департамент экономического развития администрации городского округа Тольятти</t>
  </si>
  <si>
    <t>Департамент культуры администрации городского округа Тольятти</t>
  </si>
  <si>
    <t>Департамент образования администрации городского округа Тольятти</t>
  </si>
  <si>
    <t>Департамент градостроительной деятельности администрации городского округа Тольятти</t>
  </si>
  <si>
    <t>Департамент социального обеспечения администрации городского округа Тольятти</t>
  </si>
  <si>
    <t>Управление физической культуры и спорта администрации городского округа Тольятти</t>
  </si>
  <si>
    <t>Отдел организации муниципальных торгов администрации городского округа Тольятти</t>
  </si>
  <si>
    <t>Департамент городского хозяйства администрации городского округа Тольятти</t>
  </si>
  <si>
    <t>Департамент  информационных технологий и связи администрации городского округа Тольятти</t>
  </si>
  <si>
    <t>090 00 04230</t>
  </si>
  <si>
    <t>Департамент дорожного хозяйства и транспорта администрации городского округа Тольятти</t>
  </si>
  <si>
    <t>Высшее образование</t>
  </si>
  <si>
    <t>330 00 04270</t>
  </si>
  <si>
    <t>Департамент финансов администрации городского округа Тольятти</t>
  </si>
  <si>
    <t>Приложение 6</t>
  </si>
  <si>
    <t>Муниципальная программа «Тольятти - чистый город» на 2015-2019 годы</t>
  </si>
  <si>
    <t>050 00 04280</t>
  </si>
  <si>
    <t>924</t>
  </si>
  <si>
    <t>Управление взаимодействия с общественностью администрации городского округа Тольятти</t>
  </si>
  <si>
    <t>Организационное управление администрации городского округа Тольятти</t>
  </si>
  <si>
    <t>912</t>
  </si>
  <si>
    <t>Отдел развития потребительского рынка администрации городского округа Тольятти</t>
  </si>
  <si>
    <t>Муниципальная программа «Ремонт  помещений, находящихся в муниципальной собственности городского округа Тольятти, на 2018-2022 годы»</t>
  </si>
  <si>
    <t>Поддержка государственных программ субъектов Российской Федерации  и муниципальных программ формирования современной городской среды</t>
  </si>
  <si>
    <t xml:space="preserve">330 00 L555F  </t>
  </si>
  <si>
    <t>Муниципальная программа «Содержание и ремонт объектов и сетей инженерной инфраструктуры городского округа Тольятти на 2018-2022 годы»</t>
  </si>
  <si>
    <t>330 00 S3320</t>
  </si>
  <si>
    <t xml:space="preserve">Мероприятия в рамках реализации государственной программы Самарской области «Содействие развитию благоустройства территорий муниципальных образований в Самарской области на 2014-2020 годы» </t>
  </si>
  <si>
    <t>330 00 S3760</t>
  </si>
  <si>
    <t xml:space="preserve">Мероприятия в рамках реализации государственной программы Самарской области «Поддержка инициатив населения муниципальных образований в Самарской области» на 2017-2025 годы» </t>
  </si>
  <si>
    <t>240 00 04450</t>
  </si>
  <si>
    <t>Обеспечение долевого финансирования расходов</t>
  </si>
  <si>
    <t>080 00 L0000</t>
  </si>
  <si>
    <t xml:space="preserve">Предоставление молодым семьям социальных выплат на приобретение жилья или строительство индивидуального жилого дома </t>
  </si>
  <si>
    <t>080 00 00000</t>
  </si>
  <si>
    <t>Муниципальная программа городского округа Тольятти «Молодой семье - доступное жилье» на 2014-2020гг.</t>
  </si>
  <si>
    <t>Муниципальная программа городского округа Тольятти «Развитие малого и среднего предпринимательства городского округа Тольятти на 2018-2022 годы»</t>
  </si>
  <si>
    <t>Поддержка и развитие малого и среднего предпринимательства</t>
  </si>
  <si>
    <t xml:space="preserve">155 00 04090 </t>
  </si>
  <si>
    <t xml:space="preserve">155 00 04000 </t>
  </si>
  <si>
    <t>152 00 S3270</t>
  </si>
  <si>
    <t>050 00 09300</t>
  </si>
  <si>
    <t>050 00 09340</t>
  </si>
  <si>
    <t>050 00 09350</t>
  </si>
  <si>
    <t>050 00 09360</t>
  </si>
  <si>
    <t>050 00 09370</t>
  </si>
  <si>
    <t>050 00 09380</t>
  </si>
  <si>
    <t>050 00 09390</t>
  </si>
  <si>
    <t>050 00 04340</t>
  </si>
  <si>
    <r>
      <t xml:space="preserve">Единовременное пособие в связи с награждением медалью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За особые успехи в учении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по окончании обучения в образовательной организации, реализующей образовательные программы среднего общего образования</t>
    </r>
  </si>
  <si>
    <t xml:space="preserve">Единовременное пособие при зачислении детей-сирот, детей, оставшихся без попечения родителей, в 1 класс образовательной организации, реализующей образовательные программы начального общего образования </t>
  </si>
  <si>
    <t>Единовременное пособие на частичную компенсацию оплаты государственной пошлины за осуществление  государственной регистрации прав на недвижимое имущество детей-сирот, детей, оставшихся без попечения родителей</t>
  </si>
  <si>
    <t>330 00 04260</t>
  </si>
  <si>
    <t>Мероприятия в сфере  дополнительного образования</t>
  </si>
  <si>
    <t>330 00 04280</t>
  </si>
  <si>
    <t>Социальные выплаты гражданам, кроме публичных нормативных социальных выплат</t>
  </si>
  <si>
    <t xml:space="preserve">280 00 10570 </t>
  </si>
  <si>
    <t>090 00 04220</t>
  </si>
  <si>
    <t>090 00 04240</t>
  </si>
  <si>
    <t>Выплаты именных  премий  главы городского округа Тольятти лицам с ограниченными возможностями здоровья и добровольцам из числа жителей городского округа</t>
  </si>
  <si>
    <t>Муниципальная программа «Поддержка социально ориентированных некоммерческих организаций, содействие развитию некоммерческих организаций и общественных инициатив на 2015-2020 годы»</t>
  </si>
  <si>
    <t>926</t>
  </si>
  <si>
    <t xml:space="preserve">Резервный фонд администрации городского округа Тольятти </t>
  </si>
  <si>
    <t>220 00 11000</t>
  </si>
  <si>
    <t>220 00 11010</t>
  </si>
  <si>
    <t>220 00 11040</t>
  </si>
  <si>
    <t>220 00 04000</t>
  </si>
  <si>
    <t>220 00 04040</t>
  </si>
  <si>
    <t xml:space="preserve">220 00 04120 </t>
  </si>
  <si>
    <t>220 00 04120</t>
  </si>
  <si>
    <t>220 00 08000</t>
  </si>
  <si>
    <t>220 00 08010</t>
  </si>
  <si>
    <t>220 00 12000</t>
  </si>
  <si>
    <t xml:space="preserve">220 00 12040 </t>
  </si>
  <si>
    <t xml:space="preserve">220 00 12060 </t>
  </si>
  <si>
    <t>220 00 02000</t>
  </si>
  <si>
    <t>220 00 02080</t>
  </si>
  <si>
    <t xml:space="preserve">280 00 10130 </t>
  </si>
  <si>
    <t>Субсидии некоммерческим организациям, не являющимся государственными (муниципальными) учреждениями, для реализации инициатив (мероприятий) населения, проживающего на территории городского округа Тольятти, в целях решения вопросов местного значения</t>
  </si>
  <si>
    <t>080 00 04110</t>
  </si>
  <si>
    <t>Предоставление социальных выплат на обеспечение жильем молодых семей, члены которых превысили возраст 35 лет, имеющих непогашенный жилищный кредит (займ), оформленный до 01.01.2011 года</t>
  </si>
  <si>
    <t>230 00 S0340</t>
  </si>
  <si>
    <t>230 00 S3800</t>
  </si>
  <si>
    <t>230 00 S3810</t>
  </si>
  <si>
    <t>Мероприятия в рамках реализации государственной программы Самарской области «Развитие информационно-телекоммуникационной инфраструктуры Самарской области» на 2014-2020 годы</t>
  </si>
  <si>
    <t xml:space="preserve">280 00 10620 </t>
  </si>
  <si>
    <t>Субсидии некоммерческим организациям, не являющимся государственными (муниципальными) учреждениями, на реализацию общественно значимых мероприятий для отдельных категорий граждан на территории городского округа Тольятти</t>
  </si>
  <si>
    <t xml:space="preserve">Мероприятия на проведение агротехнического ухода в рамках  государственной программы Самарской области «Развитие лесного хозяйства Самарской области на 2014-2022 годы» </t>
  </si>
  <si>
    <t xml:space="preserve">Мероприятия на обработку почвы под лесные культуры в рамках  государственной программы Самарской области «Развитие лесного хозяйства Самарской области на 2014-2022 годы» </t>
  </si>
  <si>
    <t xml:space="preserve">Мероприятия на лесовосстановление в рамках  государственной программы Самарской области «Развитие лесного хозяйства Самарской области на 2014-2022 годы» </t>
  </si>
  <si>
    <t>110 00 S3550</t>
  </si>
  <si>
    <t xml:space="preserve">Муниципальная программа «Развитие транспортной системы и дорожного хозяйства городского округа Тольятти на 2014-2020гг.»  </t>
  </si>
  <si>
    <t>Муниципальная программа «Развитие информационно-телекоммуникационной инфраструктуры городского округа Тольятти на 2017-2021 годы»</t>
  </si>
  <si>
    <r>
      <t xml:space="preserve">Мероприятия в рамках подпрограммы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Модернизация и развитие автомобильных дорог общего пользования местного значения городского округа Тольятти на 2014-2020 годы</t>
    </r>
    <r>
      <rPr>
        <sz val="13"/>
        <rFont val="Calibri"/>
        <family val="2"/>
        <charset val="204"/>
      </rPr>
      <t xml:space="preserve">» </t>
    </r>
    <r>
      <rPr>
        <sz val="13"/>
        <rFont val="Times New Roman"/>
        <family val="1"/>
        <charset val="204"/>
      </rPr>
      <t xml:space="preserve">муниципальной программы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транспортной системы и дорожного хозяйства городского округа Тольятти на 2014-2020гг.</t>
    </r>
    <r>
      <rPr>
        <sz val="13"/>
        <rFont val="Calibri"/>
        <family val="2"/>
        <charset val="204"/>
      </rPr>
      <t>»</t>
    </r>
  </si>
  <si>
    <t xml:space="preserve">Подпрограмма «Модернизация и развитие автомобильных дорог общего пользования местного значения городского округа Тольятти на 2014-2020 годы»  </t>
  </si>
  <si>
    <t xml:space="preserve">Подпрограмма  «Повышение безопасности дорожного движения на период 2014-2020гг.»                      </t>
  </si>
  <si>
    <t xml:space="preserve">Подпрограмма «Содержание улично-дорожной сети городского округа Тольятти на 2014-2020гг.» </t>
  </si>
  <si>
    <t>Муниципальная программа «Развитие системы образования городского округа Тольятти на 2017-2020гг.»</t>
  </si>
  <si>
    <t>Субвенции</t>
  </si>
  <si>
    <t>Организация деятельности в сфере обеспечения жильем отдельных категорий граждан</t>
  </si>
  <si>
    <t>220 00 75000</t>
  </si>
  <si>
    <t>220 00 75080</t>
  </si>
  <si>
    <t>Организация деятельности в сфере охраны окружающей среды</t>
  </si>
  <si>
    <t>Организация транспортного обслуживания населения на садово-дачные массивы</t>
  </si>
  <si>
    <t>220 00 75120</t>
  </si>
  <si>
    <t>220 00 75130</t>
  </si>
  <si>
    <t>Организация деятельности административных комиссий</t>
  </si>
  <si>
    <t xml:space="preserve">100 </t>
  </si>
  <si>
    <t>Осуществление деятельности по опеке и попечительству над несовершеннолетними лицами, социальному обслуживанию и социальной поддержке семьи, материнства и детства</t>
  </si>
  <si>
    <t>Меры по осуществлению деятельности по опеке и попечительству в отношении совершеннолетних граждан</t>
  </si>
  <si>
    <t>Организация деятельности в сфере охраны труда</t>
  </si>
  <si>
    <t>220 00 75200</t>
  </si>
  <si>
    <t>220 00 75190</t>
  </si>
  <si>
    <t>220 00 75180</t>
  </si>
  <si>
    <t>220 00 75160</t>
  </si>
  <si>
    <t>923</t>
  </si>
  <si>
    <t>Организация деятельности в сфере архивного дела</t>
  </si>
  <si>
    <t>220 00 75150</t>
  </si>
  <si>
    <t>Охрана семьи и детства</t>
  </si>
  <si>
    <t>Вознаграждение, причитающееся приемному родителю, патронатному воспитателю</t>
  </si>
  <si>
    <t>050 00 75000</t>
  </si>
  <si>
    <t>050 00 75170</t>
  </si>
  <si>
    <t>110 00 75000</t>
  </si>
  <si>
    <t>110 00 75120</t>
  </si>
  <si>
    <t>Осуществление деятельности по опеке и попечительству над несовершеннолетними лицами и социальной поддержке семьи, материнства и детства</t>
  </si>
  <si>
    <t>110 00 75180</t>
  </si>
  <si>
    <t>110 00 75190</t>
  </si>
  <si>
    <t xml:space="preserve">340 00 00000 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</si>
  <si>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Формирование современной городской среды на 2018-2022 годы</t>
    </r>
    <r>
      <rPr>
        <sz val="13"/>
        <rFont val="Calibri"/>
        <family val="2"/>
        <charset val="204"/>
      </rPr>
      <t>»</t>
    </r>
  </si>
  <si>
    <t xml:space="preserve">340 00 L5550  </t>
  </si>
  <si>
    <t>903</t>
  </si>
  <si>
    <t>070 00 75000</t>
  </si>
  <si>
    <t>Предоставление общедоступного и бесплатного дошкольного образования в муниципальных дошкольных образовательных организациях</t>
  </si>
  <si>
    <t>070 00 75020</t>
  </si>
  <si>
    <t>Ежемесячные денежные выплаты в размере 3 700 (трех тысяч семисот) рублей педагогическим работникам муниципальных образовательных организаций, реализующих общеобразовательные программы дошкольного образования в муниципальных общеобразовательных и дошкольных образовательных организациях</t>
  </si>
  <si>
    <t>070 00 75230</t>
  </si>
  <si>
    <t>Выплата ежемесячного вознаграждения за выполнение функций классного руководителя педагогическим работникам в муниципальных общеобразовательных организациях</t>
  </si>
  <si>
    <t>070 00 75050</t>
  </si>
  <si>
    <t>070 00 75060</t>
  </si>
  <si>
    <t>Предоставление общедоступного и бесплатного начального общего, основного общего, среднего общего образования в муниципальных общеобразовательных организациях</t>
  </si>
  <si>
    <t>Предоставление общедоступного и бесплатного дополнительного образования детей в муниципальных общеобразовательных организациях</t>
  </si>
  <si>
    <t>070 00 75270</t>
  </si>
  <si>
    <t>830</t>
  </si>
  <si>
    <t>990 00 S2004</t>
  </si>
  <si>
    <t>990 00 S2000</t>
  </si>
  <si>
    <t xml:space="preserve">330 00 S3320  </t>
  </si>
  <si>
    <t>070 00 S2000</t>
  </si>
  <si>
    <t>070 00 S2002</t>
  </si>
  <si>
    <t>010 00 S2000</t>
  </si>
  <si>
    <t>010 00 S2002</t>
  </si>
  <si>
    <t>020 00 S2000</t>
  </si>
  <si>
    <t>020 00 S2002</t>
  </si>
  <si>
    <t>Обеспечение долевого софинансирования расходов</t>
  </si>
  <si>
    <t>Cоздание, организация деятельности и развитие многофункционального центра предоставления государственных и муниципальных услуг</t>
  </si>
  <si>
    <t>050 00 09400</t>
  </si>
  <si>
    <t>Ежемесячные денежные выплаты на проезд для отдельных категорий граждан из числа инвалидов</t>
  </si>
  <si>
    <t>070 00 75040</t>
  </si>
  <si>
    <t>Осуществление ежемесячной денежной выплаты в размере 5000 (пяти тысяч) рублей молодым, в возрасте не старше 30 лет, педагогическим работникам муниципальных дошкольных образовательных и общеобразовательных учреждений</t>
  </si>
  <si>
    <t>110 00 S3420</t>
  </si>
  <si>
    <t>110 00 S3000</t>
  </si>
  <si>
    <t>100 00 02000</t>
  </si>
  <si>
    <t>100 00 02320</t>
  </si>
  <si>
    <t>100 00 04320</t>
  </si>
  <si>
    <t>Мероприятия в организациях, осуществляющих обеспечение градостроительной деятельности</t>
  </si>
  <si>
    <t>330 00 04100</t>
  </si>
  <si>
    <t>Поддержка муниципальных программ формирования современной городской среды</t>
  </si>
  <si>
    <t>070 00 75030</t>
  </si>
  <si>
    <t>Оплата широкополосного доступа учреждений к сети Интернет, оплата услуг доступа к сети Интернет детей – инвалидов, находящихся на индивидуальном обучении и получающих общее образование в дистанционной форме</t>
  </si>
  <si>
    <t>090 00 04040</t>
  </si>
  <si>
    <t>020 00 S3920</t>
  </si>
  <si>
    <t xml:space="preserve">Мероприятия в рамках реализации государственной программы Самарской области «Подготовка к проведению в 2018 году чемпионата мира по футболу» </t>
  </si>
  <si>
    <t>Обеспечение предоставления гарантий в области пенсионного обеспечения в виде ежемесячной доплаты к страховой пенсии лицам, замещавшим должности депутатов, выборным должностным лицам местного самоуправления, осуществляющим свои полномочия на постоянной основе в органах местного самоуправления городского округа Тольятти, и пенсии за выслугу лет лицам, замещавшим должности муниципальной службы в органах местного самоуправления городского округа Тольятти, в том числе комиссионное вознаграждение по операциям с кредитными организациями</t>
  </si>
  <si>
    <t>Осуществление ежемесячной денежной выплаты в размере 1500 (одной тысячи пятисот) рублей на ставку заработной платы педагогическим работникам муниципальных общеобразовательных организаций, реализующих дополнительные общеобразовательные программы</t>
  </si>
  <si>
    <t>070 00 75280</t>
  </si>
  <si>
    <t>020 00 S3340</t>
  </si>
  <si>
    <r>
      <t xml:space="preserve">Мероприятия на реализацию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социальной защиты населения в Самарской области</t>
    </r>
    <r>
      <rPr>
        <sz val="13"/>
        <rFont val="Calibri"/>
        <family val="2"/>
        <charset val="204"/>
      </rPr>
      <t xml:space="preserve">» </t>
    </r>
    <r>
      <rPr>
        <sz val="13"/>
        <rFont val="Times New Roman"/>
        <family val="1"/>
        <charset val="204"/>
      </rPr>
      <t>на 2014-2020 годы</t>
    </r>
  </si>
  <si>
    <t>070 00 S3340</t>
  </si>
  <si>
    <t>070 00 S3350</t>
  </si>
  <si>
    <t>Мероприятия на реализацию государственной программы Самарской области «Развитие социальной защиты населения в Самарской области» на 2014-2020 годы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</si>
  <si>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</si>
  <si>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990 00 51200</t>
  </si>
  <si>
    <t>080 00 L4970</t>
  </si>
  <si>
    <t xml:space="preserve">Обеспечение жильем отдельных категорий граждан, установленных Федеральным законом от 12.01.1995г. № 5-ФЗ «О ветеранах», в соответствии с Указом Президента РФ от 07.05.2008г. № 714 «Об обеспечении жильем ветеранов Великой Отечественной войны 1941-1945 годов» </t>
  </si>
  <si>
    <t>990 00 51340</t>
  </si>
  <si>
    <t>990 00 51350</t>
  </si>
  <si>
    <t xml:space="preserve">Обеспечение жильем отдельных категорий граждан, установленных Федеральным законом от 12.01.1995г. № 5-ФЗ «О ветеранах» </t>
  </si>
  <si>
    <t>Обеспечение жильем отдельных категорий граждан, установленных Федеральным законом от 24.11.1995г. №181-ФЗ «О социальной защите инвалидов в РФ»</t>
  </si>
  <si>
    <t>990 00 51760</t>
  </si>
  <si>
    <t>990 00 75000</t>
  </si>
  <si>
    <t>Обеспечение жильем граждан, проработавших в тылу в период Великой Отечественной войны</t>
  </si>
  <si>
    <t>990 00 75090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</si>
  <si>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</si>
  <si>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990 00 R0820  </t>
  </si>
  <si>
    <t>Социальные выплаты ветеранам Великой Отечественной войны 1941-1945 годов, вдовам инвалидов и участников Великой Отечественной войны 1941-1945 годов, бывшим несовершеннолетним узникам концлагерей, гетто и других мест принудительного содержания, созданных фашистами и их союзниками в период Второй мировой войны, на  проведение мероприятий, направленных на улучшение условий их проживания</t>
  </si>
  <si>
    <t>050 00 S3230</t>
  </si>
  <si>
    <t>120 00 Z5270</t>
  </si>
  <si>
    <t>010 00 S3020</t>
  </si>
  <si>
    <t xml:space="preserve">340 00 S5550  </t>
  </si>
  <si>
    <t>Поддержка муниципальных программ формирования современной городской среды (дополнительные расходы по результатам общественного опроса)</t>
  </si>
  <si>
    <t>340 00 04000</t>
  </si>
  <si>
    <t>340 00 04420</t>
  </si>
  <si>
    <t>906</t>
  </si>
  <si>
    <t>120 00 R5270</t>
  </si>
  <si>
    <t>280 00 04370</t>
  </si>
  <si>
    <t>280 00 04000</t>
  </si>
  <si>
    <t>990 00 04280</t>
  </si>
  <si>
    <t>Подпрограмма «Развитие автомобильных дорог городского округа Тольятти, расположенных в зоне застройки индивидуальными жилыми домами на 2014-2020 годы»</t>
  </si>
  <si>
    <t xml:space="preserve">153 00 00000 </t>
  </si>
  <si>
    <t>153 00 04000</t>
  </si>
  <si>
    <t>153 00 04180</t>
  </si>
  <si>
    <t>Закупка товаров, работ и услуг для государственных (муниципальных) нужд</t>
  </si>
  <si>
    <t>120 00 04100</t>
  </si>
  <si>
    <t>110 00 04480</t>
  </si>
  <si>
    <t>Мероприятия в учреждениях, осуществляющих деятельность в сфере связи и информатики</t>
  </si>
  <si>
    <t>010 00 R5170</t>
  </si>
  <si>
    <t>Поддержка творческой деятельности и техническое оснащение детских и кукольных театров</t>
  </si>
  <si>
    <t>010 00 76010</t>
  </si>
  <si>
    <t>Поддержка самодеятельного народного творчества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</si>
  <si>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</si>
  <si>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</si>
  <si>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990 00 04070</t>
  </si>
  <si>
    <t>020 00 S4230</t>
  </si>
  <si>
    <t>030 00 S3010</t>
  </si>
  <si>
    <t>Организация и проведение мероприятий с несовершеннолетними в период каникул и свободное от учебы время</t>
  </si>
  <si>
    <t>Резервный фонд Губернатора Самарской области</t>
  </si>
  <si>
    <t>070 00 L1590</t>
  </si>
  <si>
    <t>Создание дополнительных мест для детей в возрасте от 2 месяцев до 3 лет в  организациях, осуществляющих образовательную деятельность по программам дошкольного образования</t>
  </si>
  <si>
    <t>Оснащение оборудованием спортивных объектов</t>
  </si>
  <si>
    <t xml:space="preserve">990 00 76050 </t>
  </si>
  <si>
    <t>Исполнение органами местного самоуправления актов государственных органов по обеспечению жилыми помещениями детей-сирот и детей, оставшихся без попечения родителей, лиц из их числа по договорам найма специализированных жилых помещений</t>
  </si>
  <si>
    <t>221 00 75200</t>
  </si>
  <si>
    <t>221 00 75000</t>
  </si>
  <si>
    <t>090 00 04430</t>
  </si>
  <si>
    <t>330 00 S9800</t>
  </si>
  <si>
    <t>070 00 S3400</t>
  </si>
  <si>
    <t>Мероприятия на реализацию государственной программы Самарской области «Строительство, реконструкция и капитальный ремонт образовательных учреждений Самарской области» до 2025 года</t>
  </si>
  <si>
    <t>Проектирование и реконструкция объектов капитального строительства муниципальной собственности в рамках муниципальной программы «Развитие физической культуры и спорта на территории городского округа Тольятти на 2017-2021 годы»</t>
  </si>
  <si>
    <t>020 00 S3030</t>
  </si>
  <si>
    <t>020 00 04100</t>
  </si>
  <si>
    <t xml:space="preserve">от ________________ №_____ 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</si>
  <si>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 И ПОДГРУППАМ ВИДОВ РАСХОДОВ КЛАССИФИКАЦИИ РАСХОДОВ БЮДЖЕТОВ В ВЕДОМСТВЕННОЙ СТРУКТУРЕ РАСХОДОВ БЮДЖЕТА ГОРОДСКОГО ОКРУГА ТОЛЬЯТТИ НА 2019 ГОД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</si>
  <si>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Профилактика наркомании населения городского округа Тольятти на 2019-2023 годы</t>
    </r>
    <r>
      <rPr>
        <sz val="13"/>
        <rFont val="Calibri"/>
        <family val="2"/>
        <charset val="204"/>
      </rPr>
      <t>»</t>
    </r>
  </si>
  <si>
    <t>090 00 04360</t>
  </si>
  <si>
    <t>230 00 12390</t>
  </si>
  <si>
    <t>230 00 12000</t>
  </si>
  <si>
    <t>Муниципальная программа «Охрана, защита и воспроизводство лесов, расположенных в границах городского округа Тольятти, на 2019-2023 годы»</t>
  </si>
  <si>
    <t>Мероприятия на дополнение лесных культур в рамках государственной программы Самарской области «Развитие лесного хозяйства Самарской области на 2014-2022 годы»</t>
  </si>
  <si>
    <t>230 00 S3250</t>
  </si>
  <si>
    <t>Учреждения, осуществляющие деятельность в области лесного хозяйства</t>
  </si>
  <si>
    <t>Муниципальная программа «Капитальный ремонт многоквартирных домов городского округа Тольятти на 2019-2023 годы»</t>
  </si>
  <si>
    <t>060 00 02000</t>
  </si>
  <si>
    <t>060 00 02430</t>
  </si>
  <si>
    <t>Муниципальная программа «Культура Тольятти (2019-2023гг.)»</t>
  </si>
  <si>
    <t>340 00 S5550</t>
  </si>
  <si>
    <t>Субсидии национально-культурным общественным объединениям на реализацию социально значимых мероприятий, направленных на развитие межнационального сотрудничества, сохранение и защиту самобытности, культуры, языков и традиций народов Российской Федерации, в городском округе Тольятти</t>
  </si>
  <si>
    <t xml:space="preserve">280 00 10630 </t>
  </si>
  <si>
    <t>155 00 S2000</t>
  </si>
  <si>
    <t>155 00 S2005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</si>
</sst>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_р_._-;\-* #,##0_р_._-;_-* &quot;-&quot;_р_._-;_-@_-"/>
    <numFmt numFmtId="165" formatCode="#,##0.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Calibri"/>
      <family val="2"/>
      <charset val="204"/>
    </font>
    <font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3"/>
      <name val="Arial Cyr"/>
      <charset val="204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0" fontId="1" fillId="0" borderId="0"/>
    <xf numFmtId="0" fontId="7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28">
    <xf numFmtId="0" fontId="0" fillId="0" borderId="0" xfId="0"/>
    <xf numFmtId="0" fontId="0" fillId="0" borderId="0" xfId="0" applyFont="1" applyFill="1"/>
    <xf numFmtId="3" fontId="0" fillId="0" borderId="0" xfId="0" applyNumberFormat="1" applyFont="1" applyFill="1"/>
    <xf numFmtId="0" fontId="2" fillId="0" borderId="0" xfId="0" applyFont="1" applyFill="1" applyAlignment="1">
      <alignment horizontal="left" vertical="center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wrapText="1"/>
    </xf>
    <xf numFmtId="3" fontId="8" fillId="0" borderId="1" xfId="5" applyNumberFormat="1" applyFont="1" applyFill="1" applyBorder="1" applyAlignment="1">
      <alignment horizontal="center"/>
    </xf>
    <xf numFmtId="3" fontId="2" fillId="0" borderId="1" xfId="5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 wrapText="1"/>
    </xf>
    <xf numFmtId="3" fontId="3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/>
    </xf>
    <xf numFmtId="3" fontId="6" fillId="0" borderId="1" xfId="5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 wrapText="1"/>
    </xf>
    <xf numFmtId="3" fontId="8" fillId="0" borderId="1" xfId="6" applyNumberFormat="1" applyFont="1" applyFill="1" applyBorder="1" applyAlignment="1">
      <alignment horizontal="center"/>
    </xf>
    <xf numFmtId="3" fontId="2" fillId="0" borderId="1" xfId="6" applyNumberFormat="1" applyFont="1" applyFill="1" applyBorder="1" applyAlignment="1">
      <alignment horizontal="center"/>
    </xf>
    <xf numFmtId="3" fontId="2" fillId="0" borderId="1" xfId="1" applyNumberFormat="1" applyFont="1" applyFill="1" applyBorder="1" applyAlignment="1">
      <alignment horizontal="center" wrapText="1"/>
    </xf>
    <xf numFmtId="3" fontId="2" fillId="0" borderId="1" xfId="3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49" fontId="6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2" fillId="0" borderId="1" xfId="1" applyFont="1" applyFill="1" applyBorder="1" applyAlignment="1">
      <alignment horizontal="left" wrapText="1"/>
    </xf>
    <xf numFmtId="0" fontId="6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8" fillId="0" borderId="1" xfId="0" applyNumberFormat="1" applyFont="1" applyFill="1" applyBorder="1" applyAlignment="1">
      <alignment horizontal="center" wrapText="1"/>
    </xf>
    <xf numFmtId="0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 wrapText="1"/>
    </xf>
    <xf numFmtId="11" fontId="2" fillId="0" borderId="1" xfId="0" applyNumberFormat="1" applyFont="1" applyFill="1" applyBorder="1" applyAlignment="1">
      <alignment horizontal="left" wrapText="1"/>
    </xf>
    <xf numFmtId="0" fontId="2" fillId="0" borderId="1" xfId="0" applyNumberFormat="1" applyFont="1" applyFill="1" applyBorder="1" applyAlignment="1">
      <alignment horizontal="left" wrapText="1"/>
    </xf>
    <xf numFmtId="49" fontId="6" fillId="0" borderId="1" xfId="5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 wrapText="1"/>
    </xf>
    <xf numFmtId="11" fontId="2" fillId="0" borderId="1" xfId="0" applyNumberFormat="1" applyFont="1" applyFill="1" applyBorder="1" applyAlignment="1">
      <alignment wrapText="1"/>
    </xf>
    <xf numFmtId="1" fontId="2" fillId="0" borderId="1" xfId="0" applyNumberFormat="1" applyFont="1" applyFill="1" applyBorder="1" applyAlignment="1">
      <alignment horizontal="center" wrapText="1"/>
    </xf>
    <xf numFmtId="0" fontId="2" fillId="0" borderId="1" xfId="0" applyNumberFormat="1" applyFont="1" applyFill="1" applyBorder="1" applyAlignment="1">
      <alignment wrapText="1"/>
    </xf>
    <xf numFmtId="49" fontId="6" fillId="0" borderId="1" xfId="6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horizontal="left" wrapText="1"/>
    </xf>
    <xf numFmtId="49" fontId="8" fillId="0" borderId="1" xfId="5" applyNumberFormat="1" applyFont="1" applyFill="1" applyBorder="1" applyAlignment="1">
      <alignment horizontal="center"/>
    </xf>
    <xf numFmtId="11" fontId="14" fillId="0" borderId="1" xfId="0" applyNumberFormat="1" applyFont="1" applyFill="1" applyBorder="1" applyAlignment="1">
      <alignment wrapText="1"/>
    </xf>
    <xf numFmtId="49" fontId="11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49" fontId="6" fillId="0" borderId="1" xfId="4" applyNumberFormat="1" applyFont="1" applyFill="1" applyBorder="1" applyAlignment="1">
      <alignment horizontal="left" wrapText="1"/>
    </xf>
    <xf numFmtId="49" fontId="8" fillId="0" borderId="1" xfId="1" applyNumberFormat="1" applyFont="1" applyFill="1" applyBorder="1" applyAlignment="1">
      <alignment horizontal="center" wrapText="1"/>
    </xf>
    <xf numFmtId="49" fontId="2" fillId="0" borderId="1" xfId="1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left" wrapText="1"/>
    </xf>
    <xf numFmtId="49" fontId="9" fillId="0" borderId="1" xfId="0" applyNumberFormat="1" applyFont="1" applyFill="1" applyBorder="1" applyAlignment="1">
      <alignment horizontal="center" wrapText="1"/>
    </xf>
    <xf numFmtId="11" fontId="6" fillId="0" borderId="1" xfId="0" applyNumberFormat="1" applyFont="1" applyFill="1" applyBorder="1" applyAlignment="1">
      <alignment wrapText="1"/>
    </xf>
    <xf numFmtId="11" fontId="8" fillId="0" borderId="1" xfId="0" applyNumberFormat="1" applyFont="1" applyFill="1" applyBorder="1" applyAlignment="1">
      <alignment wrapText="1"/>
    </xf>
    <xf numFmtId="49" fontId="2" fillId="0" borderId="1" xfId="3" applyNumberFormat="1" applyFont="1" applyFill="1" applyBorder="1" applyAlignment="1">
      <alignment horizontal="center"/>
    </xf>
    <xf numFmtId="11" fontId="2" fillId="0" borderId="1" xfId="3" applyNumberFormat="1" applyFont="1" applyFill="1" applyBorder="1" applyAlignment="1">
      <alignment horizontal="left" wrapText="1"/>
    </xf>
    <xf numFmtId="3" fontId="2" fillId="0" borderId="1" xfId="3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center" wrapText="1"/>
    </xf>
    <xf numFmtId="0" fontId="2" fillId="0" borderId="1" xfId="1" applyFont="1" applyFill="1" applyBorder="1" applyAlignment="1">
      <alignment wrapText="1"/>
    </xf>
    <xf numFmtId="49" fontId="2" fillId="0" borderId="1" xfId="0" applyNumberFormat="1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center"/>
    </xf>
    <xf numFmtId="0" fontId="13" fillId="0" borderId="0" xfId="0" applyFont="1" applyFill="1"/>
    <xf numFmtId="0" fontId="3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wrapText="1"/>
    </xf>
    <xf numFmtId="3" fontId="3" fillId="0" borderId="1" xfId="5" applyNumberFormat="1" applyFont="1" applyFill="1" applyBorder="1" applyAlignment="1">
      <alignment horizontal="center"/>
    </xf>
    <xf numFmtId="49" fontId="3" fillId="0" borderId="1" xfId="5" applyNumberFormat="1" applyFont="1" applyFill="1" applyBorder="1" applyAlignment="1">
      <alignment horizontal="center"/>
    </xf>
    <xf numFmtId="49" fontId="3" fillId="0" borderId="1" xfId="6" applyNumberFormat="1" applyFont="1" applyFill="1" applyBorder="1" applyAlignment="1">
      <alignment horizontal="center"/>
    </xf>
    <xf numFmtId="49" fontId="3" fillId="0" borderId="1" xfId="4" applyNumberFormat="1" applyFont="1" applyFill="1" applyBorder="1" applyAlignment="1">
      <alignment horizontal="left" wrapText="1"/>
    </xf>
    <xf numFmtId="11" fontId="3" fillId="0" borderId="1" xfId="0" applyNumberFormat="1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wrapText="1"/>
    </xf>
    <xf numFmtId="0" fontId="0" fillId="2" borderId="0" xfId="0" applyFont="1" applyFill="1"/>
    <xf numFmtId="0" fontId="2" fillId="2" borderId="1" xfId="0" applyFont="1" applyFill="1" applyBorder="1" applyAlignment="1">
      <alignment horizontal="left" wrapText="1"/>
    </xf>
    <xf numFmtId="49" fontId="2" fillId="2" borderId="1" xfId="1" applyNumberFormat="1" applyFont="1" applyFill="1" applyBorder="1" applyAlignment="1">
      <alignment horizontal="center" wrapText="1"/>
    </xf>
    <xf numFmtId="0" fontId="2" fillId="2" borderId="1" xfId="1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49" fontId="8" fillId="2" borderId="1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 wrapText="1"/>
    </xf>
    <xf numFmtId="0" fontId="8" fillId="3" borderId="1" xfId="0" applyFont="1" applyFill="1" applyBorder="1" applyAlignment="1">
      <alignment horizontal="left" wrapText="1"/>
    </xf>
    <xf numFmtId="0" fontId="8" fillId="3" borderId="1" xfId="0" applyNumberFormat="1" applyFont="1" applyFill="1" applyBorder="1" applyAlignment="1">
      <alignment horizontal="center" wrapText="1"/>
    </xf>
    <xf numFmtId="49" fontId="8" fillId="3" borderId="1" xfId="0" applyNumberFormat="1" applyFont="1" applyFill="1" applyBorder="1" applyAlignment="1">
      <alignment horizontal="center" wrapText="1"/>
    </xf>
    <xf numFmtId="0" fontId="0" fillId="3" borderId="0" xfId="0" applyFont="1" applyFill="1"/>
    <xf numFmtId="0" fontId="2" fillId="3" borderId="1" xfId="0" applyFont="1" applyFill="1" applyBorder="1" applyAlignment="1">
      <alignment horizontal="left" wrapText="1"/>
    </xf>
    <xf numFmtId="0" fontId="2" fillId="3" borderId="1" xfId="0" applyNumberFormat="1" applyFont="1" applyFill="1" applyBorder="1" applyAlignment="1">
      <alignment horizontal="center" wrapText="1"/>
    </xf>
    <xf numFmtId="49" fontId="2" fillId="3" borderId="1" xfId="0" applyNumberFormat="1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3" fontId="2" fillId="3" borderId="1" xfId="0" applyNumberFormat="1" applyFont="1" applyFill="1" applyBorder="1" applyAlignment="1">
      <alignment horizontal="center" wrapText="1"/>
    </xf>
    <xf numFmtId="0" fontId="2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11" fontId="2" fillId="3" borderId="1" xfId="0" applyNumberFormat="1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/>
    </xf>
    <xf numFmtId="165" fontId="2" fillId="3" borderId="1" xfId="0" applyNumberFormat="1" applyFont="1" applyFill="1" applyBorder="1" applyAlignment="1">
      <alignment horizontal="center" wrapText="1"/>
    </xf>
    <xf numFmtId="49" fontId="2" fillId="3" borderId="1" xfId="1" applyNumberFormat="1" applyFont="1" applyFill="1" applyBorder="1" applyAlignment="1">
      <alignment horizontal="center" wrapText="1"/>
    </xf>
    <xf numFmtId="0" fontId="2" fillId="3" borderId="1" xfId="1" applyFont="1" applyFill="1" applyBorder="1" applyAlignment="1">
      <alignment vertical="center" wrapText="1"/>
    </xf>
    <xf numFmtId="0" fontId="2" fillId="3" borderId="1" xfId="1" applyFont="1" applyFill="1" applyBorder="1" applyAlignment="1">
      <alignment wrapText="1"/>
    </xf>
    <xf numFmtId="0" fontId="2" fillId="3" borderId="1" xfId="1" applyFont="1" applyFill="1" applyBorder="1" applyAlignment="1">
      <alignment horizontal="left" wrapText="1"/>
    </xf>
    <xf numFmtId="11" fontId="2" fillId="3" borderId="1" xfId="0" applyNumberFormat="1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center"/>
    </xf>
    <xf numFmtId="49" fontId="2" fillId="3" borderId="1" xfId="1" applyNumberFormat="1" applyFont="1" applyFill="1" applyBorder="1" applyAlignment="1">
      <alignment horizontal="center"/>
    </xf>
    <xf numFmtId="11" fontId="14" fillId="3" borderId="1" xfId="0" applyNumberFormat="1" applyFont="1" applyFill="1" applyBorder="1" applyAlignment="1">
      <alignment wrapText="1"/>
    </xf>
    <xf numFmtId="0" fontId="2" fillId="3" borderId="1" xfId="1" applyNumberFormat="1" applyFont="1" applyFill="1" applyBorder="1" applyAlignment="1">
      <alignment horizontal="left" wrapText="1"/>
    </xf>
    <xf numFmtId="1" fontId="2" fillId="3" borderId="1" xfId="0" applyNumberFormat="1" applyFont="1" applyFill="1" applyBorder="1" applyAlignment="1">
      <alignment horizontal="center" wrapText="1"/>
    </xf>
    <xf numFmtId="49" fontId="15" fillId="0" borderId="1" xfId="0" applyNumberFormat="1" applyFont="1" applyFill="1" applyBorder="1" applyAlignment="1">
      <alignment horizontal="center" wrapText="1"/>
    </xf>
    <xf numFmtId="165" fontId="15" fillId="0" borderId="1" xfId="0" applyNumberFormat="1" applyFont="1" applyFill="1" applyBorder="1" applyAlignment="1">
      <alignment horizontal="center" wrapText="1"/>
    </xf>
    <xf numFmtId="3" fontId="15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49" fontId="6" fillId="0" borderId="1" xfId="4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3" xfId="2"/>
    <cellStyle name="Обычный 8" xfId="3"/>
    <cellStyle name="Процентный" xfId="4" builtinId="5"/>
    <cellStyle name="Финансовый [0]" xfId="5" builtinId="6"/>
    <cellStyle name="Финансовый [0]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76"/>
  <sheetViews>
    <sheetView showZeros="0" tabSelected="1" view="pageBreakPreview" topLeftCell="A7" zoomScale="85" zoomScaleNormal="80" zoomScaleSheetLayoutView="85" workbookViewId="0">
      <selection activeCell="D1489" sqref="D1489"/>
    </sheetView>
  </sheetViews>
  <sheetFormatPr defaultRowHeight="16.5" x14ac:dyDescent="0.2"/>
  <cols>
    <col min="1" max="1" width="67.7109375" style="3" customWidth="1"/>
    <col min="2" max="2" width="6" style="4" customWidth="1"/>
    <col min="3" max="4" width="5.85546875" style="5" customWidth="1"/>
    <col min="5" max="5" width="15.28515625" style="4" customWidth="1"/>
    <col min="6" max="6" width="5.28515625" style="5" customWidth="1"/>
    <col min="7" max="7" width="17.42578125" style="1" customWidth="1"/>
    <col min="8" max="8" width="17.85546875" style="1" customWidth="1"/>
    <col min="9" max="9" width="9.28515625" style="1" bestFit="1" customWidth="1"/>
    <col min="10" max="16384" width="9.140625" style="1"/>
  </cols>
  <sheetData>
    <row r="1" spans="1:8" x14ac:dyDescent="0.25">
      <c r="A1" s="123" t="s">
        <v>492</v>
      </c>
      <c r="B1" s="123"/>
      <c r="C1" s="123"/>
      <c r="D1" s="123"/>
      <c r="E1" s="123"/>
      <c r="F1" s="123"/>
      <c r="G1" s="123"/>
      <c r="H1" s="123"/>
    </row>
    <row r="2" spans="1:8" x14ac:dyDescent="0.25">
      <c r="A2" s="123" t="s">
        <v>405</v>
      </c>
      <c r="B2" s="123"/>
      <c r="C2" s="123"/>
      <c r="D2" s="123"/>
      <c r="E2" s="123"/>
      <c r="F2" s="123"/>
      <c r="G2" s="123"/>
      <c r="H2" s="123"/>
    </row>
    <row r="3" spans="1:8" x14ac:dyDescent="0.25">
      <c r="A3" s="123" t="s">
        <v>717</v>
      </c>
      <c r="B3" s="123"/>
      <c r="C3" s="123"/>
      <c r="D3" s="123"/>
      <c r="E3" s="123"/>
      <c r="F3" s="123"/>
      <c r="G3" s="123"/>
      <c r="H3" s="123"/>
    </row>
    <row r="4" spans="1:8" ht="35.25" customHeight="1" x14ac:dyDescent="0.2">
      <c r="A4" s="124"/>
      <c r="B4" s="124"/>
      <c r="C4" s="124"/>
      <c r="D4" s="124"/>
      <c r="E4" s="124"/>
      <c r="F4" s="124"/>
    </row>
    <row r="5" spans="1:8" ht="194.25" customHeight="1" x14ac:dyDescent="0.2">
      <c r="A5" s="122" t="s">
        <v>718</v>
      </c>
      <c r="B5" s="122"/>
      <c r="C5" s="122"/>
      <c r="D5" s="122"/>
      <c r="E5" s="122"/>
      <c r="F5" s="122"/>
      <c r="G5" s="122"/>
      <c r="H5" s="122"/>
    </row>
    <row r="6" spans="1:8" ht="41.25" customHeight="1" x14ac:dyDescent="0.2">
      <c r="A6" s="126" t="s">
        <v>0</v>
      </c>
      <c r="B6" s="127" t="s">
        <v>1</v>
      </c>
      <c r="C6" s="121" t="s">
        <v>2</v>
      </c>
      <c r="D6" s="121" t="s">
        <v>3</v>
      </c>
      <c r="E6" s="121" t="s">
        <v>4</v>
      </c>
      <c r="F6" s="121" t="s">
        <v>5</v>
      </c>
      <c r="G6" s="125" t="s">
        <v>404</v>
      </c>
      <c r="H6" s="125"/>
    </row>
    <row r="7" spans="1:8" ht="56.25" customHeight="1" x14ac:dyDescent="0.2">
      <c r="A7" s="126"/>
      <c r="B7" s="127"/>
      <c r="C7" s="121"/>
      <c r="D7" s="121"/>
      <c r="E7" s="121"/>
      <c r="F7" s="121"/>
      <c r="G7" s="125" t="s">
        <v>58</v>
      </c>
      <c r="H7" s="125" t="s">
        <v>473</v>
      </c>
    </row>
    <row r="8" spans="1:8" ht="48" customHeight="1" x14ac:dyDescent="0.2">
      <c r="A8" s="126"/>
      <c r="B8" s="127"/>
      <c r="C8" s="121"/>
      <c r="D8" s="121"/>
      <c r="E8" s="121"/>
      <c r="F8" s="121"/>
      <c r="G8" s="125"/>
      <c r="H8" s="125"/>
    </row>
    <row r="9" spans="1:8" ht="20.25" x14ac:dyDescent="0.3">
      <c r="A9" s="20" t="s">
        <v>78</v>
      </c>
      <c r="B9" s="21">
        <v>900</v>
      </c>
      <c r="C9" s="22"/>
      <c r="D9" s="22"/>
      <c r="E9" s="21"/>
      <c r="F9" s="21"/>
      <c r="G9" s="6">
        <f t="shared" ref="G9:H9" si="0">G11+G31+G43</f>
        <v>121061</v>
      </c>
      <c r="H9" s="6">
        <f t="shared" si="0"/>
        <v>0</v>
      </c>
    </row>
    <row r="10" spans="1:8" s="74" customFormat="1" x14ac:dyDescent="0.25">
      <c r="A10" s="75"/>
      <c r="B10" s="27"/>
      <c r="C10" s="57"/>
      <c r="D10" s="57"/>
      <c r="E10" s="27"/>
      <c r="F10" s="27"/>
      <c r="G10" s="10"/>
      <c r="H10" s="10"/>
    </row>
    <row r="11" spans="1:8" ht="75" x14ac:dyDescent="0.3">
      <c r="A11" s="23" t="s">
        <v>79</v>
      </c>
      <c r="B11" s="24">
        <f>B9</f>
        <v>900</v>
      </c>
      <c r="C11" s="24" t="s">
        <v>22</v>
      </c>
      <c r="D11" s="24" t="s">
        <v>80</v>
      </c>
      <c r="E11" s="24"/>
      <c r="F11" s="24"/>
      <c r="G11" s="7">
        <f t="shared" ref="G11:H12" si="1">G12</f>
        <v>70695</v>
      </c>
      <c r="H11" s="7">
        <f t="shared" si="1"/>
        <v>0</v>
      </c>
    </row>
    <row r="12" spans="1:8" ht="17.100000000000001" customHeight="1" x14ac:dyDescent="0.25">
      <c r="A12" s="25" t="s">
        <v>62</v>
      </c>
      <c r="B12" s="26">
        <f>B11</f>
        <v>900</v>
      </c>
      <c r="C12" s="26" t="s">
        <v>22</v>
      </c>
      <c r="D12" s="26" t="s">
        <v>80</v>
      </c>
      <c r="E12" s="26" t="s">
        <v>63</v>
      </c>
      <c r="F12" s="26"/>
      <c r="G12" s="8">
        <f t="shared" si="1"/>
        <v>70695</v>
      </c>
      <c r="H12" s="8">
        <f t="shared" si="1"/>
        <v>0</v>
      </c>
    </row>
    <row r="13" spans="1:8" ht="33" x14ac:dyDescent="0.25">
      <c r="A13" s="25" t="s">
        <v>81</v>
      </c>
      <c r="B13" s="26">
        <f>B12</f>
        <v>900</v>
      </c>
      <c r="C13" s="26" t="s">
        <v>22</v>
      </c>
      <c r="D13" s="26" t="s">
        <v>80</v>
      </c>
      <c r="E13" s="26" t="s">
        <v>82</v>
      </c>
      <c r="F13" s="26"/>
      <c r="G13" s="8">
        <f>G14+G17+G20</f>
        <v>70695</v>
      </c>
      <c r="H13" s="8">
        <f>H14+H17+H20</f>
        <v>0</v>
      </c>
    </row>
    <row r="14" spans="1:8" ht="33" x14ac:dyDescent="0.25">
      <c r="A14" s="25" t="s">
        <v>83</v>
      </c>
      <c r="B14" s="26">
        <f>B13</f>
        <v>900</v>
      </c>
      <c r="C14" s="26" t="s">
        <v>22</v>
      </c>
      <c r="D14" s="26" t="s">
        <v>80</v>
      </c>
      <c r="E14" s="26" t="s">
        <v>84</v>
      </c>
      <c r="F14" s="26"/>
      <c r="G14" s="8">
        <f t="shared" ref="G14:H15" si="2">G15</f>
        <v>2288</v>
      </c>
      <c r="H14" s="8">
        <f t="shared" si="2"/>
        <v>0</v>
      </c>
    </row>
    <row r="15" spans="1:8" ht="66" x14ac:dyDescent="0.25">
      <c r="A15" s="25" t="s">
        <v>449</v>
      </c>
      <c r="B15" s="26">
        <f>B14</f>
        <v>900</v>
      </c>
      <c r="C15" s="26" t="s">
        <v>22</v>
      </c>
      <c r="D15" s="26" t="s">
        <v>80</v>
      </c>
      <c r="E15" s="26" t="s">
        <v>84</v>
      </c>
      <c r="F15" s="26" t="s">
        <v>85</v>
      </c>
      <c r="G15" s="9">
        <f t="shared" si="2"/>
        <v>2288</v>
      </c>
      <c r="H15" s="9">
        <f t="shared" si="2"/>
        <v>0</v>
      </c>
    </row>
    <row r="16" spans="1:8" ht="33" x14ac:dyDescent="0.25">
      <c r="A16" s="25" t="s">
        <v>86</v>
      </c>
      <c r="B16" s="26">
        <f>B15</f>
        <v>900</v>
      </c>
      <c r="C16" s="26" t="s">
        <v>22</v>
      </c>
      <c r="D16" s="26" t="s">
        <v>80</v>
      </c>
      <c r="E16" s="26" t="s">
        <v>84</v>
      </c>
      <c r="F16" s="26" t="s">
        <v>87</v>
      </c>
      <c r="G16" s="9">
        <f>2200+88</f>
        <v>2288</v>
      </c>
      <c r="H16" s="10"/>
    </row>
    <row r="17" spans="1:8" ht="33" x14ac:dyDescent="0.25">
      <c r="A17" s="25" t="s">
        <v>88</v>
      </c>
      <c r="B17" s="26">
        <f>B15</f>
        <v>900</v>
      </c>
      <c r="C17" s="26" t="s">
        <v>22</v>
      </c>
      <c r="D17" s="26" t="s">
        <v>80</v>
      </c>
      <c r="E17" s="26" t="s">
        <v>89</v>
      </c>
      <c r="F17" s="26"/>
      <c r="G17" s="9">
        <f t="shared" ref="G17:H18" si="3">G18</f>
        <v>1506</v>
      </c>
      <c r="H17" s="9">
        <f t="shared" si="3"/>
        <v>0</v>
      </c>
    </row>
    <row r="18" spans="1:8" ht="66" x14ac:dyDescent="0.25">
      <c r="A18" s="25" t="s">
        <v>449</v>
      </c>
      <c r="B18" s="26">
        <f>B17</f>
        <v>900</v>
      </c>
      <c r="C18" s="26" t="s">
        <v>22</v>
      </c>
      <c r="D18" s="26" t="s">
        <v>80</v>
      </c>
      <c r="E18" s="26" t="s">
        <v>89</v>
      </c>
      <c r="F18" s="26" t="s">
        <v>85</v>
      </c>
      <c r="G18" s="9">
        <f t="shared" si="3"/>
        <v>1506</v>
      </c>
      <c r="H18" s="9">
        <f t="shared" si="3"/>
        <v>0</v>
      </c>
    </row>
    <row r="19" spans="1:8" ht="33" x14ac:dyDescent="0.25">
      <c r="A19" s="25" t="s">
        <v>86</v>
      </c>
      <c r="B19" s="26">
        <f>B18</f>
        <v>900</v>
      </c>
      <c r="C19" s="26" t="s">
        <v>22</v>
      </c>
      <c r="D19" s="26" t="s">
        <v>80</v>
      </c>
      <c r="E19" s="26" t="s">
        <v>89</v>
      </c>
      <c r="F19" s="26" t="s">
        <v>87</v>
      </c>
      <c r="G19" s="9">
        <f>1363+143</f>
        <v>1506</v>
      </c>
      <c r="H19" s="10"/>
    </row>
    <row r="20" spans="1:8" ht="17.100000000000001" customHeight="1" x14ac:dyDescent="0.25">
      <c r="A20" s="25" t="s">
        <v>90</v>
      </c>
      <c r="B20" s="26">
        <f>B18</f>
        <v>900</v>
      </c>
      <c r="C20" s="26" t="s">
        <v>22</v>
      </c>
      <c r="D20" s="26" t="s">
        <v>80</v>
      </c>
      <c r="E20" s="26" t="s">
        <v>91</v>
      </c>
      <c r="F20" s="26"/>
      <c r="G20" s="8">
        <f t="shared" ref="G20:H20" si="4">G21+G23+G27+G25</f>
        <v>66901</v>
      </c>
      <c r="H20" s="8">
        <f t="shared" si="4"/>
        <v>0</v>
      </c>
    </row>
    <row r="21" spans="1:8" ht="66" x14ac:dyDescent="0.25">
      <c r="A21" s="25" t="s">
        <v>449</v>
      </c>
      <c r="B21" s="26">
        <f>B20</f>
        <v>900</v>
      </c>
      <c r="C21" s="26" t="s">
        <v>22</v>
      </c>
      <c r="D21" s="26" t="s">
        <v>80</v>
      </c>
      <c r="E21" s="26" t="s">
        <v>91</v>
      </c>
      <c r="F21" s="26" t="s">
        <v>85</v>
      </c>
      <c r="G21" s="9">
        <f t="shared" ref="G21:H21" si="5">G22</f>
        <v>53468</v>
      </c>
      <c r="H21" s="9">
        <f t="shared" si="5"/>
        <v>0</v>
      </c>
    </row>
    <row r="22" spans="1:8" ht="33" x14ac:dyDescent="0.25">
      <c r="A22" s="25" t="s">
        <v>86</v>
      </c>
      <c r="B22" s="26">
        <f>B21</f>
        <v>900</v>
      </c>
      <c r="C22" s="26" t="s">
        <v>22</v>
      </c>
      <c r="D22" s="26" t="s">
        <v>80</v>
      </c>
      <c r="E22" s="26" t="s">
        <v>91</v>
      </c>
      <c r="F22" s="26" t="s">
        <v>87</v>
      </c>
      <c r="G22" s="9">
        <f>51422+2046</f>
        <v>53468</v>
      </c>
      <c r="H22" s="10"/>
    </row>
    <row r="23" spans="1:8" ht="33" x14ac:dyDescent="0.25">
      <c r="A23" s="25" t="s">
        <v>244</v>
      </c>
      <c r="B23" s="26">
        <f>B16</f>
        <v>900</v>
      </c>
      <c r="C23" s="26" t="s">
        <v>22</v>
      </c>
      <c r="D23" s="26" t="s">
        <v>80</v>
      </c>
      <c r="E23" s="26" t="s">
        <v>91</v>
      </c>
      <c r="F23" s="26" t="s">
        <v>31</v>
      </c>
      <c r="G23" s="9">
        <f t="shared" ref="G23:H23" si="6">G24</f>
        <v>12954</v>
      </c>
      <c r="H23" s="9">
        <f t="shared" si="6"/>
        <v>0</v>
      </c>
    </row>
    <row r="24" spans="1:8" ht="33" x14ac:dyDescent="0.25">
      <c r="A24" s="25" t="s">
        <v>37</v>
      </c>
      <c r="B24" s="26">
        <v>900</v>
      </c>
      <c r="C24" s="26" t="s">
        <v>22</v>
      </c>
      <c r="D24" s="26" t="s">
        <v>80</v>
      </c>
      <c r="E24" s="26" t="s">
        <v>91</v>
      </c>
      <c r="F24" s="26" t="s">
        <v>38</v>
      </c>
      <c r="G24" s="9">
        <f>9011+3943</f>
        <v>12954</v>
      </c>
      <c r="H24" s="10"/>
    </row>
    <row r="25" spans="1:8" ht="17.100000000000001" customHeight="1" x14ac:dyDescent="0.25">
      <c r="A25" s="25" t="s">
        <v>101</v>
      </c>
      <c r="B25" s="26">
        <v>900</v>
      </c>
      <c r="C25" s="26" t="s">
        <v>22</v>
      </c>
      <c r="D25" s="26" t="s">
        <v>80</v>
      </c>
      <c r="E25" s="26" t="s">
        <v>91</v>
      </c>
      <c r="F25" s="26" t="s">
        <v>102</v>
      </c>
      <c r="G25" s="8">
        <f t="shared" ref="G25:H25" si="7">G26</f>
        <v>98</v>
      </c>
      <c r="H25" s="8">
        <f t="shared" si="7"/>
        <v>0</v>
      </c>
    </row>
    <row r="26" spans="1:8" ht="17.100000000000001" customHeight="1" x14ac:dyDescent="0.25">
      <c r="A26" s="25" t="s">
        <v>103</v>
      </c>
      <c r="B26" s="26">
        <v>900</v>
      </c>
      <c r="C26" s="26" t="s">
        <v>22</v>
      </c>
      <c r="D26" s="26" t="s">
        <v>80</v>
      </c>
      <c r="E26" s="26" t="s">
        <v>91</v>
      </c>
      <c r="F26" s="26" t="s">
        <v>104</v>
      </c>
      <c r="G26" s="8">
        <v>98</v>
      </c>
      <c r="H26" s="8"/>
    </row>
    <row r="27" spans="1:8" ht="17.100000000000001" customHeight="1" x14ac:dyDescent="0.25">
      <c r="A27" s="25" t="s">
        <v>66</v>
      </c>
      <c r="B27" s="26">
        <v>900</v>
      </c>
      <c r="C27" s="26" t="s">
        <v>22</v>
      </c>
      <c r="D27" s="26" t="s">
        <v>80</v>
      </c>
      <c r="E27" s="26" t="s">
        <v>91</v>
      </c>
      <c r="F27" s="26" t="s">
        <v>67</v>
      </c>
      <c r="G27" s="8">
        <f>G29+G28</f>
        <v>381</v>
      </c>
      <c r="H27" s="8">
        <f>H29+H28</f>
        <v>0</v>
      </c>
    </row>
    <row r="28" spans="1:8" ht="17.100000000000001" hidden="1" customHeight="1" x14ac:dyDescent="0.25">
      <c r="A28" s="25" t="s">
        <v>156</v>
      </c>
      <c r="B28" s="26" t="s">
        <v>453</v>
      </c>
      <c r="C28" s="26" t="s">
        <v>22</v>
      </c>
      <c r="D28" s="26" t="s">
        <v>80</v>
      </c>
      <c r="E28" s="26" t="s">
        <v>91</v>
      </c>
      <c r="F28" s="26" t="s">
        <v>620</v>
      </c>
      <c r="G28" s="8">
        <f>10-10</f>
        <v>0</v>
      </c>
      <c r="H28" s="8"/>
    </row>
    <row r="29" spans="1:8" ht="17.100000000000001" customHeight="1" x14ac:dyDescent="0.25">
      <c r="A29" s="25" t="s">
        <v>92</v>
      </c>
      <c r="B29" s="26">
        <v>900</v>
      </c>
      <c r="C29" s="26" t="s">
        <v>22</v>
      </c>
      <c r="D29" s="26" t="s">
        <v>80</v>
      </c>
      <c r="E29" s="26" t="s">
        <v>91</v>
      </c>
      <c r="F29" s="26" t="s">
        <v>69</v>
      </c>
      <c r="G29" s="8">
        <f>371+10</f>
        <v>381</v>
      </c>
      <c r="H29" s="8"/>
    </row>
    <row r="30" spans="1:8" x14ac:dyDescent="0.25">
      <c r="A30" s="25"/>
      <c r="B30" s="26"/>
      <c r="C30" s="26"/>
      <c r="D30" s="26"/>
      <c r="E30" s="26"/>
      <c r="F30" s="26"/>
      <c r="G30" s="9"/>
      <c r="H30" s="10"/>
    </row>
    <row r="31" spans="1:8" ht="56.25" x14ac:dyDescent="0.3">
      <c r="A31" s="23" t="s">
        <v>93</v>
      </c>
      <c r="B31" s="24">
        <f>B27</f>
        <v>900</v>
      </c>
      <c r="C31" s="24" t="s">
        <v>22</v>
      </c>
      <c r="D31" s="24" t="s">
        <v>17</v>
      </c>
      <c r="E31" s="24"/>
      <c r="F31" s="24"/>
      <c r="G31" s="7">
        <f t="shared" ref="G31:H33" si="8">G32</f>
        <v>16265</v>
      </c>
      <c r="H31" s="7">
        <f t="shared" si="8"/>
        <v>0</v>
      </c>
    </row>
    <row r="32" spans="1:8" ht="17.100000000000001" customHeight="1" x14ac:dyDescent="0.25">
      <c r="A32" s="25" t="s">
        <v>62</v>
      </c>
      <c r="B32" s="26">
        <f>B31</f>
        <v>900</v>
      </c>
      <c r="C32" s="26" t="s">
        <v>22</v>
      </c>
      <c r="D32" s="26" t="s">
        <v>17</v>
      </c>
      <c r="E32" s="26" t="s">
        <v>63</v>
      </c>
      <c r="F32" s="26"/>
      <c r="G32" s="8">
        <f t="shared" si="8"/>
        <v>16265</v>
      </c>
      <c r="H32" s="8">
        <f t="shared" si="8"/>
        <v>0</v>
      </c>
    </row>
    <row r="33" spans="1:8" ht="33" x14ac:dyDescent="0.25">
      <c r="A33" s="25" t="s">
        <v>81</v>
      </c>
      <c r="B33" s="26">
        <f>B32</f>
        <v>900</v>
      </c>
      <c r="C33" s="26" t="s">
        <v>22</v>
      </c>
      <c r="D33" s="26" t="s">
        <v>17</v>
      </c>
      <c r="E33" s="26" t="s">
        <v>82</v>
      </c>
      <c r="F33" s="26"/>
      <c r="G33" s="11">
        <f t="shared" si="8"/>
        <v>16265</v>
      </c>
      <c r="H33" s="11">
        <f t="shared" si="8"/>
        <v>0</v>
      </c>
    </row>
    <row r="34" spans="1:8" ht="17.100000000000001" customHeight="1" x14ac:dyDescent="0.25">
      <c r="A34" s="25" t="s">
        <v>90</v>
      </c>
      <c r="B34" s="26">
        <f>B33</f>
        <v>900</v>
      </c>
      <c r="C34" s="26" t="s">
        <v>22</v>
      </c>
      <c r="D34" s="26" t="s">
        <v>17</v>
      </c>
      <c r="E34" s="26" t="s">
        <v>91</v>
      </c>
      <c r="F34" s="26"/>
      <c r="G34" s="8">
        <f t="shared" ref="G34:H34" si="9">G35+G37+G39</f>
        <v>16265</v>
      </c>
      <c r="H34" s="8">
        <f t="shared" si="9"/>
        <v>0</v>
      </c>
    </row>
    <row r="35" spans="1:8" ht="66" x14ac:dyDescent="0.25">
      <c r="A35" s="25" t="s">
        <v>449</v>
      </c>
      <c r="B35" s="26">
        <f>B34</f>
        <v>900</v>
      </c>
      <c r="C35" s="26" t="s">
        <v>22</v>
      </c>
      <c r="D35" s="26" t="s">
        <v>17</v>
      </c>
      <c r="E35" s="26" t="s">
        <v>91</v>
      </c>
      <c r="F35" s="26" t="s">
        <v>85</v>
      </c>
      <c r="G35" s="9">
        <f t="shared" ref="G35:H35" si="10">G36</f>
        <v>14849</v>
      </c>
      <c r="H35" s="9">
        <f t="shared" si="10"/>
        <v>0</v>
      </c>
    </row>
    <row r="36" spans="1:8" ht="33" x14ac:dyDescent="0.25">
      <c r="A36" s="25" t="s">
        <v>86</v>
      </c>
      <c r="B36" s="26">
        <f>B35</f>
        <v>900</v>
      </c>
      <c r="C36" s="26" t="s">
        <v>22</v>
      </c>
      <c r="D36" s="26" t="s">
        <v>17</v>
      </c>
      <c r="E36" s="26" t="s">
        <v>91</v>
      </c>
      <c r="F36" s="26" t="s">
        <v>87</v>
      </c>
      <c r="G36" s="9">
        <f>14280+569</f>
        <v>14849</v>
      </c>
      <c r="H36" s="10"/>
    </row>
    <row r="37" spans="1:8" ht="33" x14ac:dyDescent="0.25">
      <c r="A37" s="25" t="s">
        <v>244</v>
      </c>
      <c r="B37" s="26">
        <f>B35</f>
        <v>900</v>
      </c>
      <c r="C37" s="26" t="s">
        <v>22</v>
      </c>
      <c r="D37" s="26" t="s">
        <v>17</v>
      </c>
      <c r="E37" s="26" t="s">
        <v>91</v>
      </c>
      <c r="F37" s="26" t="s">
        <v>31</v>
      </c>
      <c r="G37" s="9">
        <f t="shared" ref="G37:H37" si="11">G38</f>
        <v>1411</v>
      </c>
      <c r="H37" s="9">
        <f t="shared" si="11"/>
        <v>0</v>
      </c>
    </row>
    <row r="38" spans="1:8" ht="33" x14ac:dyDescent="0.25">
      <c r="A38" s="25" t="s">
        <v>37</v>
      </c>
      <c r="B38" s="26">
        <f>B36</f>
        <v>900</v>
      </c>
      <c r="C38" s="26" t="s">
        <v>22</v>
      </c>
      <c r="D38" s="26" t="s">
        <v>17</v>
      </c>
      <c r="E38" s="26" t="s">
        <v>91</v>
      </c>
      <c r="F38" s="26" t="s">
        <v>38</v>
      </c>
      <c r="G38" s="9">
        <v>1411</v>
      </c>
      <c r="H38" s="10"/>
    </row>
    <row r="39" spans="1:8" ht="17.100000000000001" customHeight="1" x14ac:dyDescent="0.25">
      <c r="A39" s="25" t="s">
        <v>66</v>
      </c>
      <c r="B39" s="26">
        <f>B37</f>
        <v>900</v>
      </c>
      <c r="C39" s="26" t="s">
        <v>22</v>
      </c>
      <c r="D39" s="26" t="s">
        <v>17</v>
      </c>
      <c r="E39" s="26" t="s">
        <v>91</v>
      </c>
      <c r="F39" s="26" t="s">
        <v>67</v>
      </c>
      <c r="G39" s="8">
        <f t="shared" ref="G39:H39" si="12">G40+G41</f>
        <v>5</v>
      </c>
      <c r="H39" s="8">
        <f t="shared" si="12"/>
        <v>0</v>
      </c>
    </row>
    <row r="40" spans="1:8" s="85" customFormat="1" ht="17.100000000000001" hidden="1" customHeight="1" x14ac:dyDescent="0.25">
      <c r="A40" s="86" t="s">
        <v>156</v>
      </c>
      <c r="B40" s="84">
        <f>B38</f>
        <v>900</v>
      </c>
      <c r="C40" s="84" t="s">
        <v>22</v>
      </c>
      <c r="D40" s="84" t="s">
        <v>17</v>
      </c>
      <c r="E40" s="84" t="s">
        <v>91</v>
      </c>
      <c r="F40" s="84" t="s">
        <v>620</v>
      </c>
      <c r="G40" s="8"/>
      <c r="H40" s="8"/>
    </row>
    <row r="41" spans="1:8" ht="17.100000000000001" customHeight="1" x14ac:dyDescent="0.25">
      <c r="A41" s="25" t="s">
        <v>92</v>
      </c>
      <c r="B41" s="26">
        <v>900</v>
      </c>
      <c r="C41" s="26" t="s">
        <v>22</v>
      </c>
      <c r="D41" s="26" t="s">
        <v>17</v>
      </c>
      <c r="E41" s="26" t="s">
        <v>91</v>
      </c>
      <c r="F41" s="26" t="s">
        <v>69</v>
      </c>
      <c r="G41" s="8">
        <v>5</v>
      </c>
      <c r="H41" s="8"/>
    </row>
    <row r="42" spans="1:8" x14ac:dyDescent="0.25">
      <c r="A42" s="25"/>
      <c r="B42" s="26"/>
      <c r="C42" s="26"/>
      <c r="D42" s="26"/>
      <c r="E42" s="26"/>
      <c r="F42" s="26"/>
      <c r="G42" s="9"/>
      <c r="H42" s="10"/>
    </row>
    <row r="43" spans="1:8" ht="18.75" x14ac:dyDescent="0.3">
      <c r="A43" s="23" t="s">
        <v>59</v>
      </c>
      <c r="B43" s="24">
        <f>B27</f>
        <v>900</v>
      </c>
      <c r="C43" s="24" t="s">
        <v>22</v>
      </c>
      <c r="D43" s="24" t="s">
        <v>60</v>
      </c>
      <c r="E43" s="24"/>
      <c r="F43" s="24"/>
      <c r="G43" s="7">
        <f t="shared" ref="G43:H43" si="13">G50+G44</f>
        <v>34101</v>
      </c>
      <c r="H43" s="7">
        <f t="shared" si="13"/>
        <v>0</v>
      </c>
    </row>
    <row r="44" spans="1:8" ht="49.5" x14ac:dyDescent="0.25">
      <c r="A44" s="28" t="s">
        <v>428</v>
      </c>
      <c r="B44" s="26">
        <f t="shared" ref="B44:B49" si="14">B43</f>
        <v>900</v>
      </c>
      <c r="C44" s="26" t="s">
        <v>22</v>
      </c>
      <c r="D44" s="26" t="s">
        <v>60</v>
      </c>
      <c r="E44" s="26" t="s">
        <v>74</v>
      </c>
      <c r="F44" s="26"/>
      <c r="G44" s="11">
        <f t="shared" ref="G44:H48" si="15">G45</f>
        <v>129</v>
      </c>
      <c r="H44" s="11">
        <f t="shared" si="15"/>
        <v>0</v>
      </c>
    </row>
    <row r="45" spans="1:8" ht="33" x14ac:dyDescent="0.25">
      <c r="A45" s="25" t="s">
        <v>447</v>
      </c>
      <c r="B45" s="26">
        <f t="shared" si="14"/>
        <v>900</v>
      </c>
      <c r="C45" s="26" t="s">
        <v>22</v>
      </c>
      <c r="D45" s="26" t="s">
        <v>60</v>
      </c>
      <c r="E45" s="26" t="s">
        <v>439</v>
      </c>
      <c r="F45" s="26"/>
      <c r="G45" s="11">
        <f t="shared" si="15"/>
        <v>129</v>
      </c>
      <c r="H45" s="11">
        <f t="shared" si="15"/>
        <v>0</v>
      </c>
    </row>
    <row r="46" spans="1:8" ht="17.100000000000001" customHeight="1" x14ac:dyDescent="0.25">
      <c r="A46" s="25" t="s">
        <v>15</v>
      </c>
      <c r="B46" s="26">
        <f t="shared" si="14"/>
        <v>900</v>
      </c>
      <c r="C46" s="26" t="s">
        <v>22</v>
      </c>
      <c r="D46" s="26" t="s">
        <v>60</v>
      </c>
      <c r="E46" s="26" t="s">
        <v>437</v>
      </c>
      <c r="F46" s="26"/>
      <c r="G46" s="8">
        <f t="shared" si="15"/>
        <v>129</v>
      </c>
      <c r="H46" s="8">
        <f t="shared" si="15"/>
        <v>0</v>
      </c>
    </row>
    <row r="47" spans="1:8" ht="33" x14ac:dyDescent="0.25">
      <c r="A47" s="71" t="s">
        <v>94</v>
      </c>
      <c r="B47" s="26">
        <f t="shared" si="14"/>
        <v>900</v>
      </c>
      <c r="C47" s="26" t="s">
        <v>22</v>
      </c>
      <c r="D47" s="26" t="s">
        <v>60</v>
      </c>
      <c r="E47" s="26" t="s">
        <v>438</v>
      </c>
      <c r="F47" s="26"/>
      <c r="G47" s="11">
        <f t="shared" si="15"/>
        <v>129</v>
      </c>
      <c r="H47" s="11">
        <f t="shared" si="15"/>
        <v>0</v>
      </c>
    </row>
    <row r="48" spans="1:8" ht="33" x14ac:dyDescent="0.25">
      <c r="A48" s="25" t="s">
        <v>244</v>
      </c>
      <c r="B48" s="26">
        <f t="shared" si="14"/>
        <v>900</v>
      </c>
      <c r="C48" s="26" t="s">
        <v>22</v>
      </c>
      <c r="D48" s="26" t="s">
        <v>60</v>
      </c>
      <c r="E48" s="26" t="s">
        <v>438</v>
      </c>
      <c r="F48" s="26" t="s">
        <v>31</v>
      </c>
      <c r="G48" s="9">
        <f t="shared" si="15"/>
        <v>129</v>
      </c>
      <c r="H48" s="9">
        <f t="shared" si="15"/>
        <v>0</v>
      </c>
    </row>
    <row r="49" spans="1:8" ht="33" x14ac:dyDescent="0.25">
      <c r="A49" s="25" t="s">
        <v>37</v>
      </c>
      <c r="B49" s="26">
        <f t="shared" si="14"/>
        <v>900</v>
      </c>
      <c r="C49" s="26" t="s">
        <v>22</v>
      </c>
      <c r="D49" s="26" t="s">
        <v>60</v>
      </c>
      <c r="E49" s="26" t="s">
        <v>438</v>
      </c>
      <c r="F49" s="26" t="s">
        <v>38</v>
      </c>
      <c r="G49" s="9">
        <v>129</v>
      </c>
      <c r="H49" s="10"/>
    </row>
    <row r="50" spans="1:8" ht="17.100000000000001" customHeight="1" x14ac:dyDescent="0.25">
      <c r="A50" s="25" t="s">
        <v>62</v>
      </c>
      <c r="B50" s="26">
        <f>B43</f>
        <v>900</v>
      </c>
      <c r="C50" s="26" t="s">
        <v>22</v>
      </c>
      <c r="D50" s="26" t="s">
        <v>60</v>
      </c>
      <c r="E50" s="26" t="s">
        <v>63</v>
      </c>
      <c r="F50" s="26"/>
      <c r="G50" s="8">
        <f t="shared" ref="G50:H50" si="16">G51</f>
        <v>33972</v>
      </c>
      <c r="H50" s="8">
        <f t="shared" si="16"/>
        <v>0</v>
      </c>
    </row>
    <row r="51" spans="1:8" ht="17.100000000000001" customHeight="1" x14ac:dyDescent="0.25">
      <c r="A51" s="25" t="s">
        <v>15</v>
      </c>
      <c r="B51" s="26">
        <f>B50</f>
        <v>900</v>
      </c>
      <c r="C51" s="26" t="s">
        <v>22</v>
      </c>
      <c r="D51" s="26" t="s">
        <v>60</v>
      </c>
      <c r="E51" s="26" t="s">
        <v>64</v>
      </c>
      <c r="F51" s="26"/>
      <c r="G51" s="8">
        <f t="shared" ref="G51:H51" si="17">G52+G59</f>
        <v>33972</v>
      </c>
      <c r="H51" s="8">
        <f t="shared" si="17"/>
        <v>0</v>
      </c>
    </row>
    <row r="52" spans="1:8" ht="17.100000000000001" customHeight="1" x14ac:dyDescent="0.25">
      <c r="A52" s="25" t="s">
        <v>61</v>
      </c>
      <c r="B52" s="26">
        <f>B51</f>
        <v>900</v>
      </c>
      <c r="C52" s="26" t="s">
        <v>22</v>
      </c>
      <c r="D52" s="26" t="s">
        <v>60</v>
      </c>
      <c r="E52" s="26" t="s">
        <v>65</v>
      </c>
      <c r="F52" s="26"/>
      <c r="G52" s="8">
        <f t="shared" ref="G52:H52" si="18">G55+G53+G57</f>
        <v>33819</v>
      </c>
      <c r="H52" s="8">
        <f t="shared" si="18"/>
        <v>0</v>
      </c>
    </row>
    <row r="53" spans="1:8" ht="66" x14ac:dyDescent="0.25">
      <c r="A53" s="25" t="s">
        <v>449</v>
      </c>
      <c r="B53" s="26">
        <f>B52</f>
        <v>900</v>
      </c>
      <c r="C53" s="26" t="s">
        <v>22</v>
      </c>
      <c r="D53" s="26" t="s">
        <v>60</v>
      </c>
      <c r="E53" s="26" t="s">
        <v>65</v>
      </c>
      <c r="F53" s="26" t="s">
        <v>85</v>
      </c>
      <c r="G53" s="9">
        <f t="shared" ref="G53:H53" si="19">G54</f>
        <v>27072</v>
      </c>
      <c r="H53" s="9">
        <f t="shared" si="19"/>
        <v>0</v>
      </c>
    </row>
    <row r="54" spans="1:8" ht="33" x14ac:dyDescent="0.25">
      <c r="A54" s="25" t="s">
        <v>86</v>
      </c>
      <c r="B54" s="26">
        <f>B53</f>
        <v>900</v>
      </c>
      <c r="C54" s="26" t="s">
        <v>22</v>
      </c>
      <c r="D54" s="26" t="s">
        <v>60</v>
      </c>
      <c r="E54" s="26" t="s">
        <v>65</v>
      </c>
      <c r="F54" s="26" t="s">
        <v>87</v>
      </c>
      <c r="G54" s="9">
        <f>20259+6813</f>
        <v>27072</v>
      </c>
      <c r="H54" s="10"/>
    </row>
    <row r="55" spans="1:8" ht="33" x14ac:dyDescent="0.25">
      <c r="A55" s="25" t="s">
        <v>244</v>
      </c>
      <c r="B55" s="26">
        <f>B52</f>
        <v>900</v>
      </c>
      <c r="C55" s="26" t="s">
        <v>22</v>
      </c>
      <c r="D55" s="26" t="s">
        <v>60</v>
      </c>
      <c r="E55" s="26" t="s">
        <v>65</v>
      </c>
      <c r="F55" s="26" t="s">
        <v>31</v>
      </c>
      <c r="G55" s="9">
        <f t="shared" ref="G55:H55" si="20">G56</f>
        <v>6747</v>
      </c>
      <c r="H55" s="9">
        <f t="shared" si="20"/>
        <v>0</v>
      </c>
    </row>
    <row r="56" spans="1:8" ht="33" x14ac:dyDescent="0.25">
      <c r="A56" s="25" t="s">
        <v>37</v>
      </c>
      <c r="B56" s="26">
        <f>B53</f>
        <v>900</v>
      </c>
      <c r="C56" s="26" t="s">
        <v>22</v>
      </c>
      <c r="D56" s="26" t="s">
        <v>60</v>
      </c>
      <c r="E56" s="26" t="s">
        <v>65</v>
      </c>
      <c r="F56" s="26" t="s">
        <v>38</v>
      </c>
      <c r="G56" s="9">
        <f>7192-445</f>
        <v>6747</v>
      </c>
      <c r="H56" s="10"/>
    </row>
    <row r="57" spans="1:8" s="85" customFormat="1" ht="17.100000000000001" hidden="1" customHeight="1" x14ac:dyDescent="0.25">
      <c r="A57" s="86" t="s">
        <v>66</v>
      </c>
      <c r="B57" s="84">
        <f>B54</f>
        <v>900</v>
      </c>
      <c r="C57" s="84" t="s">
        <v>22</v>
      </c>
      <c r="D57" s="84" t="s">
        <v>60</v>
      </c>
      <c r="E57" s="84" t="s">
        <v>65</v>
      </c>
      <c r="F57" s="84" t="s">
        <v>67</v>
      </c>
      <c r="G57" s="8">
        <f t="shared" ref="G57:H57" si="21">G58</f>
        <v>0</v>
      </c>
      <c r="H57" s="8">
        <f t="shared" si="21"/>
        <v>0</v>
      </c>
    </row>
    <row r="58" spans="1:8" s="85" customFormat="1" ht="17.100000000000001" hidden="1" customHeight="1" x14ac:dyDescent="0.25">
      <c r="A58" s="86" t="s">
        <v>156</v>
      </c>
      <c r="B58" s="84">
        <f>B55</f>
        <v>900</v>
      </c>
      <c r="C58" s="84" t="s">
        <v>22</v>
      </c>
      <c r="D58" s="84" t="s">
        <v>60</v>
      </c>
      <c r="E58" s="84" t="s">
        <v>65</v>
      </c>
      <c r="F58" s="84" t="s">
        <v>620</v>
      </c>
      <c r="G58" s="8"/>
      <c r="H58" s="8"/>
    </row>
    <row r="59" spans="1:8" ht="33" x14ac:dyDescent="0.25">
      <c r="A59" s="25" t="s">
        <v>474</v>
      </c>
      <c r="B59" s="26">
        <f>B56</f>
        <v>900</v>
      </c>
      <c r="C59" s="26" t="s">
        <v>22</v>
      </c>
      <c r="D59" s="26" t="s">
        <v>60</v>
      </c>
      <c r="E59" s="26" t="s">
        <v>452</v>
      </c>
      <c r="F59" s="26"/>
      <c r="G59" s="8">
        <f t="shared" ref="G59:H60" si="22">G60</f>
        <v>153</v>
      </c>
      <c r="H59" s="8">
        <f t="shared" si="22"/>
        <v>0</v>
      </c>
    </row>
    <row r="60" spans="1:8" ht="33" x14ac:dyDescent="0.25">
      <c r="A60" s="25" t="s">
        <v>244</v>
      </c>
      <c r="B60" s="26">
        <f>B59</f>
        <v>900</v>
      </c>
      <c r="C60" s="26" t="s">
        <v>22</v>
      </c>
      <c r="D60" s="26" t="s">
        <v>60</v>
      </c>
      <c r="E60" s="26" t="s">
        <v>452</v>
      </c>
      <c r="F60" s="26" t="s">
        <v>31</v>
      </c>
      <c r="G60" s="9">
        <f t="shared" si="22"/>
        <v>153</v>
      </c>
      <c r="H60" s="9">
        <f t="shared" si="22"/>
        <v>0</v>
      </c>
    </row>
    <row r="61" spans="1:8" ht="33" x14ac:dyDescent="0.25">
      <c r="A61" s="25" t="s">
        <v>37</v>
      </c>
      <c r="B61" s="26" t="s">
        <v>453</v>
      </c>
      <c r="C61" s="26" t="s">
        <v>22</v>
      </c>
      <c r="D61" s="26" t="s">
        <v>60</v>
      </c>
      <c r="E61" s="26" t="s">
        <v>452</v>
      </c>
      <c r="F61" s="26" t="s">
        <v>38</v>
      </c>
      <c r="G61" s="9">
        <v>153</v>
      </c>
      <c r="H61" s="10"/>
    </row>
    <row r="62" spans="1:8" x14ac:dyDescent="0.25">
      <c r="A62" s="25"/>
      <c r="B62" s="26"/>
      <c r="C62" s="26"/>
      <c r="D62" s="26"/>
      <c r="E62" s="26"/>
      <c r="F62" s="26"/>
      <c r="G62" s="9"/>
      <c r="H62" s="10"/>
    </row>
    <row r="63" spans="1:8" ht="20.25" x14ac:dyDescent="0.3">
      <c r="A63" s="20" t="s">
        <v>475</v>
      </c>
      <c r="B63" s="29">
        <v>901</v>
      </c>
      <c r="C63" s="22"/>
      <c r="D63" s="22"/>
      <c r="E63" s="21"/>
      <c r="F63" s="21"/>
      <c r="G63" s="12">
        <f t="shared" ref="G63:H63" si="23">G65+G72+G107</f>
        <v>579813</v>
      </c>
      <c r="H63" s="12">
        <f t="shared" si="23"/>
        <v>53700</v>
      </c>
    </row>
    <row r="64" spans="1:8" s="74" customFormat="1" x14ac:dyDescent="0.25">
      <c r="A64" s="75"/>
      <c r="B64" s="76"/>
      <c r="C64" s="57"/>
      <c r="D64" s="57"/>
      <c r="E64" s="27"/>
      <c r="F64" s="27"/>
      <c r="G64" s="73"/>
      <c r="H64" s="73"/>
    </row>
    <row r="65" spans="1:8" ht="56.25" x14ac:dyDescent="0.3">
      <c r="A65" s="23" t="s">
        <v>95</v>
      </c>
      <c r="B65" s="24">
        <f>B63</f>
        <v>901</v>
      </c>
      <c r="C65" s="24" t="s">
        <v>22</v>
      </c>
      <c r="D65" s="24" t="s">
        <v>8</v>
      </c>
      <c r="E65" s="24"/>
      <c r="F65" s="24"/>
      <c r="G65" s="13">
        <f t="shared" ref="G65:H69" si="24">G66</f>
        <v>4183</v>
      </c>
      <c r="H65" s="13">
        <f t="shared" si="24"/>
        <v>0</v>
      </c>
    </row>
    <row r="66" spans="1:8" ht="49.5" x14ac:dyDescent="0.25">
      <c r="A66" s="28" t="s">
        <v>428</v>
      </c>
      <c r="B66" s="26">
        <f>B65</f>
        <v>901</v>
      </c>
      <c r="C66" s="26" t="s">
        <v>22</v>
      </c>
      <c r="D66" s="26" t="s">
        <v>8</v>
      </c>
      <c r="E66" s="26" t="s">
        <v>74</v>
      </c>
      <c r="F66" s="26"/>
      <c r="G66" s="11">
        <f t="shared" si="24"/>
        <v>4183</v>
      </c>
      <c r="H66" s="11">
        <f t="shared" si="24"/>
        <v>0</v>
      </c>
    </row>
    <row r="67" spans="1:8" ht="33" x14ac:dyDescent="0.25">
      <c r="A67" s="25" t="s">
        <v>81</v>
      </c>
      <c r="B67" s="26">
        <f>B66</f>
        <v>901</v>
      </c>
      <c r="C67" s="26" t="s">
        <v>22</v>
      </c>
      <c r="D67" s="26" t="s">
        <v>8</v>
      </c>
      <c r="E67" s="26" t="s">
        <v>541</v>
      </c>
      <c r="F67" s="26"/>
      <c r="G67" s="11">
        <f t="shared" si="24"/>
        <v>4183</v>
      </c>
      <c r="H67" s="11">
        <f t="shared" si="24"/>
        <v>0</v>
      </c>
    </row>
    <row r="68" spans="1:8" ht="17.100000000000001" customHeight="1" x14ac:dyDescent="0.25">
      <c r="A68" s="25" t="s">
        <v>96</v>
      </c>
      <c r="B68" s="26">
        <f>B67</f>
        <v>901</v>
      </c>
      <c r="C68" s="26" t="s">
        <v>22</v>
      </c>
      <c r="D68" s="26" t="s">
        <v>8</v>
      </c>
      <c r="E68" s="26" t="s">
        <v>542</v>
      </c>
      <c r="F68" s="26"/>
      <c r="G68" s="8">
        <f t="shared" si="24"/>
        <v>4183</v>
      </c>
      <c r="H68" s="8">
        <f t="shared" si="24"/>
        <v>0</v>
      </c>
    </row>
    <row r="69" spans="1:8" ht="66" x14ac:dyDescent="0.25">
      <c r="A69" s="25" t="s">
        <v>449</v>
      </c>
      <c r="B69" s="26">
        <f>B68</f>
        <v>901</v>
      </c>
      <c r="C69" s="26" t="s">
        <v>22</v>
      </c>
      <c r="D69" s="26" t="s">
        <v>8</v>
      </c>
      <c r="E69" s="26" t="s">
        <v>542</v>
      </c>
      <c r="F69" s="26" t="s">
        <v>85</v>
      </c>
      <c r="G69" s="9">
        <f t="shared" si="24"/>
        <v>4183</v>
      </c>
      <c r="H69" s="9">
        <f t="shared" si="24"/>
        <v>0</v>
      </c>
    </row>
    <row r="70" spans="1:8" ht="33" x14ac:dyDescent="0.25">
      <c r="A70" s="25" t="s">
        <v>86</v>
      </c>
      <c r="B70" s="26">
        <f>B69</f>
        <v>901</v>
      </c>
      <c r="C70" s="26" t="s">
        <v>22</v>
      </c>
      <c r="D70" s="26" t="s">
        <v>8</v>
      </c>
      <c r="E70" s="26" t="s">
        <v>542</v>
      </c>
      <c r="F70" s="26" t="s">
        <v>87</v>
      </c>
      <c r="G70" s="9">
        <f>4022+161</f>
        <v>4183</v>
      </c>
      <c r="H70" s="10"/>
    </row>
    <row r="71" spans="1:8" x14ac:dyDescent="0.25">
      <c r="A71" s="25"/>
      <c r="B71" s="26"/>
      <c r="C71" s="26"/>
      <c r="D71" s="26"/>
      <c r="E71" s="26"/>
      <c r="F71" s="26"/>
      <c r="G71" s="9"/>
      <c r="H71" s="10"/>
    </row>
    <row r="72" spans="1:8" ht="75" x14ac:dyDescent="0.3">
      <c r="A72" s="23" t="s">
        <v>97</v>
      </c>
      <c r="B72" s="24">
        <f>B69</f>
        <v>901</v>
      </c>
      <c r="C72" s="24" t="s">
        <v>22</v>
      </c>
      <c r="D72" s="24" t="s">
        <v>29</v>
      </c>
      <c r="E72" s="24"/>
      <c r="F72" s="24"/>
      <c r="G72" s="13">
        <f t="shared" ref="G72:H74" si="25">G73</f>
        <v>575457</v>
      </c>
      <c r="H72" s="13">
        <f t="shared" si="25"/>
        <v>53700</v>
      </c>
    </row>
    <row r="73" spans="1:8" ht="49.5" x14ac:dyDescent="0.25">
      <c r="A73" s="28" t="s">
        <v>428</v>
      </c>
      <c r="B73" s="26">
        <f>B72</f>
        <v>901</v>
      </c>
      <c r="C73" s="26" t="s">
        <v>22</v>
      </c>
      <c r="D73" s="26" t="s">
        <v>29</v>
      </c>
      <c r="E73" s="26" t="s">
        <v>74</v>
      </c>
      <c r="F73" s="26"/>
      <c r="G73" s="11">
        <f t="shared" ref="G73:H73" si="26">G74+G84</f>
        <v>575457</v>
      </c>
      <c r="H73" s="11">
        <f t="shared" si="26"/>
        <v>53700</v>
      </c>
    </row>
    <row r="74" spans="1:8" ht="33" x14ac:dyDescent="0.25">
      <c r="A74" s="25" t="s">
        <v>81</v>
      </c>
      <c r="B74" s="26">
        <f>B73</f>
        <v>901</v>
      </c>
      <c r="C74" s="26" t="s">
        <v>22</v>
      </c>
      <c r="D74" s="26" t="s">
        <v>29</v>
      </c>
      <c r="E74" s="26" t="s">
        <v>541</v>
      </c>
      <c r="F74" s="26"/>
      <c r="G74" s="11">
        <f t="shared" si="25"/>
        <v>521757</v>
      </c>
      <c r="H74" s="11">
        <f t="shared" si="25"/>
        <v>0</v>
      </c>
    </row>
    <row r="75" spans="1:8" ht="17.100000000000001" customHeight="1" x14ac:dyDescent="0.25">
      <c r="A75" s="25" t="s">
        <v>90</v>
      </c>
      <c r="B75" s="26">
        <f>B74</f>
        <v>901</v>
      </c>
      <c r="C75" s="26" t="s">
        <v>22</v>
      </c>
      <c r="D75" s="26" t="s">
        <v>29</v>
      </c>
      <c r="E75" s="26" t="s">
        <v>543</v>
      </c>
      <c r="F75" s="26"/>
      <c r="G75" s="8">
        <f t="shared" ref="G75:H75" si="27">G76+G78+G80+G82</f>
        <v>521757</v>
      </c>
      <c r="H75" s="8">
        <f t="shared" si="27"/>
        <v>0</v>
      </c>
    </row>
    <row r="76" spans="1:8" ht="66" x14ac:dyDescent="0.25">
      <c r="A76" s="25" t="s">
        <v>449</v>
      </c>
      <c r="B76" s="26">
        <f>B75</f>
        <v>901</v>
      </c>
      <c r="C76" s="26" t="s">
        <v>22</v>
      </c>
      <c r="D76" s="26" t="s">
        <v>29</v>
      </c>
      <c r="E76" s="26" t="s">
        <v>543</v>
      </c>
      <c r="F76" s="26" t="s">
        <v>85</v>
      </c>
      <c r="G76" s="9">
        <f t="shared" ref="G76:H76" si="28">G77</f>
        <v>521737</v>
      </c>
      <c r="H76" s="9">
        <f t="shared" si="28"/>
        <v>0</v>
      </c>
    </row>
    <row r="77" spans="1:8" ht="33" x14ac:dyDescent="0.25">
      <c r="A77" s="25" t="s">
        <v>86</v>
      </c>
      <c r="B77" s="26">
        <f>B76</f>
        <v>901</v>
      </c>
      <c r="C77" s="26" t="s">
        <v>22</v>
      </c>
      <c r="D77" s="26" t="s">
        <v>29</v>
      </c>
      <c r="E77" s="26" t="s">
        <v>543</v>
      </c>
      <c r="F77" s="26" t="s">
        <v>87</v>
      </c>
      <c r="G77" s="9">
        <f>501801+19936</f>
        <v>521737</v>
      </c>
      <c r="H77" s="10"/>
    </row>
    <row r="78" spans="1:8" ht="33" x14ac:dyDescent="0.25">
      <c r="A78" s="25" t="s">
        <v>244</v>
      </c>
      <c r="B78" s="26">
        <f>B76</f>
        <v>901</v>
      </c>
      <c r="C78" s="26" t="s">
        <v>22</v>
      </c>
      <c r="D78" s="26" t="s">
        <v>29</v>
      </c>
      <c r="E78" s="26" t="s">
        <v>543</v>
      </c>
      <c r="F78" s="26" t="s">
        <v>31</v>
      </c>
      <c r="G78" s="9">
        <f t="shared" ref="G78:H78" si="29">G79</f>
        <v>12</v>
      </c>
      <c r="H78" s="9">
        <f t="shared" si="29"/>
        <v>0</v>
      </c>
    </row>
    <row r="79" spans="1:8" ht="33" x14ac:dyDescent="0.25">
      <c r="A79" s="25" t="s">
        <v>37</v>
      </c>
      <c r="B79" s="26">
        <f>B77</f>
        <v>901</v>
      </c>
      <c r="C79" s="26" t="s">
        <v>22</v>
      </c>
      <c r="D79" s="26" t="s">
        <v>29</v>
      </c>
      <c r="E79" s="26" t="s">
        <v>543</v>
      </c>
      <c r="F79" s="26" t="s">
        <v>38</v>
      </c>
      <c r="G79" s="9">
        <v>12</v>
      </c>
      <c r="H79" s="10"/>
    </row>
    <row r="80" spans="1:8" s="85" customFormat="1" ht="17.100000000000001" hidden="1" customHeight="1" x14ac:dyDescent="0.25">
      <c r="A80" s="86" t="s">
        <v>101</v>
      </c>
      <c r="B80" s="84">
        <f>B78</f>
        <v>901</v>
      </c>
      <c r="C80" s="84" t="s">
        <v>22</v>
      </c>
      <c r="D80" s="84" t="s">
        <v>29</v>
      </c>
      <c r="E80" s="84" t="s">
        <v>543</v>
      </c>
      <c r="F80" s="84" t="s">
        <v>102</v>
      </c>
      <c r="G80" s="8">
        <f t="shared" ref="G80:H80" si="30">G81</f>
        <v>0</v>
      </c>
      <c r="H80" s="8">
        <f t="shared" si="30"/>
        <v>0</v>
      </c>
    </row>
    <row r="81" spans="1:8" s="85" customFormat="1" ht="33" hidden="1" x14ac:dyDescent="0.25">
      <c r="A81" s="83" t="s">
        <v>171</v>
      </c>
      <c r="B81" s="84">
        <f>B79</f>
        <v>901</v>
      </c>
      <c r="C81" s="84" t="s">
        <v>22</v>
      </c>
      <c r="D81" s="84" t="s">
        <v>29</v>
      </c>
      <c r="E81" s="84" t="s">
        <v>543</v>
      </c>
      <c r="F81" s="84" t="s">
        <v>172</v>
      </c>
      <c r="G81" s="9"/>
      <c r="H81" s="10"/>
    </row>
    <row r="82" spans="1:8" x14ac:dyDescent="0.25">
      <c r="A82" s="25" t="s">
        <v>66</v>
      </c>
      <c r="B82" s="26" t="s">
        <v>436</v>
      </c>
      <c r="C82" s="30" t="s">
        <v>22</v>
      </c>
      <c r="D82" s="30" t="s">
        <v>29</v>
      </c>
      <c r="E82" s="30" t="s">
        <v>543</v>
      </c>
      <c r="F82" s="31">
        <v>800</v>
      </c>
      <c r="G82" s="9">
        <f t="shared" ref="G82:H82" si="31">G83</f>
        <v>8</v>
      </c>
      <c r="H82" s="9">
        <f t="shared" si="31"/>
        <v>0</v>
      </c>
    </row>
    <row r="83" spans="1:8" x14ac:dyDescent="0.25">
      <c r="A83" s="25" t="s">
        <v>68</v>
      </c>
      <c r="B83" s="26" t="s">
        <v>436</v>
      </c>
      <c r="C83" s="30" t="s">
        <v>22</v>
      </c>
      <c r="D83" s="30" t="s">
        <v>29</v>
      </c>
      <c r="E83" s="30" t="s">
        <v>543</v>
      </c>
      <c r="F83" s="31">
        <v>850</v>
      </c>
      <c r="G83" s="9">
        <v>8</v>
      </c>
      <c r="H83" s="10"/>
    </row>
    <row r="84" spans="1:8" ht="17.100000000000001" customHeight="1" x14ac:dyDescent="0.25">
      <c r="A84" s="25" t="s">
        <v>576</v>
      </c>
      <c r="B84" s="26">
        <f>B76</f>
        <v>901</v>
      </c>
      <c r="C84" s="26" t="s">
        <v>22</v>
      </c>
      <c r="D84" s="26" t="s">
        <v>29</v>
      </c>
      <c r="E84" s="26" t="s">
        <v>578</v>
      </c>
      <c r="F84" s="26"/>
      <c r="G84" s="8">
        <f t="shared" ref="G84:H84" si="32">G85+G88+G91+G94+G97+G100+G103</f>
        <v>53700</v>
      </c>
      <c r="H84" s="8">
        <f t="shared" si="32"/>
        <v>53700</v>
      </c>
    </row>
    <row r="85" spans="1:8" ht="33" x14ac:dyDescent="0.25">
      <c r="A85" s="25" t="s">
        <v>577</v>
      </c>
      <c r="B85" s="26">
        <f>B77</f>
        <v>901</v>
      </c>
      <c r="C85" s="26" t="s">
        <v>22</v>
      </c>
      <c r="D85" s="26" t="s">
        <v>29</v>
      </c>
      <c r="E85" s="26" t="s">
        <v>579</v>
      </c>
      <c r="F85" s="26"/>
      <c r="G85" s="9">
        <f t="shared" ref="G85:H86" si="33">G86</f>
        <v>755</v>
      </c>
      <c r="H85" s="9">
        <f t="shared" si="33"/>
        <v>755</v>
      </c>
    </row>
    <row r="86" spans="1:8" ht="66" x14ac:dyDescent="0.25">
      <c r="A86" s="25" t="s">
        <v>449</v>
      </c>
      <c r="B86" s="26">
        <f t="shared" ref="B86:B105" si="34">B84</f>
        <v>901</v>
      </c>
      <c r="C86" s="26" t="s">
        <v>22</v>
      </c>
      <c r="D86" s="26" t="s">
        <v>29</v>
      </c>
      <c r="E86" s="26" t="s">
        <v>579</v>
      </c>
      <c r="F86" s="26" t="s">
        <v>85</v>
      </c>
      <c r="G86" s="9">
        <f t="shared" si="33"/>
        <v>755</v>
      </c>
      <c r="H86" s="9">
        <f t="shared" si="33"/>
        <v>755</v>
      </c>
    </row>
    <row r="87" spans="1:8" ht="33" x14ac:dyDescent="0.25">
      <c r="A87" s="25" t="s">
        <v>86</v>
      </c>
      <c r="B87" s="26">
        <f t="shared" si="34"/>
        <v>901</v>
      </c>
      <c r="C87" s="26" t="s">
        <v>22</v>
      </c>
      <c r="D87" s="26" t="s">
        <v>29</v>
      </c>
      <c r="E87" s="26" t="s">
        <v>579</v>
      </c>
      <c r="F87" s="26" t="s">
        <v>87</v>
      </c>
      <c r="G87" s="9">
        <v>755</v>
      </c>
      <c r="H87" s="9">
        <v>755</v>
      </c>
    </row>
    <row r="88" spans="1:8" ht="20.100000000000001" customHeight="1" x14ac:dyDescent="0.25">
      <c r="A88" s="25" t="s">
        <v>580</v>
      </c>
      <c r="B88" s="26">
        <f t="shared" si="34"/>
        <v>901</v>
      </c>
      <c r="C88" s="26" t="s">
        <v>22</v>
      </c>
      <c r="D88" s="26" t="s">
        <v>29</v>
      </c>
      <c r="E88" s="26" t="s">
        <v>582</v>
      </c>
      <c r="F88" s="26"/>
      <c r="G88" s="9">
        <f t="shared" ref="G88:H89" si="35">G89</f>
        <v>2763</v>
      </c>
      <c r="H88" s="9">
        <f t="shared" si="35"/>
        <v>2763</v>
      </c>
    </row>
    <row r="89" spans="1:8" ht="66" x14ac:dyDescent="0.25">
      <c r="A89" s="25" t="s">
        <v>449</v>
      </c>
      <c r="B89" s="26">
        <f t="shared" si="34"/>
        <v>901</v>
      </c>
      <c r="C89" s="26" t="s">
        <v>22</v>
      </c>
      <c r="D89" s="26" t="s">
        <v>29</v>
      </c>
      <c r="E89" s="26" t="s">
        <v>582</v>
      </c>
      <c r="F89" s="26" t="s">
        <v>85</v>
      </c>
      <c r="G89" s="9">
        <f t="shared" si="35"/>
        <v>2763</v>
      </c>
      <c r="H89" s="9">
        <f t="shared" si="35"/>
        <v>2763</v>
      </c>
    </row>
    <row r="90" spans="1:8" ht="33" x14ac:dyDescent="0.25">
      <c r="A90" s="25" t="s">
        <v>86</v>
      </c>
      <c r="B90" s="26">
        <f t="shared" si="34"/>
        <v>901</v>
      </c>
      <c r="C90" s="26" t="s">
        <v>22</v>
      </c>
      <c r="D90" s="26" t="s">
        <v>29</v>
      </c>
      <c r="E90" s="26" t="s">
        <v>582</v>
      </c>
      <c r="F90" s="26" t="s">
        <v>87</v>
      </c>
      <c r="G90" s="9">
        <v>2763</v>
      </c>
      <c r="H90" s="9">
        <v>2763</v>
      </c>
    </row>
    <row r="91" spans="1:8" ht="33" x14ac:dyDescent="0.25">
      <c r="A91" s="25" t="s">
        <v>581</v>
      </c>
      <c r="B91" s="26">
        <f t="shared" si="34"/>
        <v>901</v>
      </c>
      <c r="C91" s="26" t="s">
        <v>22</v>
      </c>
      <c r="D91" s="26" t="s">
        <v>29</v>
      </c>
      <c r="E91" s="26" t="s">
        <v>583</v>
      </c>
      <c r="F91" s="26"/>
      <c r="G91" s="9">
        <f t="shared" ref="G91:H92" si="36">G92</f>
        <v>267</v>
      </c>
      <c r="H91" s="9">
        <f t="shared" si="36"/>
        <v>267</v>
      </c>
    </row>
    <row r="92" spans="1:8" ht="66" x14ac:dyDescent="0.25">
      <c r="A92" s="25" t="s">
        <v>449</v>
      </c>
      <c r="B92" s="26">
        <f t="shared" si="34"/>
        <v>901</v>
      </c>
      <c r="C92" s="26" t="s">
        <v>22</v>
      </c>
      <c r="D92" s="26" t="s">
        <v>29</v>
      </c>
      <c r="E92" s="26" t="s">
        <v>583</v>
      </c>
      <c r="F92" s="26" t="s">
        <v>85</v>
      </c>
      <c r="G92" s="9">
        <f t="shared" si="36"/>
        <v>267</v>
      </c>
      <c r="H92" s="9">
        <f t="shared" si="36"/>
        <v>267</v>
      </c>
    </row>
    <row r="93" spans="1:8" ht="33" x14ac:dyDescent="0.25">
      <c r="A93" s="25" t="s">
        <v>86</v>
      </c>
      <c r="B93" s="26">
        <f t="shared" si="34"/>
        <v>901</v>
      </c>
      <c r="C93" s="26" t="s">
        <v>22</v>
      </c>
      <c r="D93" s="26" t="s">
        <v>29</v>
      </c>
      <c r="E93" s="26" t="s">
        <v>583</v>
      </c>
      <c r="F93" s="26" t="s">
        <v>87</v>
      </c>
      <c r="G93" s="9">
        <v>267</v>
      </c>
      <c r="H93" s="9">
        <v>267</v>
      </c>
    </row>
    <row r="94" spans="1:8" ht="20.100000000000001" customHeight="1" x14ac:dyDescent="0.25">
      <c r="A94" s="25" t="s">
        <v>584</v>
      </c>
      <c r="B94" s="26">
        <f t="shared" si="34"/>
        <v>901</v>
      </c>
      <c r="C94" s="26" t="s">
        <v>22</v>
      </c>
      <c r="D94" s="26" t="s">
        <v>29</v>
      </c>
      <c r="E94" s="26" t="s">
        <v>592</v>
      </c>
      <c r="F94" s="26"/>
      <c r="G94" s="9">
        <f t="shared" ref="G94:H95" si="37">G95</f>
        <v>6975</v>
      </c>
      <c r="H94" s="9">
        <f t="shared" si="37"/>
        <v>6975</v>
      </c>
    </row>
    <row r="95" spans="1:8" ht="66" x14ac:dyDescent="0.25">
      <c r="A95" s="25" t="s">
        <v>449</v>
      </c>
      <c r="B95" s="26">
        <f t="shared" si="34"/>
        <v>901</v>
      </c>
      <c r="C95" s="26" t="s">
        <v>22</v>
      </c>
      <c r="D95" s="26" t="s">
        <v>29</v>
      </c>
      <c r="E95" s="26" t="s">
        <v>592</v>
      </c>
      <c r="F95" s="26" t="s">
        <v>585</v>
      </c>
      <c r="G95" s="9">
        <f t="shared" si="37"/>
        <v>6975</v>
      </c>
      <c r="H95" s="9">
        <f t="shared" si="37"/>
        <v>6975</v>
      </c>
    </row>
    <row r="96" spans="1:8" ht="33" x14ac:dyDescent="0.25">
      <c r="A96" s="25" t="s">
        <v>86</v>
      </c>
      <c r="B96" s="26">
        <f t="shared" si="34"/>
        <v>901</v>
      </c>
      <c r="C96" s="26" t="s">
        <v>22</v>
      </c>
      <c r="D96" s="26" t="s">
        <v>29</v>
      </c>
      <c r="E96" s="26" t="s">
        <v>592</v>
      </c>
      <c r="F96" s="26" t="s">
        <v>87</v>
      </c>
      <c r="G96" s="9">
        <v>6975</v>
      </c>
      <c r="H96" s="9">
        <v>6975</v>
      </c>
    </row>
    <row r="97" spans="1:8" ht="49.5" x14ac:dyDescent="0.25">
      <c r="A97" s="25" t="s">
        <v>586</v>
      </c>
      <c r="B97" s="26">
        <f t="shared" si="34"/>
        <v>901</v>
      </c>
      <c r="C97" s="26" t="s">
        <v>22</v>
      </c>
      <c r="D97" s="26" t="s">
        <v>29</v>
      </c>
      <c r="E97" s="26" t="s">
        <v>591</v>
      </c>
      <c r="F97" s="26"/>
      <c r="G97" s="9">
        <f t="shared" ref="G97:H98" si="38">G98</f>
        <v>36377</v>
      </c>
      <c r="H97" s="9">
        <f t="shared" si="38"/>
        <v>36377</v>
      </c>
    </row>
    <row r="98" spans="1:8" ht="66" x14ac:dyDescent="0.25">
      <c r="A98" s="25" t="s">
        <v>449</v>
      </c>
      <c r="B98" s="26">
        <f t="shared" si="34"/>
        <v>901</v>
      </c>
      <c r="C98" s="26" t="s">
        <v>22</v>
      </c>
      <c r="D98" s="26" t="s">
        <v>29</v>
      </c>
      <c r="E98" s="26" t="s">
        <v>591</v>
      </c>
      <c r="F98" s="26" t="s">
        <v>85</v>
      </c>
      <c r="G98" s="9">
        <f t="shared" si="38"/>
        <v>36377</v>
      </c>
      <c r="H98" s="9">
        <f t="shared" si="38"/>
        <v>36377</v>
      </c>
    </row>
    <row r="99" spans="1:8" ht="33" x14ac:dyDescent="0.25">
      <c r="A99" s="25" t="s">
        <v>86</v>
      </c>
      <c r="B99" s="26">
        <f t="shared" si="34"/>
        <v>901</v>
      </c>
      <c r="C99" s="26" t="s">
        <v>22</v>
      </c>
      <c r="D99" s="26" t="s">
        <v>29</v>
      </c>
      <c r="E99" s="26" t="s">
        <v>591</v>
      </c>
      <c r="F99" s="26" t="s">
        <v>87</v>
      </c>
      <c r="G99" s="9">
        <v>36377</v>
      </c>
      <c r="H99" s="9">
        <v>36377</v>
      </c>
    </row>
    <row r="100" spans="1:8" ht="33" x14ac:dyDescent="0.25">
      <c r="A100" s="25" t="s">
        <v>587</v>
      </c>
      <c r="B100" s="26">
        <f>B98</f>
        <v>901</v>
      </c>
      <c r="C100" s="26" t="s">
        <v>22</v>
      </c>
      <c r="D100" s="26" t="s">
        <v>29</v>
      </c>
      <c r="E100" s="26" t="s">
        <v>590</v>
      </c>
      <c r="F100" s="26"/>
      <c r="G100" s="9">
        <f t="shared" ref="G100:H101" si="39">G101</f>
        <v>4717</v>
      </c>
      <c r="H100" s="9">
        <f t="shared" si="39"/>
        <v>4717</v>
      </c>
    </row>
    <row r="101" spans="1:8" ht="66" x14ac:dyDescent="0.25">
      <c r="A101" s="25" t="s">
        <v>449</v>
      </c>
      <c r="B101" s="26">
        <f>B99</f>
        <v>901</v>
      </c>
      <c r="C101" s="26" t="s">
        <v>22</v>
      </c>
      <c r="D101" s="26" t="s">
        <v>29</v>
      </c>
      <c r="E101" s="26" t="s">
        <v>590</v>
      </c>
      <c r="F101" s="26" t="s">
        <v>85</v>
      </c>
      <c r="G101" s="9">
        <f t="shared" si="39"/>
        <v>4717</v>
      </c>
      <c r="H101" s="9">
        <f t="shared" si="39"/>
        <v>4717</v>
      </c>
    </row>
    <row r="102" spans="1:8" ht="33" x14ac:dyDescent="0.25">
      <c r="A102" s="25" t="s">
        <v>86</v>
      </c>
      <c r="B102" s="26">
        <f t="shared" si="34"/>
        <v>901</v>
      </c>
      <c r="C102" s="26" t="s">
        <v>22</v>
      </c>
      <c r="D102" s="26" t="s">
        <v>29</v>
      </c>
      <c r="E102" s="26" t="s">
        <v>590</v>
      </c>
      <c r="F102" s="26" t="s">
        <v>87</v>
      </c>
      <c r="G102" s="9">
        <v>4717</v>
      </c>
      <c r="H102" s="9">
        <v>4717</v>
      </c>
    </row>
    <row r="103" spans="1:8" ht="20.100000000000001" customHeight="1" x14ac:dyDescent="0.25">
      <c r="A103" s="25" t="s">
        <v>588</v>
      </c>
      <c r="B103" s="26">
        <f t="shared" si="34"/>
        <v>901</v>
      </c>
      <c r="C103" s="26" t="s">
        <v>22</v>
      </c>
      <c r="D103" s="26" t="s">
        <v>29</v>
      </c>
      <c r="E103" s="26" t="s">
        <v>589</v>
      </c>
      <c r="F103" s="26"/>
      <c r="G103" s="9">
        <f t="shared" ref="G103:H104" si="40">G104</f>
        <v>1846</v>
      </c>
      <c r="H103" s="9">
        <f t="shared" si="40"/>
        <v>1846</v>
      </c>
    </row>
    <row r="104" spans="1:8" ht="66" x14ac:dyDescent="0.25">
      <c r="A104" s="25" t="s">
        <v>449</v>
      </c>
      <c r="B104" s="26">
        <f t="shared" si="34"/>
        <v>901</v>
      </c>
      <c r="C104" s="26" t="s">
        <v>22</v>
      </c>
      <c r="D104" s="26" t="s">
        <v>29</v>
      </c>
      <c r="E104" s="26" t="s">
        <v>589</v>
      </c>
      <c r="F104" s="26" t="s">
        <v>85</v>
      </c>
      <c r="G104" s="9">
        <f t="shared" si="40"/>
        <v>1846</v>
      </c>
      <c r="H104" s="9">
        <f t="shared" si="40"/>
        <v>1846</v>
      </c>
    </row>
    <row r="105" spans="1:8" ht="33" x14ac:dyDescent="0.25">
      <c r="A105" s="25" t="s">
        <v>86</v>
      </c>
      <c r="B105" s="26">
        <f t="shared" si="34"/>
        <v>901</v>
      </c>
      <c r="C105" s="26" t="s">
        <v>22</v>
      </c>
      <c r="D105" s="26" t="s">
        <v>29</v>
      </c>
      <c r="E105" s="26" t="s">
        <v>589</v>
      </c>
      <c r="F105" s="26" t="s">
        <v>87</v>
      </c>
      <c r="G105" s="9">
        <v>1846</v>
      </c>
      <c r="H105" s="9">
        <v>1846</v>
      </c>
    </row>
    <row r="106" spans="1:8" x14ac:dyDescent="0.25">
      <c r="A106" s="25"/>
      <c r="B106" s="26"/>
      <c r="C106" s="30"/>
      <c r="D106" s="30"/>
      <c r="E106" s="30"/>
      <c r="F106" s="31"/>
      <c r="G106" s="9"/>
      <c r="H106" s="10"/>
    </row>
    <row r="107" spans="1:8" ht="18.75" x14ac:dyDescent="0.3">
      <c r="A107" s="23" t="s">
        <v>59</v>
      </c>
      <c r="B107" s="24" t="s">
        <v>436</v>
      </c>
      <c r="C107" s="24" t="s">
        <v>22</v>
      </c>
      <c r="D107" s="24" t="s">
        <v>60</v>
      </c>
      <c r="E107" s="24"/>
      <c r="F107" s="24"/>
      <c r="G107" s="13">
        <f t="shared" ref="G107:H112" si="41">G108</f>
        <v>173</v>
      </c>
      <c r="H107" s="13">
        <f t="shared" si="41"/>
        <v>0</v>
      </c>
    </row>
    <row r="108" spans="1:8" ht="49.5" x14ac:dyDescent="0.25">
      <c r="A108" s="28" t="s">
        <v>428</v>
      </c>
      <c r="B108" s="26">
        <v>901</v>
      </c>
      <c r="C108" s="26" t="s">
        <v>22</v>
      </c>
      <c r="D108" s="26" t="s">
        <v>60</v>
      </c>
      <c r="E108" s="26" t="s">
        <v>74</v>
      </c>
      <c r="F108" s="26"/>
      <c r="G108" s="11">
        <f t="shared" si="41"/>
        <v>173</v>
      </c>
      <c r="H108" s="11">
        <f t="shared" si="41"/>
        <v>0</v>
      </c>
    </row>
    <row r="109" spans="1:8" ht="33" x14ac:dyDescent="0.25">
      <c r="A109" s="25" t="s">
        <v>447</v>
      </c>
      <c r="B109" s="26">
        <v>901</v>
      </c>
      <c r="C109" s="26" t="s">
        <v>22</v>
      </c>
      <c r="D109" s="26" t="s">
        <v>60</v>
      </c>
      <c r="E109" s="26" t="s">
        <v>439</v>
      </c>
      <c r="F109" s="26"/>
      <c r="G109" s="11">
        <f t="shared" ref="G109:H109" si="42">G110+G114</f>
        <v>173</v>
      </c>
      <c r="H109" s="11">
        <f t="shared" si="42"/>
        <v>0</v>
      </c>
    </row>
    <row r="110" spans="1:8" ht="20.100000000000001" customHeight="1" x14ac:dyDescent="0.25">
      <c r="A110" s="25" t="s">
        <v>15</v>
      </c>
      <c r="B110" s="26">
        <v>901</v>
      </c>
      <c r="C110" s="26" t="s">
        <v>22</v>
      </c>
      <c r="D110" s="26" t="s">
        <v>60</v>
      </c>
      <c r="E110" s="26" t="s">
        <v>437</v>
      </c>
      <c r="F110" s="26"/>
      <c r="G110" s="9">
        <f t="shared" si="41"/>
        <v>173</v>
      </c>
      <c r="H110" s="9">
        <f t="shared" si="41"/>
        <v>0</v>
      </c>
    </row>
    <row r="111" spans="1:8" ht="33" x14ac:dyDescent="0.25">
      <c r="A111" s="25" t="s">
        <v>94</v>
      </c>
      <c r="B111" s="26">
        <v>901</v>
      </c>
      <c r="C111" s="26" t="s">
        <v>22</v>
      </c>
      <c r="D111" s="26" t="s">
        <v>60</v>
      </c>
      <c r="E111" s="26" t="s">
        <v>438</v>
      </c>
      <c r="F111" s="26"/>
      <c r="G111" s="11">
        <f t="shared" si="41"/>
        <v>173</v>
      </c>
      <c r="H111" s="11">
        <f t="shared" si="41"/>
        <v>0</v>
      </c>
    </row>
    <row r="112" spans="1:8" ht="66" x14ac:dyDescent="0.25">
      <c r="A112" s="25" t="s">
        <v>449</v>
      </c>
      <c r="B112" s="26">
        <v>901</v>
      </c>
      <c r="C112" s="26" t="s">
        <v>22</v>
      </c>
      <c r="D112" s="26" t="s">
        <v>60</v>
      </c>
      <c r="E112" s="26" t="s">
        <v>438</v>
      </c>
      <c r="F112" s="26" t="s">
        <v>85</v>
      </c>
      <c r="G112" s="9">
        <f t="shared" si="41"/>
        <v>173</v>
      </c>
      <c r="H112" s="9">
        <f t="shared" si="41"/>
        <v>0</v>
      </c>
    </row>
    <row r="113" spans="1:8" ht="33" x14ac:dyDescent="0.25">
      <c r="A113" s="25" t="s">
        <v>86</v>
      </c>
      <c r="B113" s="26">
        <v>901</v>
      </c>
      <c r="C113" s="26" t="s">
        <v>22</v>
      </c>
      <c r="D113" s="26" t="s">
        <v>60</v>
      </c>
      <c r="E113" s="26" t="s">
        <v>438</v>
      </c>
      <c r="F113" s="26" t="s">
        <v>87</v>
      </c>
      <c r="G113" s="9">
        <v>173</v>
      </c>
      <c r="H113" s="10"/>
    </row>
    <row r="114" spans="1:8" s="85" customFormat="1" ht="20.100000000000001" hidden="1" customHeight="1" x14ac:dyDescent="0.25">
      <c r="A114" s="86" t="s">
        <v>576</v>
      </c>
      <c r="B114" s="84" t="s">
        <v>436</v>
      </c>
      <c r="C114" s="84" t="s">
        <v>22</v>
      </c>
      <c r="D114" s="84" t="s">
        <v>60</v>
      </c>
      <c r="E114" s="84" t="s">
        <v>709</v>
      </c>
      <c r="F114" s="84"/>
      <c r="G114" s="9">
        <f t="shared" ref="G114:H116" si="43">G115</f>
        <v>0</v>
      </c>
      <c r="H114" s="9">
        <f t="shared" si="43"/>
        <v>0</v>
      </c>
    </row>
    <row r="115" spans="1:8" s="85" customFormat="1" ht="20.100000000000001" hidden="1" customHeight="1" x14ac:dyDescent="0.25">
      <c r="A115" s="86" t="s">
        <v>588</v>
      </c>
      <c r="B115" s="84">
        <f>B112</f>
        <v>901</v>
      </c>
      <c r="C115" s="84" t="s">
        <v>22</v>
      </c>
      <c r="D115" s="84" t="s">
        <v>60</v>
      </c>
      <c r="E115" s="84" t="s">
        <v>708</v>
      </c>
      <c r="F115" s="84"/>
      <c r="G115" s="9">
        <f t="shared" ref="G115" si="44">G116</f>
        <v>0</v>
      </c>
      <c r="H115" s="9">
        <f t="shared" si="43"/>
        <v>0</v>
      </c>
    </row>
    <row r="116" spans="1:8" s="85" customFormat="1" ht="66" hidden="1" x14ac:dyDescent="0.25">
      <c r="A116" s="86" t="s">
        <v>449</v>
      </c>
      <c r="B116" s="84">
        <f>B113</f>
        <v>901</v>
      </c>
      <c r="C116" s="84" t="s">
        <v>22</v>
      </c>
      <c r="D116" s="84" t="s">
        <v>60</v>
      </c>
      <c r="E116" s="84" t="s">
        <v>708</v>
      </c>
      <c r="F116" s="84" t="s">
        <v>85</v>
      </c>
      <c r="G116" s="9">
        <f t="shared" si="43"/>
        <v>0</v>
      </c>
      <c r="H116" s="9">
        <f t="shared" si="43"/>
        <v>0</v>
      </c>
    </row>
    <row r="117" spans="1:8" s="85" customFormat="1" ht="33" hidden="1" x14ac:dyDescent="0.25">
      <c r="A117" s="86" t="s">
        <v>86</v>
      </c>
      <c r="B117" s="84">
        <f>B115</f>
        <v>901</v>
      </c>
      <c r="C117" s="84" t="s">
        <v>22</v>
      </c>
      <c r="D117" s="84" t="s">
        <v>60</v>
      </c>
      <c r="E117" s="84" t="s">
        <v>708</v>
      </c>
      <c r="F117" s="84" t="s">
        <v>87</v>
      </c>
      <c r="G117" s="9"/>
      <c r="H117" s="9"/>
    </row>
    <row r="118" spans="1:8" x14ac:dyDescent="0.25">
      <c r="A118" s="25"/>
      <c r="B118" s="26"/>
      <c r="C118" s="26"/>
      <c r="D118" s="26"/>
      <c r="E118" s="26"/>
      <c r="F118" s="26"/>
      <c r="G118" s="9"/>
      <c r="H118" s="10"/>
    </row>
    <row r="119" spans="1:8" ht="40.5" x14ac:dyDescent="0.3">
      <c r="A119" s="32" t="s">
        <v>491</v>
      </c>
      <c r="B119" s="21" t="s">
        <v>152</v>
      </c>
      <c r="C119" s="21"/>
      <c r="D119" s="21"/>
      <c r="E119" s="21"/>
      <c r="F119" s="21"/>
      <c r="G119" s="6">
        <f>G121+G139+G153+G132</f>
        <v>629638</v>
      </c>
      <c r="H119" s="6">
        <f>H121+H139+H153+H132</f>
        <v>112913</v>
      </c>
    </row>
    <row r="120" spans="1:8" s="74" customFormat="1" x14ac:dyDescent="0.25">
      <c r="A120" s="72"/>
      <c r="B120" s="27"/>
      <c r="C120" s="27"/>
      <c r="D120" s="27"/>
      <c r="E120" s="27"/>
      <c r="F120" s="27"/>
      <c r="G120" s="10"/>
      <c r="H120" s="73"/>
    </row>
    <row r="121" spans="1:8" ht="75" x14ac:dyDescent="0.3">
      <c r="A121" s="33" t="s">
        <v>97</v>
      </c>
      <c r="B121" s="24" t="s">
        <v>152</v>
      </c>
      <c r="C121" s="24" t="s">
        <v>22</v>
      </c>
      <c r="D121" s="24" t="s">
        <v>29</v>
      </c>
      <c r="E121" s="24"/>
      <c r="F121" s="24"/>
      <c r="G121" s="13">
        <f t="shared" ref="G121:H121" si="45">G122</f>
        <v>72724</v>
      </c>
      <c r="H121" s="13">
        <f t="shared" si="45"/>
        <v>0</v>
      </c>
    </row>
    <row r="122" spans="1:8" ht="49.5" x14ac:dyDescent="0.25">
      <c r="A122" s="28" t="s">
        <v>428</v>
      </c>
      <c r="B122" s="30">
        <v>902</v>
      </c>
      <c r="C122" s="30" t="s">
        <v>22</v>
      </c>
      <c r="D122" s="30" t="s">
        <v>29</v>
      </c>
      <c r="E122" s="30" t="s">
        <v>74</v>
      </c>
      <c r="F122" s="31"/>
      <c r="G122" s="11">
        <f t="shared" ref="G122:H122" si="46">G124</f>
        <v>72724</v>
      </c>
      <c r="H122" s="11">
        <f t="shared" si="46"/>
        <v>0</v>
      </c>
    </row>
    <row r="123" spans="1:8" ht="33" x14ac:dyDescent="0.25">
      <c r="A123" s="25" t="s">
        <v>81</v>
      </c>
      <c r="B123" s="30">
        <v>902</v>
      </c>
      <c r="C123" s="30" t="s">
        <v>22</v>
      </c>
      <c r="D123" s="30" t="s">
        <v>29</v>
      </c>
      <c r="E123" s="30" t="s">
        <v>541</v>
      </c>
      <c r="F123" s="34"/>
      <c r="G123" s="11">
        <f t="shared" ref="G123:H123" si="47">G124</f>
        <v>72724</v>
      </c>
      <c r="H123" s="11">
        <f t="shared" si="47"/>
        <v>0</v>
      </c>
    </row>
    <row r="124" spans="1:8" x14ac:dyDescent="0.25">
      <c r="A124" s="25" t="s">
        <v>90</v>
      </c>
      <c r="B124" s="30">
        <v>902</v>
      </c>
      <c r="C124" s="30" t="s">
        <v>22</v>
      </c>
      <c r="D124" s="30" t="s">
        <v>29</v>
      </c>
      <c r="E124" s="30" t="s">
        <v>543</v>
      </c>
      <c r="F124" s="34"/>
      <c r="G124" s="9">
        <f t="shared" ref="G124:H124" si="48">G125+G127+G129</f>
        <v>72724</v>
      </c>
      <c r="H124" s="9">
        <f t="shared" si="48"/>
        <v>0</v>
      </c>
    </row>
    <row r="125" spans="1:8" ht="66" x14ac:dyDescent="0.25">
      <c r="A125" s="25" t="s">
        <v>449</v>
      </c>
      <c r="B125" s="30">
        <v>902</v>
      </c>
      <c r="C125" s="30" t="s">
        <v>22</v>
      </c>
      <c r="D125" s="30" t="s">
        <v>29</v>
      </c>
      <c r="E125" s="30" t="s">
        <v>543</v>
      </c>
      <c r="F125" s="31">
        <v>100</v>
      </c>
      <c r="G125" s="11">
        <f t="shared" ref="G125:H125" si="49">G126</f>
        <v>66243</v>
      </c>
      <c r="H125" s="11">
        <f t="shared" si="49"/>
        <v>0</v>
      </c>
    </row>
    <row r="126" spans="1:8" ht="33" x14ac:dyDescent="0.25">
      <c r="A126" s="25" t="s">
        <v>86</v>
      </c>
      <c r="B126" s="30">
        <v>902</v>
      </c>
      <c r="C126" s="30" t="s">
        <v>22</v>
      </c>
      <c r="D126" s="30" t="s">
        <v>29</v>
      </c>
      <c r="E126" s="30" t="s">
        <v>543</v>
      </c>
      <c r="F126" s="31">
        <v>120</v>
      </c>
      <c r="G126" s="9">
        <f>63709+2534</f>
        <v>66243</v>
      </c>
      <c r="H126" s="10"/>
    </row>
    <row r="127" spans="1:8" ht="33" x14ac:dyDescent="0.25">
      <c r="A127" s="25" t="s">
        <v>244</v>
      </c>
      <c r="B127" s="30">
        <v>902</v>
      </c>
      <c r="C127" s="30" t="s">
        <v>22</v>
      </c>
      <c r="D127" s="30" t="s">
        <v>29</v>
      </c>
      <c r="E127" s="30" t="s">
        <v>543</v>
      </c>
      <c r="F127" s="31">
        <v>200</v>
      </c>
      <c r="G127" s="11">
        <f t="shared" ref="G127:H127" si="50">G128</f>
        <v>6480</v>
      </c>
      <c r="H127" s="11">
        <f t="shared" si="50"/>
        <v>0</v>
      </c>
    </row>
    <row r="128" spans="1:8" ht="33" x14ac:dyDescent="0.25">
      <c r="A128" s="25" t="s">
        <v>37</v>
      </c>
      <c r="B128" s="30">
        <v>902</v>
      </c>
      <c r="C128" s="30" t="s">
        <v>22</v>
      </c>
      <c r="D128" s="30" t="s">
        <v>29</v>
      </c>
      <c r="E128" s="30" t="s">
        <v>543</v>
      </c>
      <c r="F128" s="31">
        <v>240</v>
      </c>
      <c r="G128" s="9">
        <v>6480</v>
      </c>
      <c r="H128" s="10"/>
    </row>
    <row r="129" spans="1:8" x14ac:dyDescent="0.25">
      <c r="A129" s="25" t="s">
        <v>66</v>
      </c>
      <c r="B129" s="30">
        <v>902</v>
      </c>
      <c r="C129" s="30" t="s">
        <v>22</v>
      </c>
      <c r="D129" s="30" t="s">
        <v>29</v>
      </c>
      <c r="E129" s="30" t="s">
        <v>543</v>
      </c>
      <c r="F129" s="31">
        <v>800</v>
      </c>
      <c r="G129" s="9">
        <f t="shared" ref="G129:H129" si="51">G130</f>
        <v>1</v>
      </c>
      <c r="H129" s="9">
        <f t="shared" si="51"/>
        <v>0</v>
      </c>
    </row>
    <row r="130" spans="1:8" x14ac:dyDescent="0.25">
      <c r="A130" s="25" t="s">
        <v>68</v>
      </c>
      <c r="B130" s="30">
        <v>902</v>
      </c>
      <c r="C130" s="30" t="s">
        <v>22</v>
      </c>
      <c r="D130" s="30" t="s">
        <v>29</v>
      </c>
      <c r="E130" s="30" t="s">
        <v>543</v>
      </c>
      <c r="F130" s="31">
        <v>850</v>
      </c>
      <c r="G130" s="9">
        <v>1</v>
      </c>
      <c r="H130" s="10"/>
    </row>
    <row r="131" spans="1:8" x14ac:dyDescent="0.25">
      <c r="A131" s="25"/>
      <c r="B131" s="30"/>
      <c r="C131" s="30"/>
      <c r="D131" s="30"/>
      <c r="E131" s="30"/>
      <c r="F131" s="31"/>
      <c r="G131" s="9"/>
      <c r="H131" s="10"/>
    </row>
    <row r="132" spans="1:8" ht="18.75" x14ac:dyDescent="0.3">
      <c r="A132" s="23" t="s">
        <v>153</v>
      </c>
      <c r="B132" s="35">
        <v>902</v>
      </c>
      <c r="C132" s="35" t="s">
        <v>22</v>
      </c>
      <c r="D132" s="35" t="s">
        <v>154</v>
      </c>
      <c r="E132" s="35"/>
      <c r="F132" s="36"/>
      <c r="G132" s="13">
        <f t="shared" ref="G132:H132" si="52">SUM(G137:G137)</f>
        <v>3000</v>
      </c>
      <c r="H132" s="13">
        <f t="shared" si="52"/>
        <v>0</v>
      </c>
    </row>
    <row r="133" spans="1:8" x14ac:dyDescent="0.25">
      <c r="A133" s="25" t="s">
        <v>62</v>
      </c>
      <c r="B133" s="30">
        <v>902</v>
      </c>
      <c r="C133" s="30" t="s">
        <v>22</v>
      </c>
      <c r="D133" s="30" t="s">
        <v>154</v>
      </c>
      <c r="E133" s="30" t="s">
        <v>63</v>
      </c>
      <c r="F133" s="31"/>
      <c r="G133" s="11">
        <f t="shared" ref="G133:H133" si="53">G137</f>
        <v>3000</v>
      </c>
      <c r="H133" s="11">
        <f t="shared" si="53"/>
        <v>0</v>
      </c>
    </row>
    <row r="134" spans="1:8" x14ac:dyDescent="0.25">
      <c r="A134" s="25" t="s">
        <v>153</v>
      </c>
      <c r="B134" s="30">
        <v>902</v>
      </c>
      <c r="C134" s="30" t="s">
        <v>22</v>
      </c>
      <c r="D134" s="30" t="s">
        <v>154</v>
      </c>
      <c r="E134" s="30" t="s">
        <v>389</v>
      </c>
      <c r="F134" s="31"/>
      <c r="G134" s="11">
        <f t="shared" ref="G134:H134" si="54">G137</f>
        <v>3000</v>
      </c>
      <c r="H134" s="11">
        <f t="shared" si="54"/>
        <v>0</v>
      </c>
    </row>
    <row r="135" spans="1:8" x14ac:dyDescent="0.25">
      <c r="A135" s="25" t="s">
        <v>540</v>
      </c>
      <c r="B135" s="30">
        <v>902</v>
      </c>
      <c r="C135" s="30" t="s">
        <v>22</v>
      </c>
      <c r="D135" s="30" t="s">
        <v>154</v>
      </c>
      <c r="E135" s="30" t="s">
        <v>390</v>
      </c>
      <c r="F135" s="31"/>
      <c r="G135" s="11">
        <f t="shared" ref="G135:H135" si="55">G137</f>
        <v>3000</v>
      </c>
      <c r="H135" s="11">
        <f t="shared" si="55"/>
        <v>0</v>
      </c>
    </row>
    <row r="136" spans="1:8" x14ac:dyDescent="0.25">
      <c r="A136" s="25" t="s">
        <v>66</v>
      </c>
      <c r="B136" s="30">
        <v>902</v>
      </c>
      <c r="C136" s="30" t="s">
        <v>22</v>
      </c>
      <c r="D136" s="30" t="s">
        <v>154</v>
      </c>
      <c r="E136" s="30" t="s">
        <v>390</v>
      </c>
      <c r="F136" s="31">
        <v>800</v>
      </c>
      <c r="G136" s="11">
        <f t="shared" ref="G136:H136" si="56">G137</f>
        <v>3000</v>
      </c>
      <c r="H136" s="11">
        <f t="shared" si="56"/>
        <v>0</v>
      </c>
    </row>
    <row r="137" spans="1:8" x14ac:dyDescent="0.25">
      <c r="A137" s="25" t="s">
        <v>155</v>
      </c>
      <c r="B137" s="30">
        <v>902</v>
      </c>
      <c r="C137" s="30" t="s">
        <v>22</v>
      </c>
      <c r="D137" s="30" t="s">
        <v>154</v>
      </c>
      <c r="E137" s="30" t="s">
        <v>390</v>
      </c>
      <c r="F137" s="31">
        <v>870</v>
      </c>
      <c r="G137" s="9">
        <v>3000</v>
      </c>
      <c r="H137" s="10"/>
    </row>
    <row r="138" spans="1:8" x14ac:dyDescent="0.25">
      <c r="A138" s="25"/>
      <c r="B138" s="30"/>
      <c r="C138" s="30"/>
      <c r="D138" s="30"/>
      <c r="E138" s="30"/>
      <c r="F138" s="31"/>
      <c r="G138" s="9"/>
      <c r="H138" s="10"/>
    </row>
    <row r="139" spans="1:8" ht="18.75" x14ac:dyDescent="0.3">
      <c r="A139" s="23" t="s">
        <v>59</v>
      </c>
      <c r="B139" s="35">
        <v>902</v>
      </c>
      <c r="C139" s="35" t="s">
        <v>22</v>
      </c>
      <c r="D139" s="35" t="s">
        <v>60</v>
      </c>
      <c r="E139" s="35"/>
      <c r="F139" s="36"/>
      <c r="G139" s="13">
        <f t="shared" ref="G139:H139" si="57">G140</f>
        <v>43482</v>
      </c>
      <c r="H139" s="13">
        <f t="shared" si="57"/>
        <v>0</v>
      </c>
    </row>
    <row r="140" spans="1:8" x14ac:dyDescent="0.25">
      <c r="A140" s="25" t="s">
        <v>62</v>
      </c>
      <c r="B140" s="30">
        <v>902</v>
      </c>
      <c r="C140" s="30" t="s">
        <v>22</v>
      </c>
      <c r="D140" s="30" t="s">
        <v>60</v>
      </c>
      <c r="E140" s="30" t="s">
        <v>63</v>
      </c>
      <c r="F140" s="37"/>
      <c r="G140" s="9">
        <f t="shared" ref="G140:H140" si="58">G141+G148</f>
        <v>43482</v>
      </c>
      <c r="H140" s="9">
        <f t="shared" si="58"/>
        <v>0</v>
      </c>
    </row>
    <row r="141" spans="1:8" x14ac:dyDescent="0.25">
      <c r="A141" s="25" t="s">
        <v>15</v>
      </c>
      <c r="B141" s="30">
        <v>902</v>
      </c>
      <c r="C141" s="30" t="s">
        <v>22</v>
      </c>
      <c r="D141" s="30" t="s">
        <v>60</v>
      </c>
      <c r="E141" s="30" t="s">
        <v>64</v>
      </c>
      <c r="F141" s="31"/>
      <c r="G141" s="11">
        <f t="shared" ref="G141:H141" si="59">G142</f>
        <v>43482</v>
      </c>
      <c r="H141" s="11">
        <f t="shared" si="59"/>
        <v>0</v>
      </c>
    </row>
    <row r="142" spans="1:8" x14ac:dyDescent="0.25">
      <c r="A142" s="25" t="s">
        <v>61</v>
      </c>
      <c r="B142" s="30">
        <v>902</v>
      </c>
      <c r="C142" s="30" t="s">
        <v>22</v>
      </c>
      <c r="D142" s="30" t="s">
        <v>60</v>
      </c>
      <c r="E142" s="30" t="s">
        <v>65</v>
      </c>
      <c r="F142" s="31"/>
      <c r="G142" s="11">
        <f>G145+G143</f>
        <v>43482</v>
      </c>
      <c r="H142" s="11">
        <f>H145+H143</f>
        <v>0</v>
      </c>
    </row>
    <row r="143" spans="1:8" ht="33" x14ac:dyDescent="0.25">
      <c r="A143" s="25" t="s">
        <v>244</v>
      </c>
      <c r="B143" s="30">
        <v>902</v>
      </c>
      <c r="C143" s="30" t="s">
        <v>22</v>
      </c>
      <c r="D143" s="30" t="s">
        <v>60</v>
      </c>
      <c r="E143" s="30" t="s">
        <v>65</v>
      </c>
      <c r="F143" s="31">
        <v>200</v>
      </c>
      <c r="G143" s="11">
        <f t="shared" ref="G143:H143" si="60">G144</f>
        <v>5682</v>
      </c>
      <c r="H143" s="11">
        <f t="shared" si="60"/>
        <v>0</v>
      </c>
    </row>
    <row r="144" spans="1:8" ht="33" x14ac:dyDescent="0.25">
      <c r="A144" s="25" t="s">
        <v>37</v>
      </c>
      <c r="B144" s="30">
        <v>902</v>
      </c>
      <c r="C144" s="30" t="s">
        <v>22</v>
      </c>
      <c r="D144" s="30" t="s">
        <v>60</v>
      </c>
      <c r="E144" s="30" t="s">
        <v>65</v>
      </c>
      <c r="F144" s="31">
        <v>240</v>
      </c>
      <c r="G144" s="9">
        <v>5682</v>
      </c>
      <c r="H144" s="10"/>
    </row>
    <row r="145" spans="1:8" x14ac:dyDescent="0.25">
      <c r="A145" s="25" t="s">
        <v>66</v>
      </c>
      <c r="B145" s="30">
        <v>902</v>
      </c>
      <c r="C145" s="30" t="s">
        <v>22</v>
      </c>
      <c r="D145" s="30" t="s">
        <v>60</v>
      </c>
      <c r="E145" s="30" t="s">
        <v>65</v>
      </c>
      <c r="F145" s="31">
        <v>800</v>
      </c>
      <c r="G145" s="11">
        <f t="shared" ref="G145:H145" si="61">G146+G147</f>
        <v>37800</v>
      </c>
      <c r="H145" s="11">
        <f t="shared" si="61"/>
        <v>0</v>
      </c>
    </row>
    <row r="146" spans="1:8" x14ac:dyDescent="0.25">
      <c r="A146" s="25" t="s">
        <v>156</v>
      </c>
      <c r="B146" s="30">
        <v>902</v>
      </c>
      <c r="C146" s="30" t="s">
        <v>22</v>
      </c>
      <c r="D146" s="30" t="s">
        <v>60</v>
      </c>
      <c r="E146" s="30" t="s">
        <v>65</v>
      </c>
      <c r="F146" s="31">
        <v>830</v>
      </c>
      <c r="G146" s="9">
        <v>30000</v>
      </c>
      <c r="H146" s="10"/>
    </row>
    <row r="147" spans="1:8" ht="49.5" x14ac:dyDescent="0.25">
      <c r="A147" s="25" t="s">
        <v>157</v>
      </c>
      <c r="B147" s="30">
        <v>902</v>
      </c>
      <c r="C147" s="30" t="s">
        <v>22</v>
      </c>
      <c r="D147" s="30" t="s">
        <v>60</v>
      </c>
      <c r="E147" s="30" t="s">
        <v>65</v>
      </c>
      <c r="F147" s="31">
        <v>840</v>
      </c>
      <c r="G147" s="9">
        <v>7800</v>
      </c>
      <c r="H147" s="10"/>
    </row>
    <row r="148" spans="1:8" s="85" customFormat="1" ht="33" hidden="1" x14ac:dyDescent="0.25">
      <c r="A148" s="88" t="s">
        <v>399</v>
      </c>
      <c r="B148" s="91">
        <v>902</v>
      </c>
      <c r="C148" s="91" t="s">
        <v>22</v>
      </c>
      <c r="D148" s="91" t="s">
        <v>60</v>
      </c>
      <c r="E148" s="91" t="s">
        <v>622</v>
      </c>
      <c r="F148" s="92"/>
      <c r="G148" s="9">
        <f t="shared" ref="G148:H150" si="62">G149</f>
        <v>0</v>
      </c>
      <c r="H148" s="9">
        <f t="shared" si="62"/>
        <v>0</v>
      </c>
    </row>
    <row r="149" spans="1:8" s="85" customFormat="1" ht="33" hidden="1" x14ac:dyDescent="0.25">
      <c r="A149" s="88" t="s">
        <v>400</v>
      </c>
      <c r="B149" s="91">
        <v>902</v>
      </c>
      <c r="C149" s="91" t="s">
        <v>22</v>
      </c>
      <c r="D149" s="91" t="s">
        <v>60</v>
      </c>
      <c r="E149" s="91" t="s">
        <v>621</v>
      </c>
      <c r="F149" s="92"/>
      <c r="G149" s="9">
        <f t="shared" si="62"/>
        <v>0</v>
      </c>
      <c r="H149" s="9">
        <f t="shared" si="62"/>
        <v>0</v>
      </c>
    </row>
    <row r="150" spans="1:8" s="85" customFormat="1" hidden="1" x14ac:dyDescent="0.25">
      <c r="A150" s="86" t="s">
        <v>66</v>
      </c>
      <c r="B150" s="91" t="s">
        <v>152</v>
      </c>
      <c r="C150" s="91" t="s">
        <v>22</v>
      </c>
      <c r="D150" s="91" t="s">
        <v>60</v>
      </c>
      <c r="E150" s="91" t="s">
        <v>621</v>
      </c>
      <c r="F150" s="92">
        <v>800</v>
      </c>
      <c r="G150" s="9">
        <f t="shared" si="62"/>
        <v>0</v>
      </c>
      <c r="H150" s="9">
        <f t="shared" si="62"/>
        <v>0</v>
      </c>
    </row>
    <row r="151" spans="1:8" s="85" customFormat="1" hidden="1" x14ac:dyDescent="0.25">
      <c r="A151" s="86" t="s">
        <v>156</v>
      </c>
      <c r="B151" s="91" t="s">
        <v>152</v>
      </c>
      <c r="C151" s="91" t="s">
        <v>22</v>
      </c>
      <c r="D151" s="91" t="s">
        <v>60</v>
      </c>
      <c r="E151" s="91" t="s">
        <v>621</v>
      </c>
      <c r="F151" s="92">
        <v>830</v>
      </c>
      <c r="G151" s="9"/>
      <c r="H151" s="9"/>
    </row>
    <row r="152" spans="1:8" x14ac:dyDescent="0.25">
      <c r="A152" s="25"/>
      <c r="B152" s="30"/>
      <c r="C152" s="30"/>
      <c r="D152" s="30"/>
      <c r="E152" s="30"/>
      <c r="F152" s="31"/>
      <c r="G152" s="9"/>
      <c r="H152" s="10"/>
    </row>
    <row r="153" spans="1:8" ht="37.5" x14ac:dyDescent="0.3">
      <c r="A153" s="23" t="s">
        <v>158</v>
      </c>
      <c r="B153" s="35">
        <v>902</v>
      </c>
      <c r="C153" s="35" t="s">
        <v>60</v>
      </c>
      <c r="D153" s="35" t="s">
        <v>22</v>
      </c>
      <c r="E153" s="35"/>
      <c r="F153" s="36"/>
      <c r="G153" s="13">
        <f t="shared" ref="G153:H153" si="63">G154</f>
        <v>510432</v>
      </c>
      <c r="H153" s="13">
        <f t="shared" si="63"/>
        <v>112913</v>
      </c>
    </row>
    <row r="154" spans="1:8" x14ac:dyDescent="0.25">
      <c r="A154" s="25" t="s">
        <v>62</v>
      </c>
      <c r="B154" s="30">
        <v>902</v>
      </c>
      <c r="C154" s="30" t="s">
        <v>60</v>
      </c>
      <c r="D154" s="30" t="s">
        <v>22</v>
      </c>
      <c r="E154" s="30" t="s">
        <v>63</v>
      </c>
      <c r="F154" s="37"/>
      <c r="G154" s="11">
        <f>G155+G158</f>
        <v>510432</v>
      </c>
      <c r="H154" s="11">
        <f>H155+H158</f>
        <v>112913</v>
      </c>
    </row>
    <row r="155" spans="1:8" ht="33" x14ac:dyDescent="0.25">
      <c r="A155" s="25" t="s">
        <v>159</v>
      </c>
      <c r="B155" s="30">
        <v>902</v>
      </c>
      <c r="C155" s="30" t="s">
        <v>60</v>
      </c>
      <c r="D155" s="30" t="s">
        <v>22</v>
      </c>
      <c r="E155" s="30" t="s">
        <v>160</v>
      </c>
      <c r="F155" s="31"/>
      <c r="G155" s="11">
        <f>G157</f>
        <v>397519</v>
      </c>
      <c r="H155" s="11">
        <f>H157</f>
        <v>0</v>
      </c>
    </row>
    <row r="156" spans="1:8" x14ac:dyDescent="0.25">
      <c r="A156" s="25" t="s">
        <v>161</v>
      </c>
      <c r="B156" s="30">
        <v>902</v>
      </c>
      <c r="C156" s="30" t="s">
        <v>60</v>
      </c>
      <c r="D156" s="30" t="s">
        <v>22</v>
      </c>
      <c r="E156" s="30" t="s">
        <v>160</v>
      </c>
      <c r="F156" s="31">
        <v>700</v>
      </c>
      <c r="G156" s="11">
        <f t="shared" ref="G156:H156" si="64">G157</f>
        <v>397519</v>
      </c>
      <c r="H156" s="11">
        <f t="shared" si="64"/>
        <v>0</v>
      </c>
    </row>
    <row r="157" spans="1:8" ht="18.75" customHeight="1" x14ac:dyDescent="0.25">
      <c r="A157" s="25" t="s">
        <v>162</v>
      </c>
      <c r="B157" s="30">
        <v>902</v>
      </c>
      <c r="C157" s="30" t="s">
        <v>60</v>
      </c>
      <c r="D157" s="30" t="s">
        <v>22</v>
      </c>
      <c r="E157" s="30" t="s">
        <v>160</v>
      </c>
      <c r="F157" s="31">
        <v>730</v>
      </c>
      <c r="G157" s="9">
        <f>510432-112913</f>
        <v>397519</v>
      </c>
      <c r="H157" s="10"/>
    </row>
    <row r="158" spans="1:8" s="85" customFormat="1" ht="33" x14ac:dyDescent="0.25">
      <c r="A158" s="38" t="s">
        <v>399</v>
      </c>
      <c r="B158" s="30">
        <v>902</v>
      </c>
      <c r="C158" s="30" t="s">
        <v>60</v>
      </c>
      <c r="D158" s="30" t="s">
        <v>22</v>
      </c>
      <c r="E158" s="30" t="s">
        <v>622</v>
      </c>
      <c r="F158" s="31"/>
      <c r="G158" s="9">
        <f t="shared" ref="G158:H158" si="65">G159</f>
        <v>112913</v>
      </c>
      <c r="H158" s="9">
        <f t="shared" si="65"/>
        <v>112913</v>
      </c>
    </row>
    <row r="159" spans="1:8" s="85" customFormat="1" ht="33" x14ac:dyDescent="0.25">
      <c r="A159" s="38" t="s">
        <v>400</v>
      </c>
      <c r="B159" s="30">
        <v>902</v>
      </c>
      <c r="C159" s="30" t="s">
        <v>60</v>
      </c>
      <c r="D159" s="30" t="s">
        <v>22</v>
      </c>
      <c r="E159" s="30" t="s">
        <v>621</v>
      </c>
      <c r="F159" s="31"/>
      <c r="G159" s="9">
        <f t="shared" ref="G159:H159" si="66">G160</f>
        <v>112913</v>
      </c>
      <c r="H159" s="9">
        <f t="shared" si="66"/>
        <v>112913</v>
      </c>
    </row>
    <row r="160" spans="1:8" s="85" customFormat="1" x14ac:dyDescent="0.25">
      <c r="A160" s="25" t="s">
        <v>161</v>
      </c>
      <c r="B160" s="30">
        <v>902</v>
      </c>
      <c r="C160" s="30" t="s">
        <v>60</v>
      </c>
      <c r="D160" s="30" t="s">
        <v>22</v>
      </c>
      <c r="E160" s="30" t="s">
        <v>621</v>
      </c>
      <c r="F160" s="31">
        <v>700</v>
      </c>
      <c r="G160" s="9">
        <f t="shared" ref="G160:H160" si="67">G161</f>
        <v>112913</v>
      </c>
      <c r="H160" s="9">
        <f t="shared" si="67"/>
        <v>112913</v>
      </c>
    </row>
    <row r="161" spans="1:8" s="85" customFormat="1" x14ac:dyDescent="0.25">
      <c r="A161" s="25" t="s">
        <v>162</v>
      </c>
      <c r="B161" s="30">
        <v>902</v>
      </c>
      <c r="C161" s="30" t="s">
        <v>60</v>
      </c>
      <c r="D161" s="30" t="s">
        <v>22</v>
      </c>
      <c r="E161" s="30" t="s">
        <v>621</v>
      </c>
      <c r="F161" s="31">
        <v>730</v>
      </c>
      <c r="G161" s="9">
        <v>112913</v>
      </c>
      <c r="H161" s="9">
        <v>112913</v>
      </c>
    </row>
    <row r="162" spans="1:8" x14ac:dyDescent="0.25">
      <c r="A162" s="25"/>
      <c r="B162" s="30"/>
      <c r="C162" s="30"/>
      <c r="D162" s="30"/>
      <c r="E162" s="30"/>
      <c r="F162" s="31"/>
      <c r="G162" s="9"/>
      <c r="H162" s="9"/>
    </row>
    <row r="163" spans="1:8" ht="60.75" x14ac:dyDescent="0.3">
      <c r="A163" s="39" t="s">
        <v>476</v>
      </c>
      <c r="B163" s="21">
        <v>903</v>
      </c>
      <c r="C163" s="21"/>
      <c r="D163" s="21"/>
      <c r="E163" s="21"/>
      <c r="F163" s="21"/>
      <c r="G163" s="14">
        <f>G165+G191+G198+G177+G212+G236+G184+G205</f>
        <v>53609</v>
      </c>
      <c r="H163" s="14">
        <f>H165+H191+H198+H177+H212+H236+H184+H205</f>
        <v>0</v>
      </c>
    </row>
    <row r="164" spans="1:8" s="74" customFormat="1" x14ac:dyDescent="0.25">
      <c r="A164" s="77"/>
      <c r="B164" s="27"/>
      <c r="C164" s="27"/>
      <c r="D164" s="27"/>
      <c r="E164" s="27"/>
      <c r="F164" s="27"/>
      <c r="G164" s="78"/>
      <c r="H164" s="78"/>
    </row>
    <row r="165" spans="1:8" ht="18.75" x14ac:dyDescent="0.3">
      <c r="A165" s="40" t="s">
        <v>59</v>
      </c>
      <c r="B165" s="24">
        <v>903</v>
      </c>
      <c r="C165" s="24" t="s">
        <v>22</v>
      </c>
      <c r="D165" s="24" t="s">
        <v>60</v>
      </c>
      <c r="E165" s="35"/>
      <c r="F165" s="13"/>
      <c r="G165" s="13">
        <f t="shared" ref="G165:H166" si="68">G166</f>
        <v>7453</v>
      </c>
      <c r="H165" s="13">
        <f t="shared" si="68"/>
        <v>0</v>
      </c>
    </row>
    <row r="166" spans="1:8" ht="49.5" x14ac:dyDescent="0.25">
      <c r="A166" s="28" t="s">
        <v>428</v>
      </c>
      <c r="B166" s="26">
        <v>903</v>
      </c>
      <c r="C166" s="26" t="s">
        <v>22</v>
      </c>
      <c r="D166" s="26" t="s">
        <v>60</v>
      </c>
      <c r="E166" s="26" t="s">
        <v>74</v>
      </c>
      <c r="F166" s="26"/>
      <c r="G166" s="9">
        <f t="shared" si="68"/>
        <v>7453</v>
      </c>
      <c r="H166" s="9">
        <f t="shared" si="68"/>
        <v>0</v>
      </c>
    </row>
    <row r="167" spans="1:8" ht="20.100000000000001" customHeight="1" x14ac:dyDescent="0.25">
      <c r="A167" s="28" t="s">
        <v>15</v>
      </c>
      <c r="B167" s="26">
        <v>903</v>
      </c>
      <c r="C167" s="26" t="s">
        <v>22</v>
      </c>
      <c r="D167" s="26" t="s">
        <v>60</v>
      </c>
      <c r="E167" s="26" t="s">
        <v>544</v>
      </c>
      <c r="F167" s="26"/>
      <c r="G167" s="9">
        <f t="shared" ref="G167:H167" si="69">G168+G173</f>
        <v>7453</v>
      </c>
      <c r="H167" s="9">
        <f t="shared" si="69"/>
        <v>0</v>
      </c>
    </row>
    <row r="168" spans="1:8" ht="20.100000000000001" customHeight="1" x14ac:dyDescent="0.25">
      <c r="A168" s="28" t="s">
        <v>61</v>
      </c>
      <c r="B168" s="26">
        <v>903</v>
      </c>
      <c r="C168" s="26" t="s">
        <v>22</v>
      </c>
      <c r="D168" s="26" t="s">
        <v>60</v>
      </c>
      <c r="E168" s="26" t="s">
        <v>545</v>
      </c>
      <c r="F168" s="26"/>
      <c r="G168" s="9">
        <f t="shared" ref="G168:H168" si="70">G169+G171</f>
        <v>4394</v>
      </c>
      <c r="H168" s="9">
        <f t="shared" si="70"/>
        <v>0</v>
      </c>
    </row>
    <row r="169" spans="1:8" ht="33" x14ac:dyDescent="0.25">
      <c r="A169" s="25" t="s">
        <v>244</v>
      </c>
      <c r="B169" s="26">
        <v>903</v>
      </c>
      <c r="C169" s="26" t="s">
        <v>22</v>
      </c>
      <c r="D169" s="26" t="s">
        <v>60</v>
      </c>
      <c r="E169" s="26" t="s">
        <v>545</v>
      </c>
      <c r="F169" s="26" t="s">
        <v>31</v>
      </c>
      <c r="G169" s="9">
        <f t="shared" ref="G169:H169" si="71">G170</f>
        <v>203</v>
      </c>
      <c r="H169" s="9">
        <f t="shared" si="71"/>
        <v>0</v>
      </c>
    </row>
    <row r="170" spans="1:8" ht="33" x14ac:dyDescent="0.25">
      <c r="A170" s="28" t="s">
        <v>37</v>
      </c>
      <c r="B170" s="26">
        <v>903</v>
      </c>
      <c r="C170" s="26" t="s">
        <v>22</v>
      </c>
      <c r="D170" s="26" t="s">
        <v>60</v>
      </c>
      <c r="E170" s="26" t="s">
        <v>545</v>
      </c>
      <c r="F170" s="26" t="s">
        <v>38</v>
      </c>
      <c r="G170" s="9">
        <v>203</v>
      </c>
      <c r="H170" s="10"/>
    </row>
    <row r="171" spans="1:8" ht="20.100000000000001" customHeight="1" x14ac:dyDescent="0.25">
      <c r="A171" s="28" t="s">
        <v>66</v>
      </c>
      <c r="B171" s="26">
        <v>903</v>
      </c>
      <c r="C171" s="26" t="s">
        <v>22</v>
      </c>
      <c r="D171" s="26" t="s">
        <v>60</v>
      </c>
      <c r="E171" s="26" t="s">
        <v>545</v>
      </c>
      <c r="F171" s="26" t="s">
        <v>67</v>
      </c>
      <c r="G171" s="9">
        <f t="shared" ref="G171:H171" si="72">G172</f>
        <v>4191</v>
      </c>
      <c r="H171" s="9">
        <f t="shared" si="72"/>
        <v>0</v>
      </c>
    </row>
    <row r="172" spans="1:8" ht="20.100000000000001" customHeight="1" x14ac:dyDescent="0.25">
      <c r="A172" s="28" t="s">
        <v>68</v>
      </c>
      <c r="B172" s="26">
        <v>903</v>
      </c>
      <c r="C172" s="26" t="s">
        <v>22</v>
      </c>
      <c r="D172" s="26" t="s">
        <v>60</v>
      </c>
      <c r="E172" s="26" t="s">
        <v>545</v>
      </c>
      <c r="F172" s="26" t="s">
        <v>69</v>
      </c>
      <c r="G172" s="9">
        <v>4191</v>
      </c>
      <c r="H172" s="9"/>
    </row>
    <row r="173" spans="1:8" ht="49.5" x14ac:dyDescent="0.25">
      <c r="A173" s="28" t="s">
        <v>163</v>
      </c>
      <c r="B173" s="26">
        <v>903</v>
      </c>
      <c r="C173" s="26" t="s">
        <v>22</v>
      </c>
      <c r="D173" s="26" t="s">
        <v>60</v>
      </c>
      <c r="E173" s="26" t="s">
        <v>546</v>
      </c>
      <c r="F173" s="26"/>
      <c r="G173" s="9">
        <f t="shared" ref="G173:H174" si="73">G174</f>
        <v>3059</v>
      </c>
      <c r="H173" s="9">
        <f t="shared" si="73"/>
        <v>0</v>
      </c>
    </row>
    <row r="174" spans="1:8" ht="33" x14ac:dyDescent="0.25">
      <c r="A174" s="25" t="s">
        <v>244</v>
      </c>
      <c r="B174" s="26">
        <v>903</v>
      </c>
      <c r="C174" s="26" t="s">
        <v>22</v>
      </c>
      <c r="D174" s="26" t="s">
        <v>60</v>
      </c>
      <c r="E174" s="26" t="s">
        <v>547</v>
      </c>
      <c r="F174" s="26" t="s">
        <v>31</v>
      </c>
      <c r="G174" s="9">
        <f t="shared" si="73"/>
        <v>3059</v>
      </c>
      <c r="H174" s="9">
        <f t="shared" si="73"/>
        <v>0</v>
      </c>
    </row>
    <row r="175" spans="1:8" ht="33" x14ac:dyDescent="0.25">
      <c r="A175" s="28" t="s">
        <v>37</v>
      </c>
      <c r="B175" s="26">
        <v>903</v>
      </c>
      <c r="C175" s="26" t="s">
        <v>22</v>
      </c>
      <c r="D175" s="26" t="s">
        <v>60</v>
      </c>
      <c r="E175" s="26" t="s">
        <v>547</v>
      </c>
      <c r="F175" s="26" t="s">
        <v>38</v>
      </c>
      <c r="G175" s="9">
        <v>3059</v>
      </c>
      <c r="H175" s="10"/>
    </row>
    <row r="176" spans="1:8" hidden="1" x14ac:dyDescent="0.25">
      <c r="A176" s="28"/>
      <c r="B176" s="69"/>
      <c r="C176" s="26"/>
      <c r="D176" s="26"/>
      <c r="E176" s="26"/>
      <c r="F176" s="26"/>
      <c r="G176" s="9"/>
      <c r="H176" s="10"/>
    </row>
    <row r="177" spans="1:8" s="97" customFormat="1" ht="18.75" hidden="1" x14ac:dyDescent="0.3">
      <c r="A177" s="104" t="s">
        <v>322</v>
      </c>
      <c r="B177" s="95">
        <v>903</v>
      </c>
      <c r="C177" s="96" t="s">
        <v>29</v>
      </c>
      <c r="D177" s="96" t="s">
        <v>118</v>
      </c>
      <c r="E177" s="100"/>
      <c r="F177" s="100"/>
      <c r="G177" s="15">
        <f t="shared" ref="G177:H181" si="74">G178</f>
        <v>0</v>
      </c>
      <c r="H177" s="15">
        <f t="shared" si="74"/>
        <v>0</v>
      </c>
    </row>
    <row r="178" spans="1:8" s="97" customFormat="1" ht="20.100000000000001" hidden="1" customHeight="1" x14ac:dyDescent="0.25">
      <c r="A178" s="103" t="s">
        <v>62</v>
      </c>
      <c r="B178" s="100">
        <v>903</v>
      </c>
      <c r="C178" s="100" t="s">
        <v>29</v>
      </c>
      <c r="D178" s="100" t="s">
        <v>118</v>
      </c>
      <c r="E178" s="100" t="s">
        <v>63</v>
      </c>
      <c r="F178" s="100"/>
      <c r="G178" s="9">
        <f t="shared" si="74"/>
        <v>0</v>
      </c>
      <c r="H178" s="9">
        <f t="shared" si="74"/>
        <v>0</v>
      </c>
    </row>
    <row r="179" spans="1:8" s="97" customFormat="1" ht="20.100000000000001" hidden="1" customHeight="1" x14ac:dyDescent="0.25">
      <c r="A179" s="103" t="s">
        <v>15</v>
      </c>
      <c r="B179" s="100">
        <v>903</v>
      </c>
      <c r="C179" s="100" t="s">
        <v>29</v>
      </c>
      <c r="D179" s="100" t="s">
        <v>118</v>
      </c>
      <c r="E179" s="100" t="s">
        <v>64</v>
      </c>
      <c r="F179" s="100"/>
      <c r="G179" s="9">
        <f t="shared" si="74"/>
        <v>0</v>
      </c>
      <c r="H179" s="9">
        <f t="shared" si="74"/>
        <v>0</v>
      </c>
    </row>
    <row r="180" spans="1:8" s="97" customFormat="1" ht="20.100000000000001" hidden="1" customHeight="1" x14ac:dyDescent="0.25">
      <c r="A180" s="103" t="s">
        <v>420</v>
      </c>
      <c r="B180" s="100">
        <v>903</v>
      </c>
      <c r="C180" s="100" t="s">
        <v>29</v>
      </c>
      <c r="D180" s="100" t="s">
        <v>118</v>
      </c>
      <c r="E180" s="100" t="s">
        <v>419</v>
      </c>
      <c r="F180" s="100"/>
      <c r="G180" s="9">
        <f t="shared" si="74"/>
        <v>0</v>
      </c>
      <c r="H180" s="9">
        <f t="shared" si="74"/>
        <v>0</v>
      </c>
    </row>
    <row r="181" spans="1:8" s="97" customFormat="1" ht="20.100000000000001" hidden="1" customHeight="1" x14ac:dyDescent="0.25">
      <c r="A181" s="103" t="s">
        <v>66</v>
      </c>
      <c r="B181" s="100" t="s">
        <v>608</v>
      </c>
      <c r="C181" s="100" t="s">
        <v>29</v>
      </c>
      <c r="D181" s="100" t="s">
        <v>118</v>
      </c>
      <c r="E181" s="100" t="s">
        <v>419</v>
      </c>
      <c r="F181" s="100" t="s">
        <v>67</v>
      </c>
      <c r="G181" s="9">
        <f t="shared" si="74"/>
        <v>0</v>
      </c>
      <c r="H181" s="9">
        <f t="shared" si="74"/>
        <v>0</v>
      </c>
    </row>
    <row r="182" spans="1:8" s="97" customFormat="1" ht="20.100000000000001" hidden="1" customHeight="1" x14ac:dyDescent="0.25">
      <c r="A182" s="103" t="s">
        <v>68</v>
      </c>
      <c r="B182" s="100" t="s">
        <v>608</v>
      </c>
      <c r="C182" s="100" t="s">
        <v>29</v>
      </c>
      <c r="D182" s="100" t="s">
        <v>118</v>
      </c>
      <c r="E182" s="100" t="s">
        <v>419</v>
      </c>
      <c r="F182" s="100" t="s">
        <v>69</v>
      </c>
      <c r="G182" s="9"/>
      <c r="H182" s="9"/>
    </row>
    <row r="183" spans="1:8" hidden="1" x14ac:dyDescent="0.25">
      <c r="A183" s="25"/>
      <c r="B183" s="26"/>
      <c r="C183" s="26"/>
      <c r="D183" s="26"/>
      <c r="E183" s="26"/>
      <c r="F183" s="26"/>
      <c r="G183" s="9"/>
      <c r="H183" s="10"/>
    </row>
    <row r="184" spans="1:8" s="97" customFormat="1" ht="21" hidden="1" customHeight="1" x14ac:dyDescent="0.3">
      <c r="A184" s="104" t="s">
        <v>75</v>
      </c>
      <c r="B184" s="95">
        <v>903</v>
      </c>
      <c r="C184" s="96" t="s">
        <v>29</v>
      </c>
      <c r="D184" s="96" t="s">
        <v>76</v>
      </c>
      <c r="E184" s="100"/>
      <c r="F184" s="100"/>
      <c r="G184" s="15">
        <f t="shared" ref="G184:H188" si="75">G185</f>
        <v>0</v>
      </c>
      <c r="H184" s="15">
        <f t="shared" si="75"/>
        <v>0</v>
      </c>
    </row>
    <row r="185" spans="1:8" s="97" customFormat="1" ht="20.100000000000001" hidden="1" customHeight="1" x14ac:dyDescent="0.25">
      <c r="A185" s="103" t="s">
        <v>62</v>
      </c>
      <c r="B185" s="100">
        <v>903</v>
      </c>
      <c r="C185" s="100" t="s">
        <v>29</v>
      </c>
      <c r="D185" s="100" t="s">
        <v>76</v>
      </c>
      <c r="E185" s="100" t="s">
        <v>63</v>
      </c>
      <c r="F185" s="100"/>
      <c r="G185" s="9">
        <f t="shared" si="75"/>
        <v>0</v>
      </c>
      <c r="H185" s="9">
        <f t="shared" si="75"/>
        <v>0</v>
      </c>
    </row>
    <row r="186" spans="1:8" s="97" customFormat="1" ht="20.100000000000001" hidden="1" customHeight="1" x14ac:dyDescent="0.25">
      <c r="A186" s="103" t="s">
        <v>15</v>
      </c>
      <c r="B186" s="100">
        <v>903</v>
      </c>
      <c r="C186" s="100" t="s">
        <v>29</v>
      </c>
      <c r="D186" s="100" t="s">
        <v>76</v>
      </c>
      <c r="E186" s="100" t="s">
        <v>64</v>
      </c>
      <c r="F186" s="100"/>
      <c r="G186" s="9">
        <f t="shared" si="75"/>
        <v>0</v>
      </c>
      <c r="H186" s="9">
        <f t="shared" si="75"/>
        <v>0</v>
      </c>
    </row>
    <row r="187" spans="1:8" s="97" customFormat="1" ht="20.100000000000001" hidden="1" customHeight="1" x14ac:dyDescent="0.25">
      <c r="A187" s="103" t="s">
        <v>113</v>
      </c>
      <c r="B187" s="100" t="s">
        <v>608</v>
      </c>
      <c r="C187" s="100" t="s">
        <v>29</v>
      </c>
      <c r="D187" s="100" t="s">
        <v>76</v>
      </c>
      <c r="E187" s="100" t="s">
        <v>698</v>
      </c>
      <c r="F187" s="100"/>
      <c r="G187" s="9">
        <f t="shared" si="75"/>
        <v>0</v>
      </c>
      <c r="H187" s="9">
        <f t="shared" si="75"/>
        <v>0</v>
      </c>
    </row>
    <row r="188" spans="1:8" s="97" customFormat="1" ht="33" hidden="1" x14ac:dyDescent="0.25">
      <c r="A188" s="98" t="s">
        <v>244</v>
      </c>
      <c r="B188" s="100" t="s">
        <v>608</v>
      </c>
      <c r="C188" s="100" t="s">
        <v>29</v>
      </c>
      <c r="D188" s="100" t="s">
        <v>76</v>
      </c>
      <c r="E188" s="100" t="s">
        <v>698</v>
      </c>
      <c r="F188" s="100" t="s">
        <v>31</v>
      </c>
      <c r="G188" s="9">
        <f t="shared" si="75"/>
        <v>0</v>
      </c>
      <c r="H188" s="9">
        <f t="shared" si="75"/>
        <v>0</v>
      </c>
    </row>
    <row r="189" spans="1:8" s="97" customFormat="1" ht="33" hidden="1" x14ac:dyDescent="0.25">
      <c r="A189" s="98" t="s">
        <v>37</v>
      </c>
      <c r="B189" s="100" t="s">
        <v>608</v>
      </c>
      <c r="C189" s="100" t="s">
        <v>29</v>
      </c>
      <c r="D189" s="100" t="s">
        <v>76</v>
      </c>
      <c r="E189" s="100" t="s">
        <v>698</v>
      </c>
      <c r="F189" s="100" t="s">
        <v>38</v>
      </c>
      <c r="G189" s="9"/>
      <c r="H189" s="10"/>
    </row>
    <row r="190" spans="1:8" x14ac:dyDescent="0.25">
      <c r="A190" s="25"/>
      <c r="B190" s="26"/>
      <c r="C190" s="26"/>
      <c r="D190" s="26"/>
      <c r="E190" s="26"/>
      <c r="F190" s="26"/>
      <c r="G190" s="9"/>
      <c r="H190" s="10"/>
    </row>
    <row r="191" spans="1:8" ht="18.75" x14ac:dyDescent="0.3">
      <c r="A191" s="40" t="s">
        <v>166</v>
      </c>
      <c r="B191" s="41">
        <v>903</v>
      </c>
      <c r="C191" s="24" t="s">
        <v>147</v>
      </c>
      <c r="D191" s="24" t="s">
        <v>22</v>
      </c>
      <c r="E191" s="24"/>
      <c r="F191" s="24"/>
      <c r="G191" s="15">
        <f t="shared" ref="G191:H195" si="76">G192</f>
        <v>10766</v>
      </c>
      <c r="H191" s="15">
        <f t="shared" si="76"/>
        <v>0</v>
      </c>
    </row>
    <row r="192" spans="1:8" ht="20.100000000000001" customHeight="1" x14ac:dyDescent="0.25">
      <c r="A192" s="28" t="s">
        <v>62</v>
      </c>
      <c r="B192" s="26">
        <v>903</v>
      </c>
      <c r="C192" s="26" t="s">
        <v>147</v>
      </c>
      <c r="D192" s="26" t="s">
        <v>22</v>
      </c>
      <c r="E192" s="26" t="s">
        <v>63</v>
      </c>
      <c r="F192" s="26"/>
      <c r="G192" s="9">
        <f t="shared" si="76"/>
        <v>10766</v>
      </c>
      <c r="H192" s="9">
        <f t="shared" si="76"/>
        <v>0</v>
      </c>
    </row>
    <row r="193" spans="1:8" ht="20.100000000000001" customHeight="1" x14ac:dyDescent="0.25">
      <c r="A193" s="28" t="s">
        <v>15</v>
      </c>
      <c r="B193" s="26">
        <v>903</v>
      </c>
      <c r="C193" s="26" t="s">
        <v>147</v>
      </c>
      <c r="D193" s="26" t="s">
        <v>22</v>
      </c>
      <c r="E193" s="26" t="s">
        <v>64</v>
      </c>
      <c r="F193" s="26"/>
      <c r="G193" s="9">
        <f t="shared" si="76"/>
        <v>10766</v>
      </c>
      <c r="H193" s="9">
        <f t="shared" si="76"/>
        <v>0</v>
      </c>
    </row>
    <row r="194" spans="1:8" ht="20.100000000000001" customHeight="1" x14ac:dyDescent="0.25">
      <c r="A194" s="28" t="s">
        <v>167</v>
      </c>
      <c r="B194" s="26">
        <v>903</v>
      </c>
      <c r="C194" s="26" t="s">
        <v>147</v>
      </c>
      <c r="D194" s="26" t="s">
        <v>22</v>
      </c>
      <c r="E194" s="26" t="s">
        <v>184</v>
      </c>
      <c r="F194" s="26"/>
      <c r="G194" s="9">
        <f t="shared" si="76"/>
        <v>10766</v>
      </c>
      <c r="H194" s="9">
        <f t="shared" si="76"/>
        <v>0</v>
      </c>
    </row>
    <row r="195" spans="1:8" ht="33" x14ac:dyDescent="0.25">
      <c r="A195" s="25" t="s">
        <v>244</v>
      </c>
      <c r="B195" s="42">
        <v>903</v>
      </c>
      <c r="C195" s="26" t="s">
        <v>147</v>
      </c>
      <c r="D195" s="26" t="s">
        <v>22</v>
      </c>
      <c r="E195" s="26" t="s">
        <v>184</v>
      </c>
      <c r="F195" s="26" t="s">
        <v>31</v>
      </c>
      <c r="G195" s="9">
        <f t="shared" si="76"/>
        <v>10766</v>
      </c>
      <c r="H195" s="9">
        <f t="shared" si="76"/>
        <v>0</v>
      </c>
    </row>
    <row r="196" spans="1:8" ht="33" x14ac:dyDescent="0.25">
      <c r="A196" s="25" t="s">
        <v>37</v>
      </c>
      <c r="B196" s="42">
        <v>903</v>
      </c>
      <c r="C196" s="26" t="s">
        <v>147</v>
      </c>
      <c r="D196" s="26" t="s">
        <v>22</v>
      </c>
      <c r="E196" s="26" t="s">
        <v>184</v>
      </c>
      <c r="F196" s="26" t="s">
        <v>38</v>
      </c>
      <c r="G196" s="9">
        <v>10766</v>
      </c>
      <c r="H196" s="10"/>
    </row>
    <row r="197" spans="1:8" x14ac:dyDescent="0.25">
      <c r="A197" s="28"/>
      <c r="B197" s="42"/>
      <c r="C197" s="26"/>
      <c r="D197" s="26"/>
      <c r="E197" s="26"/>
      <c r="F197" s="26"/>
      <c r="G197" s="9"/>
      <c r="H197" s="9"/>
    </row>
    <row r="198" spans="1:8" ht="18.75" x14ac:dyDescent="0.3">
      <c r="A198" s="40" t="s">
        <v>326</v>
      </c>
      <c r="B198" s="41">
        <v>903</v>
      </c>
      <c r="C198" s="24" t="s">
        <v>147</v>
      </c>
      <c r="D198" s="24" t="s">
        <v>8</v>
      </c>
      <c r="E198" s="26"/>
      <c r="F198" s="26"/>
      <c r="G198" s="15">
        <f t="shared" ref="G198:H202" si="77">G199</f>
        <v>137</v>
      </c>
      <c r="H198" s="15">
        <f t="shared" si="77"/>
        <v>0</v>
      </c>
    </row>
    <row r="199" spans="1:8" ht="20.100000000000001" customHeight="1" x14ac:dyDescent="0.25">
      <c r="A199" s="28" t="s">
        <v>62</v>
      </c>
      <c r="B199" s="26">
        <v>903</v>
      </c>
      <c r="C199" s="26" t="s">
        <v>147</v>
      </c>
      <c r="D199" s="26" t="s">
        <v>8</v>
      </c>
      <c r="E199" s="26" t="s">
        <v>63</v>
      </c>
      <c r="F199" s="26"/>
      <c r="G199" s="9">
        <f t="shared" si="77"/>
        <v>137</v>
      </c>
      <c r="H199" s="9">
        <f t="shared" si="77"/>
        <v>0</v>
      </c>
    </row>
    <row r="200" spans="1:8" ht="20.100000000000001" customHeight="1" x14ac:dyDescent="0.25">
      <c r="A200" s="28" t="s">
        <v>15</v>
      </c>
      <c r="B200" s="26">
        <v>903</v>
      </c>
      <c r="C200" s="26" t="s">
        <v>147</v>
      </c>
      <c r="D200" s="26" t="s">
        <v>8</v>
      </c>
      <c r="E200" s="26" t="s">
        <v>64</v>
      </c>
      <c r="F200" s="26"/>
      <c r="G200" s="9">
        <f t="shared" si="77"/>
        <v>137</v>
      </c>
      <c r="H200" s="9">
        <f t="shared" si="77"/>
        <v>0</v>
      </c>
    </row>
    <row r="201" spans="1:8" ht="20.100000000000001" customHeight="1" x14ac:dyDescent="0.25">
      <c r="A201" s="28" t="s">
        <v>327</v>
      </c>
      <c r="B201" s="26">
        <v>903</v>
      </c>
      <c r="C201" s="26" t="s">
        <v>147</v>
      </c>
      <c r="D201" s="26" t="s">
        <v>8</v>
      </c>
      <c r="E201" s="26" t="s">
        <v>387</v>
      </c>
      <c r="F201" s="26"/>
      <c r="G201" s="9">
        <f t="shared" si="77"/>
        <v>137</v>
      </c>
      <c r="H201" s="9">
        <f t="shared" si="77"/>
        <v>0</v>
      </c>
    </row>
    <row r="202" spans="1:8" ht="33" x14ac:dyDescent="0.25">
      <c r="A202" s="25" t="s">
        <v>244</v>
      </c>
      <c r="B202" s="42">
        <v>903</v>
      </c>
      <c r="C202" s="26" t="s">
        <v>147</v>
      </c>
      <c r="D202" s="26" t="s">
        <v>8</v>
      </c>
      <c r="E202" s="26" t="s">
        <v>387</v>
      </c>
      <c r="F202" s="26" t="s">
        <v>31</v>
      </c>
      <c r="G202" s="9">
        <f t="shared" si="77"/>
        <v>137</v>
      </c>
      <c r="H202" s="9">
        <f t="shared" si="77"/>
        <v>0</v>
      </c>
    </row>
    <row r="203" spans="1:8" ht="33" x14ac:dyDescent="0.25">
      <c r="A203" s="25" t="s">
        <v>37</v>
      </c>
      <c r="B203" s="42">
        <v>903</v>
      </c>
      <c r="C203" s="26" t="s">
        <v>147</v>
      </c>
      <c r="D203" s="26" t="s">
        <v>8</v>
      </c>
      <c r="E203" s="26" t="s">
        <v>387</v>
      </c>
      <c r="F203" s="26" t="s">
        <v>38</v>
      </c>
      <c r="G203" s="9">
        <v>137</v>
      </c>
      <c r="H203" s="10"/>
    </row>
    <row r="204" spans="1:8" hidden="1" x14ac:dyDescent="0.25">
      <c r="A204" s="25"/>
      <c r="B204" s="42"/>
      <c r="C204" s="26"/>
      <c r="D204" s="26"/>
      <c r="E204" s="26"/>
      <c r="F204" s="26"/>
      <c r="G204" s="9"/>
      <c r="H204" s="10"/>
    </row>
    <row r="205" spans="1:8" s="97" customFormat="1" ht="18.75" hidden="1" x14ac:dyDescent="0.3">
      <c r="A205" s="104" t="s">
        <v>168</v>
      </c>
      <c r="B205" s="96" t="s">
        <v>608</v>
      </c>
      <c r="C205" s="96" t="s">
        <v>147</v>
      </c>
      <c r="D205" s="96" t="s">
        <v>80</v>
      </c>
      <c r="E205" s="96"/>
      <c r="F205" s="100"/>
      <c r="G205" s="15">
        <f t="shared" ref="G205:H209" si="78">G206</f>
        <v>0</v>
      </c>
      <c r="H205" s="15">
        <f t="shared" si="78"/>
        <v>0</v>
      </c>
    </row>
    <row r="206" spans="1:8" s="97" customFormat="1" ht="20.100000000000001" hidden="1" customHeight="1" x14ac:dyDescent="0.25">
      <c r="A206" s="103" t="s">
        <v>62</v>
      </c>
      <c r="B206" s="100">
        <v>903</v>
      </c>
      <c r="C206" s="100" t="s">
        <v>147</v>
      </c>
      <c r="D206" s="100" t="s">
        <v>80</v>
      </c>
      <c r="E206" s="100" t="s">
        <v>63</v>
      </c>
      <c r="F206" s="100"/>
      <c r="G206" s="9">
        <f t="shared" si="78"/>
        <v>0</v>
      </c>
      <c r="H206" s="9">
        <f t="shared" si="78"/>
        <v>0</v>
      </c>
    </row>
    <row r="207" spans="1:8" s="97" customFormat="1" ht="20.100000000000001" hidden="1" customHeight="1" x14ac:dyDescent="0.25">
      <c r="A207" s="103" t="s">
        <v>15</v>
      </c>
      <c r="B207" s="100">
        <v>903</v>
      </c>
      <c r="C207" s="100" t="s">
        <v>147</v>
      </c>
      <c r="D207" s="100" t="s">
        <v>80</v>
      </c>
      <c r="E207" s="100" t="s">
        <v>64</v>
      </c>
      <c r="F207" s="100"/>
      <c r="G207" s="9">
        <f t="shared" si="78"/>
        <v>0</v>
      </c>
      <c r="H207" s="9">
        <f t="shared" si="78"/>
        <v>0</v>
      </c>
    </row>
    <row r="208" spans="1:8" s="97" customFormat="1" ht="20.100000000000001" hidden="1" customHeight="1" x14ac:dyDescent="0.25">
      <c r="A208" s="103" t="s">
        <v>328</v>
      </c>
      <c r="B208" s="100">
        <v>903</v>
      </c>
      <c r="C208" s="100" t="s">
        <v>147</v>
      </c>
      <c r="D208" s="100" t="s">
        <v>80</v>
      </c>
      <c r="E208" s="100" t="s">
        <v>388</v>
      </c>
      <c r="F208" s="100"/>
      <c r="G208" s="9">
        <f t="shared" si="78"/>
        <v>0</v>
      </c>
      <c r="H208" s="9">
        <f t="shared" si="78"/>
        <v>0</v>
      </c>
    </row>
    <row r="209" spans="1:8" s="97" customFormat="1" ht="20.100000000000001" hidden="1" customHeight="1" x14ac:dyDescent="0.25">
      <c r="A209" s="103" t="s">
        <v>66</v>
      </c>
      <c r="B209" s="100" t="s">
        <v>608</v>
      </c>
      <c r="C209" s="100" t="s">
        <v>147</v>
      </c>
      <c r="D209" s="100" t="s">
        <v>80</v>
      </c>
      <c r="E209" s="100" t="s">
        <v>388</v>
      </c>
      <c r="F209" s="100" t="s">
        <v>67</v>
      </c>
      <c r="G209" s="9">
        <f t="shared" si="78"/>
        <v>0</v>
      </c>
      <c r="H209" s="9">
        <f t="shared" si="78"/>
        <v>0</v>
      </c>
    </row>
    <row r="210" spans="1:8" s="97" customFormat="1" ht="20.100000000000001" hidden="1" customHeight="1" x14ac:dyDescent="0.25">
      <c r="A210" s="103" t="s">
        <v>68</v>
      </c>
      <c r="B210" s="100" t="s">
        <v>608</v>
      </c>
      <c r="C210" s="100" t="s">
        <v>147</v>
      </c>
      <c r="D210" s="100" t="s">
        <v>80</v>
      </c>
      <c r="E210" s="100" t="s">
        <v>388</v>
      </c>
      <c r="F210" s="100" t="s">
        <v>69</v>
      </c>
      <c r="G210" s="9"/>
      <c r="H210" s="9"/>
    </row>
    <row r="211" spans="1:8" x14ac:dyDescent="0.25">
      <c r="A211" s="25"/>
      <c r="B211" s="42"/>
      <c r="C211" s="26"/>
      <c r="D211" s="26"/>
      <c r="E211" s="26"/>
      <c r="F211" s="26"/>
      <c r="G211" s="9"/>
      <c r="H211" s="9"/>
    </row>
    <row r="212" spans="1:8" ht="18.75" x14ac:dyDescent="0.3">
      <c r="A212" s="40" t="s">
        <v>170</v>
      </c>
      <c r="B212" s="41">
        <v>903</v>
      </c>
      <c r="C212" s="24" t="s">
        <v>33</v>
      </c>
      <c r="D212" s="24" t="s">
        <v>80</v>
      </c>
      <c r="E212" s="26"/>
      <c r="F212" s="26"/>
      <c r="G212" s="15">
        <f>G213+G221</f>
        <v>35253</v>
      </c>
      <c r="H212" s="15">
        <f>H213+H221</f>
        <v>0</v>
      </c>
    </row>
    <row r="213" spans="1:8" ht="33" x14ac:dyDescent="0.25">
      <c r="A213" s="43" t="s">
        <v>513</v>
      </c>
      <c r="B213" s="42">
        <v>903</v>
      </c>
      <c r="C213" s="26" t="s">
        <v>33</v>
      </c>
      <c r="D213" s="26" t="s">
        <v>80</v>
      </c>
      <c r="E213" s="42" t="s">
        <v>512</v>
      </c>
      <c r="F213" s="26"/>
      <c r="G213" s="9">
        <f>G214+G218</f>
        <v>35253</v>
      </c>
      <c r="H213" s="9">
        <f>H214+H218</f>
        <v>0</v>
      </c>
    </row>
    <row r="214" spans="1:8" ht="20.100000000000001" customHeight="1" x14ac:dyDescent="0.25">
      <c r="A214" s="28" t="s">
        <v>509</v>
      </c>
      <c r="B214" s="26">
        <v>903</v>
      </c>
      <c r="C214" s="26" t="s">
        <v>33</v>
      </c>
      <c r="D214" s="26" t="s">
        <v>80</v>
      </c>
      <c r="E214" s="26" t="s">
        <v>510</v>
      </c>
      <c r="F214" s="26"/>
      <c r="G214" s="9">
        <f>G215</f>
        <v>30000</v>
      </c>
      <c r="H214" s="9">
        <f>H215</f>
        <v>0</v>
      </c>
    </row>
    <row r="215" spans="1:8" ht="49.5" x14ac:dyDescent="0.25">
      <c r="A215" s="28" t="s">
        <v>511</v>
      </c>
      <c r="B215" s="42">
        <v>903</v>
      </c>
      <c r="C215" s="26" t="s">
        <v>33</v>
      </c>
      <c r="D215" s="26" t="s">
        <v>80</v>
      </c>
      <c r="E215" s="42" t="s">
        <v>659</v>
      </c>
      <c r="F215" s="26"/>
      <c r="G215" s="11">
        <f t="shared" ref="G215:H216" si="79">G216</f>
        <v>30000</v>
      </c>
      <c r="H215" s="11">
        <f t="shared" si="79"/>
        <v>0</v>
      </c>
    </row>
    <row r="216" spans="1:8" ht="20.100000000000001" customHeight="1" x14ac:dyDescent="0.25">
      <c r="A216" s="28" t="s">
        <v>101</v>
      </c>
      <c r="B216" s="26">
        <v>903</v>
      </c>
      <c r="C216" s="26" t="s">
        <v>33</v>
      </c>
      <c r="D216" s="26" t="s">
        <v>80</v>
      </c>
      <c r="E216" s="26" t="s">
        <v>659</v>
      </c>
      <c r="F216" s="26" t="s">
        <v>102</v>
      </c>
      <c r="G216" s="9">
        <f t="shared" si="79"/>
        <v>30000</v>
      </c>
      <c r="H216" s="9">
        <f t="shared" si="79"/>
        <v>0</v>
      </c>
    </row>
    <row r="217" spans="1:8" ht="33" x14ac:dyDescent="0.25">
      <c r="A217" s="28" t="s">
        <v>171</v>
      </c>
      <c r="B217" s="42">
        <v>903</v>
      </c>
      <c r="C217" s="26" t="s">
        <v>33</v>
      </c>
      <c r="D217" s="26" t="s">
        <v>80</v>
      </c>
      <c r="E217" s="42" t="s">
        <v>659</v>
      </c>
      <c r="F217" s="26" t="s">
        <v>172</v>
      </c>
      <c r="G217" s="9">
        <f>10000+20000</f>
        <v>30000</v>
      </c>
      <c r="H217" s="9"/>
    </row>
    <row r="218" spans="1:8" ht="66" x14ac:dyDescent="0.25">
      <c r="A218" s="28" t="s">
        <v>558</v>
      </c>
      <c r="B218" s="42">
        <v>903</v>
      </c>
      <c r="C218" s="26" t="s">
        <v>33</v>
      </c>
      <c r="D218" s="26" t="s">
        <v>80</v>
      </c>
      <c r="E218" s="42" t="s">
        <v>557</v>
      </c>
      <c r="F218" s="26"/>
      <c r="G218" s="11">
        <f>G219</f>
        <v>5253</v>
      </c>
      <c r="H218" s="9"/>
    </row>
    <row r="219" spans="1:8" ht="20.100000000000001" customHeight="1" x14ac:dyDescent="0.25">
      <c r="A219" s="28" t="s">
        <v>101</v>
      </c>
      <c r="B219" s="26">
        <v>903</v>
      </c>
      <c r="C219" s="26" t="s">
        <v>33</v>
      </c>
      <c r="D219" s="26" t="s">
        <v>80</v>
      </c>
      <c r="E219" s="26" t="s">
        <v>557</v>
      </c>
      <c r="F219" s="26" t="s">
        <v>102</v>
      </c>
      <c r="G219" s="9">
        <f>G220</f>
        <v>5253</v>
      </c>
      <c r="H219" s="9"/>
    </row>
    <row r="220" spans="1:8" ht="33" x14ac:dyDescent="0.25">
      <c r="A220" s="28" t="s">
        <v>171</v>
      </c>
      <c r="B220" s="42">
        <v>903</v>
      </c>
      <c r="C220" s="26" t="s">
        <v>33</v>
      </c>
      <c r="D220" s="26" t="s">
        <v>80</v>
      </c>
      <c r="E220" s="42" t="s">
        <v>557</v>
      </c>
      <c r="F220" s="26" t="s">
        <v>172</v>
      </c>
      <c r="G220" s="9">
        <f>1584+3669</f>
        <v>5253</v>
      </c>
      <c r="H220" s="10"/>
    </row>
    <row r="221" spans="1:8" s="97" customFormat="1" ht="20.100000000000001" hidden="1" customHeight="1" x14ac:dyDescent="0.25">
      <c r="A221" s="103" t="s">
        <v>62</v>
      </c>
      <c r="B221" s="100">
        <v>903</v>
      </c>
      <c r="C221" s="100" t="s">
        <v>33</v>
      </c>
      <c r="D221" s="100" t="s">
        <v>80</v>
      </c>
      <c r="E221" s="100" t="s">
        <v>63</v>
      </c>
      <c r="F221" s="100"/>
      <c r="G221" s="9">
        <f t="shared" ref="G221:H221" si="80">G222+G225+G228+G231</f>
        <v>0</v>
      </c>
      <c r="H221" s="9">
        <f t="shared" si="80"/>
        <v>0</v>
      </c>
    </row>
    <row r="222" spans="1:8" s="97" customFormat="1" ht="82.5" hidden="1" x14ac:dyDescent="0.25">
      <c r="A222" s="103" t="s">
        <v>660</v>
      </c>
      <c r="B222" s="101">
        <v>903</v>
      </c>
      <c r="C222" s="100" t="s">
        <v>33</v>
      </c>
      <c r="D222" s="100" t="s">
        <v>80</v>
      </c>
      <c r="E222" s="100" t="s">
        <v>661</v>
      </c>
      <c r="F222" s="100"/>
      <c r="G222" s="11">
        <f t="shared" ref="G222:H223" si="81">G223</f>
        <v>0</v>
      </c>
      <c r="H222" s="11">
        <f t="shared" si="81"/>
        <v>0</v>
      </c>
    </row>
    <row r="223" spans="1:8" s="97" customFormat="1" ht="20.100000000000001" hidden="1" customHeight="1" x14ac:dyDescent="0.25">
      <c r="A223" s="103" t="s">
        <v>101</v>
      </c>
      <c r="B223" s="100">
        <v>903</v>
      </c>
      <c r="C223" s="100" t="s">
        <v>33</v>
      </c>
      <c r="D223" s="100" t="s">
        <v>80</v>
      </c>
      <c r="E223" s="100" t="s">
        <v>661</v>
      </c>
      <c r="F223" s="100" t="s">
        <v>102</v>
      </c>
      <c r="G223" s="9">
        <f t="shared" si="81"/>
        <v>0</v>
      </c>
      <c r="H223" s="9">
        <f t="shared" si="81"/>
        <v>0</v>
      </c>
    </row>
    <row r="224" spans="1:8" s="97" customFormat="1" ht="33" hidden="1" x14ac:dyDescent="0.25">
      <c r="A224" s="103" t="s">
        <v>171</v>
      </c>
      <c r="B224" s="101">
        <v>903</v>
      </c>
      <c r="C224" s="100" t="s">
        <v>33</v>
      </c>
      <c r="D224" s="100" t="s">
        <v>80</v>
      </c>
      <c r="E224" s="100" t="s">
        <v>661</v>
      </c>
      <c r="F224" s="100" t="s">
        <v>172</v>
      </c>
      <c r="G224" s="9"/>
      <c r="H224" s="9"/>
    </row>
    <row r="225" spans="1:8" s="97" customFormat="1" ht="49.5" hidden="1" x14ac:dyDescent="0.25">
      <c r="A225" s="103" t="s">
        <v>663</v>
      </c>
      <c r="B225" s="101">
        <v>903</v>
      </c>
      <c r="C225" s="100" t="s">
        <v>33</v>
      </c>
      <c r="D225" s="100" t="s">
        <v>80</v>
      </c>
      <c r="E225" s="100" t="s">
        <v>662</v>
      </c>
      <c r="F225" s="100"/>
      <c r="G225" s="11">
        <f t="shared" ref="G225:H226" si="82">G226</f>
        <v>0</v>
      </c>
      <c r="H225" s="11">
        <f t="shared" si="82"/>
        <v>0</v>
      </c>
    </row>
    <row r="226" spans="1:8" s="97" customFormat="1" ht="20.100000000000001" hidden="1" customHeight="1" x14ac:dyDescent="0.25">
      <c r="A226" s="103" t="s">
        <v>101</v>
      </c>
      <c r="B226" s="100">
        <v>903</v>
      </c>
      <c r="C226" s="100" t="s">
        <v>33</v>
      </c>
      <c r="D226" s="100" t="s">
        <v>80</v>
      </c>
      <c r="E226" s="100" t="s">
        <v>662</v>
      </c>
      <c r="F226" s="100" t="s">
        <v>318</v>
      </c>
      <c r="G226" s="9">
        <f t="shared" si="82"/>
        <v>0</v>
      </c>
      <c r="H226" s="9">
        <f t="shared" si="82"/>
        <v>0</v>
      </c>
    </row>
    <row r="227" spans="1:8" s="97" customFormat="1" ht="33" hidden="1" x14ac:dyDescent="0.25">
      <c r="A227" s="103" t="s">
        <v>171</v>
      </c>
      <c r="B227" s="101">
        <v>903</v>
      </c>
      <c r="C227" s="100" t="s">
        <v>33</v>
      </c>
      <c r="D227" s="100" t="s">
        <v>80</v>
      </c>
      <c r="E227" s="100" t="s">
        <v>662</v>
      </c>
      <c r="F227" s="100" t="s">
        <v>172</v>
      </c>
      <c r="G227" s="9"/>
      <c r="H227" s="9"/>
    </row>
    <row r="228" spans="1:8" s="97" customFormat="1" ht="49.5" hidden="1" x14ac:dyDescent="0.25">
      <c r="A228" s="103" t="s">
        <v>664</v>
      </c>
      <c r="B228" s="101">
        <v>903</v>
      </c>
      <c r="C228" s="100" t="s">
        <v>33</v>
      </c>
      <c r="D228" s="100" t="s">
        <v>80</v>
      </c>
      <c r="E228" s="100" t="s">
        <v>665</v>
      </c>
      <c r="F228" s="100"/>
      <c r="G228" s="11">
        <f t="shared" ref="G228:H229" si="83">G229</f>
        <v>0</v>
      </c>
      <c r="H228" s="11">
        <f t="shared" si="83"/>
        <v>0</v>
      </c>
    </row>
    <row r="229" spans="1:8" s="97" customFormat="1" ht="20.100000000000001" hidden="1" customHeight="1" x14ac:dyDescent="0.25">
      <c r="A229" s="103" t="s">
        <v>101</v>
      </c>
      <c r="B229" s="100">
        <v>903</v>
      </c>
      <c r="C229" s="100" t="s">
        <v>33</v>
      </c>
      <c r="D229" s="100" t="s">
        <v>80</v>
      </c>
      <c r="E229" s="100" t="s">
        <v>665</v>
      </c>
      <c r="F229" s="100" t="s">
        <v>318</v>
      </c>
      <c r="G229" s="9">
        <f t="shared" si="83"/>
        <v>0</v>
      </c>
      <c r="H229" s="9">
        <f t="shared" si="83"/>
        <v>0</v>
      </c>
    </row>
    <row r="230" spans="1:8" s="97" customFormat="1" ht="33" hidden="1" x14ac:dyDescent="0.25">
      <c r="A230" s="103" t="s">
        <v>171</v>
      </c>
      <c r="B230" s="101">
        <v>903</v>
      </c>
      <c r="C230" s="100" t="s">
        <v>33</v>
      </c>
      <c r="D230" s="100" t="s">
        <v>80</v>
      </c>
      <c r="E230" s="100" t="s">
        <v>665</v>
      </c>
      <c r="F230" s="100" t="s">
        <v>172</v>
      </c>
      <c r="G230" s="9"/>
      <c r="H230" s="9"/>
    </row>
    <row r="231" spans="1:8" s="97" customFormat="1" ht="20.100000000000001" hidden="1" customHeight="1" x14ac:dyDescent="0.25">
      <c r="A231" s="103" t="s">
        <v>576</v>
      </c>
      <c r="B231" s="100">
        <v>903</v>
      </c>
      <c r="C231" s="100" t="s">
        <v>33</v>
      </c>
      <c r="D231" s="100" t="s">
        <v>80</v>
      </c>
      <c r="E231" s="100" t="s">
        <v>666</v>
      </c>
      <c r="F231" s="100"/>
      <c r="G231" s="9">
        <f t="shared" ref="G231:H233" si="84">G232</f>
        <v>0</v>
      </c>
      <c r="H231" s="9">
        <f t="shared" si="84"/>
        <v>0</v>
      </c>
    </row>
    <row r="232" spans="1:8" s="97" customFormat="1" ht="33" hidden="1" x14ac:dyDescent="0.25">
      <c r="A232" s="103" t="s">
        <v>667</v>
      </c>
      <c r="B232" s="101">
        <v>903</v>
      </c>
      <c r="C232" s="100" t="s">
        <v>33</v>
      </c>
      <c r="D232" s="100" t="s">
        <v>80</v>
      </c>
      <c r="E232" s="100" t="s">
        <v>668</v>
      </c>
      <c r="F232" s="100"/>
      <c r="G232" s="11">
        <f t="shared" si="84"/>
        <v>0</v>
      </c>
      <c r="H232" s="11">
        <f t="shared" si="84"/>
        <v>0</v>
      </c>
    </row>
    <row r="233" spans="1:8" s="97" customFormat="1" ht="20.100000000000001" hidden="1" customHeight="1" x14ac:dyDescent="0.25">
      <c r="A233" s="103" t="s">
        <v>101</v>
      </c>
      <c r="B233" s="100">
        <v>903</v>
      </c>
      <c r="C233" s="100" t="s">
        <v>33</v>
      </c>
      <c r="D233" s="100" t="s">
        <v>80</v>
      </c>
      <c r="E233" s="100" t="s">
        <v>668</v>
      </c>
      <c r="F233" s="100" t="s">
        <v>102</v>
      </c>
      <c r="G233" s="9">
        <f t="shared" si="84"/>
        <v>0</v>
      </c>
      <c r="H233" s="9">
        <f t="shared" si="84"/>
        <v>0</v>
      </c>
    </row>
    <row r="234" spans="1:8" s="97" customFormat="1" ht="33" hidden="1" x14ac:dyDescent="0.25">
      <c r="A234" s="103" t="s">
        <v>171</v>
      </c>
      <c r="B234" s="101">
        <v>903</v>
      </c>
      <c r="C234" s="100" t="s">
        <v>33</v>
      </c>
      <c r="D234" s="100" t="s">
        <v>80</v>
      </c>
      <c r="E234" s="100" t="s">
        <v>668</v>
      </c>
      <c r="F234" s="100" t="s">
        <v>172</v>
      </c>
      <c r="G234" s="9"/>
      <c r="H234" s="9"/>
    </row>
    <row r="235" spans="1:8" s="97" customFormat="1" hidden="1" x14ac:dyDescent="0.25">
      <c r="A235" s="103"/>
      <c r="B235" s="101"/>
      <c r="C235" s="100"/>
      <c r="D235" s="100"/>
      <c r="E235" s="100"/>
      <c r="F235" s="100"/>
      <c r="G235" s="9"/>
      <c r="H235" s="9"/>
    </row>
    <row r="236" spans="1:8" s="97" customFormat="1" ht="18.75" hidden="1" x14ac:dyDescent="0.3">
      <c r="A236" s="94" t="s">
        <v>596</v>
      </c>
      <c r="B236" s="96" t="s">
        <v>608</v>
      </c>
      <c r="C236" s="96" t="s">
        <v>33</v>
      </c>
      <c r="D236" s="96" t="s">
        <v>29</v>
      </c>
      <c r="E236" s="100"/>
      <c r="F236" s="100"/>
      <c r="G236" s="13">
        <f t="shared" ref="G236:H236" si="85">G237</f>
        <v>0</v>
      </c>
      <c r="H236" s="13">
        <f t="shared" si="85"/>
        <v>0</v>
      </c>
    </row>
    <row r="237" spans="1:8" s="97" customFormat="1" ht="20.100000000000001" hidden="1" customHeight="1" x14ac:dyDescent="0.25">
      <c r="A237" s="103" t="s">
        <v>62</v>
      </c>
      <c r="B237" s="100">
        <v>903</v>
      </c>
      <c r="C237" s="100" t="s">
        <v>33</v>
      </c>
      <c r="D237" s="100" t="s">
        <v>29</v>
      </c>
      <c r="E237" s="100" t="s">
        <v>63</v>
      </c>
      <c r="F237" s="100"/>
      <c r="G237" s="9">
        <f t="shared" ref="G237:H237" si="86">G241+G238</f>
        <v>0</v>
      </c>
      <c r="H237" s="9">
        <f t="shared" si="86"/>
        <v>0</v>
      </c>
    </row>
    <row r="238" spans="1:8" s="97" customFormat="1" ht="82.5" hidden="1" x14ac:dyDescent="0.25">
      <c r="A238" s="98" t="s">
        <v>707</v>
      </c>
      <c r="B238" s="101">
        <v>903</v>
      </c>
      <c r="C238" s="100" t="s">
        <v>33</v>
      </c>
      <c r="D238" s="100" t="s">
        <v>29</v>
      </c>
      <c r="E238" s="99" t="s">
        <v>706</v>
      </c>
      <c r="F238" s="100"/>
      <c r="G238" s="11">
        <f t="shared" ref="G238:H239" si="87">G239</f>
        <v>0</v>
      </c>
      <c r="H238" s="11">
        <f t="shared" si="87"/>
        <v>0</v>
      </c>
    </row>
    <row r="239" spans="1:8" s="97" customFormat="1" ht="33" hidden="1" x14ac:dyDescent="0.25">
      <c r="A239" s="103" t="s">
        <v>181</v>
      </c>
      <c r="B239" s="101">
        <v>903</v>
      </c>
      <c r="C239" s="100" t="s">
        <v>33</v>
      </c>
      <c r="D239" s="100" t="s">
        <v>29</v>
      </c>
      <c r="E239" s="99" t="s">
        <v>706</v>
      </c>
      <c r="F239" s="100" t="s">
        <v>182</v>
      </c>
      <c r="G239" s="11">
        <f t="shared" si="87"/>
        <v>0</v>
      </c>
      <c r="H239" s="11">
        <f t="shared" si="87"/>
        <v>0</v>
      </c>
    </row>
    <row r="240" spans="1:8" s="97" customFormat="1" ht="20.100000000000001" hidden="1" customHeight="1" x14ac:dyDescent="0.25">
      <c r="A240" s="103" t="s">
        <v>169</v>
      </c>
      <c r="B240" s="100">
        <v>903</v>
      </c>
      <c r="C240" s="100" t="s">
        <v>33</v>
      </c>
      <c r="D240" s="100" t="s">
        <v>29</v>
      </c>
      <c r="E240" s="100" t="s">
        <v>706</v>
      </c>
      <c r="F240" s="100" t="s">
        <v>183</v>
      </c>
      <c r="G240" s="9"/>
      <c r="H240" s="9"/>
    </row>
    <row r="241" spans="1:8" s="97" customFormat="1" ht="49.5" hidden="1" x14ac:dyDescent="0.25">
      <c r="A241" s="103" t="s">
        <v>669</v>
      </c>
      <c r="B241" s="101">
        <v>903</v>
      </c>
      <c r="C241" s="100" t="s">
        <v>33</v>
      </c>
      <c r="D241" s="100" t="s">
        <v>29</v>
      </c>
      <c r="E241" s="99" t="s">
        <v>670</v>
      </c>
      <c r="F241" s="100"/>
      <c r="G241" s="11">
        <f>G242</f>
        <v>0</v>
      </c>
      <c r="H241" s="11">
        <f>H242</f>
        <v>0</v>
      </c>
    </row>
    <row r="242" spans="1:8" s="97" customFormat="1" ht="33" hidden="1" x14ac:dyDescent="0.25">
      <c r="A242" s="103" t="s">
        <v>181</v>
      </c>
      <c r="B242" s="101">
        <v>903</v>
      </c>
      <c r="C242" s="100" t="s">
        <v>33</v>
      </c>
      <c r="D242" s="100" t="s">
        <v>29</v>
      </c>
      <c r="E242" s="99" t="s">
        <v>670</v>
      </c>
      <c r="F242" s="100" t="s">
        <v>182</v>
      </c>
      <c r="G242" s="11">
        <f>G243</f>
        <v>0</v>
      </c>
      <c r="H242" s="11">
        <f>H243</f>
        <v>0</v>
      </c>
    </row>
    <row r="243" spans="1:8" s="97" customFormat="1" ht="20.100000000000001" hidden="1" customHeight="1" x14ac:dyDescent="0.25">
      <c r="A243" s="103" t="s">
        <v>169</v>
      </c>
      <c r="B243" s="100">
        <v>903</v>
      </c>
      <c r="C243" s="100" t="s">
        <v>33</v>
      </c>
      <c r="D243" s="100" t="s">
        <v>29</v>
      </c>
      <c r="E243" s="100" t="s">
        <v>670</v>
      </c>
      <c r="F243" s="100" t="s">
        <v>183</v>
      </c>
      <c r="G243" s="9"/>
      <c r="H243" s="9"/>
    </row>
    <row r="244" spans="1:8" x14ac:dyDescent="0.25">
      <c r="A244" s="25"/>
      <c r="B244" s="34"/>
      <c r="C244" s="26"/>
      <c r="D244" s="26"/>
      <c r="E244" s="26"/>
      <c r="F244" s="26"/>
      <c r="G244" s="11"/>
      <c r="H244" s="9"/>
    </row>
    <row r="245" spans="1:8" ht="40.5" x14ac:dyDescent="0.3">
      <c r="A245" s="20" t="s">
        <v>477</v>
      </c>
      <c r="B245" s="21">
        <v>906</v>
      </c>
      <c r="C245" s="21"/>
      <c r="D245" s="21"/>
      <c r="E245" s="21"/>
      <c r="F245" s="21"/>
      <c r="G245" s="14">
        <f t="shared" ref="G245:H245" si="88">G247+G266+G296+G259</f>
        <v>134422</v>
      </c>
      <c r="H245" s="14">
        <f t="shared" si="88"/>
        <v>0</v>
      </c>
    </row>
    <row r="246" spans="1:8" s="74" customFormat="1" x14ac:dyDescent="0.25">
      <c r="A246" s="75"/>
      <c r="B246" s="27"/>
      <c r="C246" s="27"/>
      <c r="D246" s="27"/>
      <c r="E246" s="27"/>
      <c r="F246" s="27"/>
      <c r="G246" s="78"/>
      <c r="H246" s="78"/>
    </row>
    <row r="247" spans="1:8" ht="56.25" x14ac:dyDescent="0.3">
      <c r="A247" s="23" t="s">
        <v>117</v>
      </c>
      <c r="B247" s="24">
        <f>B245</f>
        <v>906</v>
      </c>
      <c r="C247" s="24" t="s">
        <v>80</v>
      </c>
      <c r="D247" s="24" t="s">
        <v>118</v>
      </c>
      <c r="E247" s="24"/>
      <c r="F247" s="24"/>
      <c r="G247" s="13">
        <f t="shared" ref="G247:H249" si="89">G248</f>
        <v>76161</v>
      </c>
      <c r="H247" s="13">
        <f t="shared" si="89"/>
        <v>0</v>
      </c>
    </row>
    <row r="248" spans="1:8" ht="82.5" x14ac:dyDescent="0.25">
      <c r="A248" s="25" t="s">
        <v>119</v>
      </c>
      <c r="B248" s="26">
        <v>906</v>
      </c>
      <c r="C248" s="26" t="s">
        <v>80</v>
      </c>
      <c r="D248" s="26" t="s">
        <v>118</v>
      </c>
      <c r="E248" s="26" t="s">
        <v>120</v>
      </c>
      <c r="F248" s="26"/>
      <c r="G248" s="11">
        <f t="shared" si="89"/>
        <v>76161</v>
      </c>
      <c r="H248" s="11">
        <f t="shared" si="89"/>
        <v>0</v>
      </c>
    </row>
    <row r="249" spans="1:8" ht="20.100000000000001" customHeight="1" x14ac:dyDescent="0.25">
      <c r="A249" s="28" t="s">
        <v>121</v>
      </c>
      <c r="B249" s="26">
        <v>906</v>
      </c>
      <c r="C249" s="26" t="s">
        <v>80</v>
      </c>
      <c r="D249" s="26" t="s">
        <v>118</v>
      </c>
      <c r="E249" s="26" t="s">
        <v>122</v>
      </c>
      <c r="F249" s="26"/>
      <c r="G249" s="9">
        <f t="shared" si="89"/>
        <v>76161</v>
      </c>
      <c r="H249" s="9">
        <f t="shared" si="89"/>
        <v>0</v>
      </c>
    </row>
    <row r="250" spans="1:8" ht="49.5" x14ac:dyDescent="0.25">
      <c r="A250" s="25" t="s">
        <v>123</v>
      </c>
      <c r="B250" s="26">
        <v>906</v>
      </c>
      <c r="C250" s="26" t="s">
        <v>80</v>
      </c>
      <c r="D250" s="26" t="s">
        <v>118</v>
      </c>
      <c r="E250" s="26" t="s">
        <v>124</v>
      </c>
      <c r="F250" s="26"/>
      <c r="G250" s="11">
        <f t="shared" ref="G250:H250" si="90">G251+G255+G253</f>
        <v>76161</v>
      </c>
      <c r="H250" s="11">
        <f t="shared" si="90"/>
        <v>0</v>
      </c>
    </row>
    <row r="251" spans="1:8" ht="66" x14ac:dyDescent="0.25">
      <c r="A251" s="25" t="s">
        <v>449</v>
      </c>
      <c r="B251" s="26">
        <v>906</v>
      </c>
      <c r="C251" s="26" t="s">
        <v>80</v>
      </c>
      <c r="D251" s="26" t="s">
        <v>118</v>
      </c>
      <c r="E251" s="26" t="s">
        <v>124</v>
      </c>
      <c r="F251" s="26" t="s">
        <v>85</v>
      </c>
      <c r="G251" s="11">
        <f t="shared" ref="G251:H251" si="91">G252</f>
        <v>63024</v>
      </c>
      <c r="H251" s="11">
        <f t="shared" si="91"/>
        <v>0</v>
      </c>
    </row>
    <row r="252" spans="1:8" ht="20.100000000000001" customHeight="1" x14ac:dyDescent="0.25">
      <c r="A252" s="28" t="s">
        <v>107</v>
      </c>
      <c r="B252" s="26">
        <v>906</v>
      </c>
      <c r="C252" s="26" t="s">
        <v>80</v>
      </c>
      <c r="D252" s="26" t="s">
        <v>118</v>
      </c>
      <c r="E252" s="26" t="s">
        <v>124</v>
      </c>
      <c r="F252" s="26" t="s">
        <v>108</v>
      </c>
      <c r="G252" s="9">
        <f>60641+2383</f>
        <v>63024</v>
      </c>
      <c r="H252" s="9"/>
    </row>
    <row r="253" spans="1:8" ht="33" x14ac:dyDescent="0.25">
      <c r="A253" s="25" t="s">
        <v>244</v>
      </c>
      <c r="B253" s="26">
        <v>906</v>
      </c>
      <c r="C253" s="26" t="s">
        <v>80</v>
      </c>
      <c r="D253" s="26" t="s">
        <v>118</v>
      </c>
      <c r="E253" s="26" t="s">
        <v>124</v>
      </c>
      <c r="F253" s="26" t="s">
        <v>31</v>
      </c>
      <c r="G253" s="11">
        <f t="shared" ref="G253:H253" si="92">G254</f>
        <v>12714</v>
      </c>
      <c r="H253" s="11">
        <f t="shared" si="92"/>
        <v>0</v>
      </c>
    </row>
    <row r="254" spans="1:8" ht="33" x14ac:dyDescent="0.25">
      <c r="A254" s="25" t="s">
        <v>37</v>
      </c>
      <c r="B254" s="26">
        <v>906</v>
      </c>
      <c r="C254" s="26" t="s">
        <v>80</v>
      </c>
      <c r="D254" s="26" t="s">
        <v>118</v>
      </c>
      <c r="E254" s="26" t="s">
        <v>124</v>
      </c>
      <c r="F254" s="26" t="s">
        <v>38</v>
      </c>
      <c r="G254" s="9">
        <f>10874+1840</f>
        <v>12714</v>
      </c>
      <c r="H254" s="10"/>
    </row>
    <row r="255" spans="1:8" ht="20.100000000000001" customHeight="1" x14ac:dyDescent="0.25">
      <c r="A255" s="28" t="s">
        <v>66</v>
      </c>
      <c r="B255" s="26">
        <v>906</v>
      </c>
      <c r="C255" s="26" t="s">
        <v>80</v>
      </c>
      <c r="D255" s="26" t="s">
        <v>118</v>
      </c>
      <c r="E255" s="26" t="s">
        <v>124</v>
      </c>
      <c r="F255" s="26" t="s">
        <v>67</v>
      </c>
      <c r="G255" s="9">
        <f>G257+G256</f>
        <v>423</v>
      </c>
      <c r="H255" s="9">
        <f>H257</f>
        <v>0</v>
      </c>
    </row>
    <row r="256" spans="1:8" s="85" customFormat="1" ht="20.100000000000001" hidden="1" customHeight="1" x14ac:dyDescent="0.25">
      <c r="A256" s="83" t="s">
        <v>156</v>
      </c>
      <c r="B256" s="84">
        <v>906</v>
      </c>
      <c r="C256" s="84" t="s">
        <v>80</v>
      </c>
      <c r="D256" s="84" t="s">
        <v>118</v>
      </c>
      <c r="E256" s="84" t="s">
        <v>124</v>
      </c>
      <c r="F256" s="84" t="s">
        <v>620</v>
      </c>
      <c r="G256" s="9"/>
      <c r="H256" s="9"/>
    </row>
    <row r="257" spans="1:8" ht="20.100000000000001" customHeight="1" x14ac:dyDescent="0.25">
      <c r="A257" s="28" t="s">
        <v>68</v>
      </c>
      <c r="B257" s="26">
        <v>906</v>
      </c>
      <c r="C257" s="26" t="s">
        <v>80</v>
      </c>
      <c r="D257" s="26" t="s">
        <v>118</v>
      </c>
      <c r="E257" s="26" t="s">
        <v>124</v>
      </c>
      <c r="F257" s="26" t="s">
        <v>69</v>
      </c>
      <c r="G257" s="9">
        <v>423</v>
      </c>
      <c r="H257" s="9"/>
    </row>
    <row r="258" spans="1:8" x14ac:dyDescent="0.25">
      <c r="A258" s="25"/>
      <c r="B258" s="26"/>
      <c r="C258" s="26"/>
      <c r="D258" s="26"/>
      <c r="E258" s="26"/>
      <c r="F258" s="26"/>
      <c r="G258" s="9"/>
      <c r="H258" s="10"/>
    </row>
    <row r="259" spans="1:8" ht="18.75" x14ac:dyDescent="0.3">
      <c r="A259" s="23" t="s">
        <v>125</v>
      </c>
      <c r="B259" s="24">
        <v>906</v>
      </c>
      <c r="C259" s="24" t="s">
        <v>80</v>
      </c>
      <c r="D259" s="24" t="s">
        <v>33</v>
      </c>
      <c r="E259" s="24"/>
      <c r="F259" s="24"/>
      <c r="G259" s="15">
        <f t="shared" ref="G259:H263" si="93">G260</f>
        <v>950</v>
      </c>
      <c r="H259" s="15">
        <f t="shared" si="93"/>
        <v>0</v>
      </c>
    </row>
    <row r="260" spans="1:8" ht="66" x14ac:dyDescent="0.25">
      <c r="A260" s="44" t="s">
        <v>538</v>
      </c>
      <c r="B260" s="26">
        <v>906</v>
      </c>
      <c r="C260" s="26" t="s">
        <v>80</v>
      </c>
      <c r="D260" s="26" t="s">
        <v>33</v>
      </c>
      <c r="E260" s="26" t="s">
        <v>126</v>
      </c>
      <c r="F260" s="26"/>
      <c r="G260" s="9">
        <f t="shared" si="93"/>
        <v>950</v>
      </c>
      <c r="H260" s="9">
        <f t="shared" si="93"/>
        <v>0</v>
      </c>
    </row>
    <row r="261" spans="1:8" ht="20.100000000000001" customHeight="1" x14ac:dyDescent="0.25">
      <c r="A261" s="28" t="s">
        <v>127</v>
      </c>
      <c r="B261" s="26">
        <f>B260</f>
        <v>906</v>
      </c>
      <c r="C261" s="26" t="s">
        <v>80</v>
      </c>
      <c r="D261" s="26" t="s">
        <v>33</v>
      </c>
      <c r="E261" s="26" t="s">
        <v>128</v>
      </c>
      <c r="F261" s="26"/>
      <c r="G261" s="9">
        <f t="shared" si="93"/>
        <v>950</v>
      </c>
      <c r="H261" s="9">
        <f t="shared" si="93"/>
        <v>0</v>
      </c>
    </row>
    <row r="262" spans="1:8" ht="99" x14ac:dyDescent="0.25">
      <c r="A262" s="45" t="s">
        <v>129</v>
      </c>
      <c r="B262" s="26">
        <f>B261</f>
        <v>906</v>
      </c>
      <c r="C262" s="26" t="s">
        <v>80</v>
      </c>
      <c r="D262" s="26" t="s">
        <v>33</v>
      </c>
      <c r="E262" s="26" t="s">
        <v>130</v>
      </c>
      <c r="F262" s="26"/>
      <c r="G262" s="9">
        <f t="shared" si="93"/>
        <v>950</v>
      </c>
      <c r="H262" s="9">
        <f t="shared" si="93"/>
        <v>0</v>
      </c>
    </row>
    <row r="263" spans="1:8" ht="33" x14ac:dyDescent="0.25">
      <c r="A263" s="25" t="s">
        <v>12</v>
      </c>
      <c r="B263" s="26">
        <f>B260</f>
        <v>906</v>
      </c>
      <c r="C263" s="26" t="s">
        <v>80</v>
      </c>
      <c r="D263" s="26" t="s">
        <v>33</v>
      </c>
      <c r="E263" s="26" t="s">
        <v>130</v>
      </c>
      <c r="F263" s="26" t="s">
        <v>13</v>
      </c>
      <c r="G263" s="9">
        <f t="shared" si="93"/>
        <v>950</v>
      </c>
      <c r="H263" s="9">
        <f t="shared" si="93"/>
        <v>0</v>
      </c>
    </row>
    <row r="264" spans="1:8" ht="33" x14ac:dyDescent="0.25">
      <c r="A264" s="25" t="s">
        <v>131</v>
      </c>
      <c r="B264" s="26">
        <f>B263</f>
        <v>906</v>
      </c>
      <c r="C264" s="26" t="s">
        <v>80</v>
      </c>
      <c r="D264" s="26" t="s">
        <v>33</v>
      </c>
      <c r="E264" s="26" t="s">
        <v>130</v>
      </c>
      <c r="F264" s="26" t="s">
        <v>132</v>
      </c>
      <c r="G264" s="9">
        <v>950</v>
      </c>
      <c r="H264" s="10"/>
    </row>
    <row r="265" spans="1:8" x14ac:dyDescent="0.25">
      <c r="A265" s="25"/>
      <c r="B265" s="26"/>
      <c r="C265" s="26"/>
      <c r="D265" s="26"/>
      <c r="E265" s="26"/>
      <c r="F265" s="26"/>
      <c r="G265" s="9"/>
      <c r="H265" s="10"/>
    </row>
    <row r="266" spans="1:8" ht="37.5" x14ac:dyDescent="0.3">
      <c r="A266" s="23" t="s">
        <v>133</v>
      </c>
      <c r="B266" s="24">
        <v>906</v>
      </c>
      <c r="C266" s="24" t="s">
        <v>80</v>
      </c>
      <c r="D266" s="24" t="s">
        <v>134</v>
      </c>
      <c r="E266" s="24"/>
      <c r="F266" s="24"/>
      <c r="G266" s="13">
        <f t="shared" ref="G266:H266" si="94">G277+G272+G267</f>
        <v>54027</v>
      </c>
      <c r="H266" s="13">
        <f t="shared" si="94"/>
        <v>0</v>
      </c>
    </row>
    <row r="267" spans="1:8" ht="34.5" x14ac:dyDescent="0.3">
      <c r="A267" s="25" t="s">
        <v>719</v>
      </c>
      <c r="B267" s="26">
        <v>906</v>
      </c>
      <c r="C267" s="26" t="s">
        <v>80</v>
      </c>
      <c r="D267" s="26" t="s">
        <v>134</v>
      </c>
      <c r="E267" s="26" t="s">
        <v>415</v>
      </c>
      <c r="F267" s="26"/>
      <c r="G267" s="11">
        <f t="shared" ref="G267:H270" si="95">G268</f>
        <v>242</v>
      </c>
      <c r="H267" s="11">
        <f t="shared" si="95"/>
        <v>0</v>
      </c>
    </row>
    <row r="268" spans="1:8" ht="20.100000000000001" customHeight="1" x14ac:dyDescent="0.25">
      <c r="A268" s="28" t="s">
        <v>15</v>
      </c>
      <c r="B268" s="26">
        <v>906</v>
      </c>
      <c r="C268" s="26" t="s">
        <v>80</v>
      </c>
      <c r="D268" s="26" t="s">
        <v>134</v>
      </c>
      <c r="E268" s="26" t="s">
        <v>416</v>
      </c>
      <c r="F268" s="26"/>
      <c r="G268" s="9">
        <f t="shared" si="95"/>
        <v>242</v>
      </c>
      <c r="H268" s="9">
        <f t="shared" si="95"/>
        <v>0</v>
      </c>
    </row>
    <row r="269" spans="1:8" ht="49.5" x14ac:dyDescent="0.25">
      <c r="A269" s="25" t="s">
        <v>135</v>
      </c>
      <c r="B269" s="26">
        <v>906</v>
      </c>
      <c r="C269" s="26" t="s">
        <v>80</v>
      </c>
      <c r="D269" s="26" t="s">
        <v>134</v>
      </c>
      <c r="E269" s="26" t="s">
        <v>417</v>
      </c>
      <c r="F269" s="26"/>
      <c r="G269" s="11">
        <f t="shared" si="95"/>
        <v>242</v>
      </c>
      <c r="H269" s="11">
        <f t="shared" si="95"/>
        <v>0</v>
      </c>
    </row>
    <row r="270" spans="1:8" ht="33" x14ac:dyDescent="0.25">
      <c r="A270" s="25" t="s">
        <v>244</v>
      </c>
      <c r="B270" s="26">
        <v>906</v>
      </c>
      <c r="C270" s="26" t="s">
        <v>80</v>
      </c>
      <c r="D270" s="26" t="s">
        <v>134</v>
      </c>
      <c r="E270" s="26" t="s">
        <v>417</v>
      </c>
      <c r="F270" s="26" t="s">
        <v>31</v>
      </c>
      <c r="G270" s="11">
        <f t="shared" si="95"/>
        <v>242</v>
      </c>
      <c r="H270" s="11">
        <f t="shared" si="95"/>
        <v>0</v>
      </c>
    </row>
    <row r="271" spans="1:8" ht="33" x14ac:dyDescent="0.25">
      <c r="A271" s="25" t="s">
        <v>37</v>
      </c>
      <c r="B271" s="26">
        <v>906</v>
      </c>
      <c r="C271" s="26" t="s">
        <v>80</v>
      </c>
      <c r="D271" s="26" t="s">
        <v>134</v>
      </c>
      <c r="E271" s="26" t="s">
        <v>417</v>
      </c>
      <c r="F271" s="26" t="s">
        <v>38</v>
      </c>
      <c r="G271" s="9">
        <v>242</v>
      </c>
      <c r="H271" s="10"/>
    </row>
    <row r="272" spans="1:8" ht="82.5" x14ac:dyDescent="0.25">
      <c r="A272" s="25" t="s">
        <v>119</v>
      </c>
      <c r="B272" s="26">
        <v>906</v>
      </c>
      <c r="C272" s="26" t="s">
        <v>80</v>
      </c>
      <c r="D272" s="26" t="s">
        <v>134</v>
      </c>
      <c r="E272" s="26" t="s">
        <v>120</v>
      </c>
      <c r="F272" s="26"/>
      <c r="G272" s="11">
        <f t="shared" ref="G272:H275" si="96">G273</f>
        <v>25</v>
      </c>
      <c r="H272" s="11">
        <f t="shared" si="96"/>
        <v>0</v>
      </c>
    </row>
    <row r="273" spans="1:8" ht="20.100000000000001" customHeight="1" x14ac:dyDescent="0.25">
      <c r="A273" s="28" t="s">
        <v>15</v>
      </c>
      <c r="B273" s="26">
        <v>906</v>
      </c>
      <c r="C273" s="26" t="s">
        <v>80</v>
      </c>
      <c r="D273" s="26" t="s">
        <v>134</v>
      </c>
      <c r="E273" s="26" t="s">
        <v>151</v>
      </c>
      <c r="F273" s="26"/>
      <c r="G273" s="9">
        <f t="shared" si="96"/>
        <v>25</v>
      </c>
      <c r="H273" s="9">
        <f t="shared" si="96"/>
        <v>0</v>
      </c>
    </row>
    <row r="274" spans="1:8" ht="49.5" x14ac:dyDescent="0.25">
      <c r="A274" s="25" t="s">
        <v>135</v>
      </c>
      <c r="B274" s="26">
        <v>906</v>
      </c>
      <c r="C274" s="26" t="s">
        <v>80</v>
      </c>
      <c r="D274" s="26" t="s">
        <v>134</v>
      </c>
      <c r="E274" s="26" t="s">
        <v>432</v>
      </c>
      <c r="F274" s="26"/>
      <c r="G274" s="11">
        <f t="shared" si="96"/>
        <v>25</v>
      </c>
      <c r="H274" s="11">
        <f t="shared" si="96"/>
        <v>0</v>
      </c>
    </row>
    <row r="275" spans="1:8" ht="33" x14ac:dyDescent="0.25">
      <c r="A275" s="25" t="s">
        <v>244</v>
      </c>
      <c r="B275" s="26">
        <v>906</v>
      </c>
      <c r="C275" s="26" t="s">
        <v>80</v>
      </c>
      <c r="D275" s="26" t="s">
        <v>134</v>
      </c>
      <c r="E275" s="26" t="s">
        <v>432</v>
      </c>
      <c r="F275" s="26" t="s">
        <v>31</v>
      </c>
      <c r="G275" s="9">
        <f t="shared" si="96"/>
        <v>25</v>
      </c>
      <c r="H275" s="9">
        <f t="shared" si="96"/>
        <v>0</v>
      </c>
    </row>
    <row r="276" spans="1:8" ht="33" x14ac:dyDescent="0.25">
      <c r="A276" s="25" t="s">
        <v>37</v>
      </c>
      <c r="B276" s="26">
        <v>906</v>
      </c>
      <c r="C276" s="26" t="s">
        <v>80</v>
      </c>
      <c r="D276" s="26" t="s">
        <v>134</v>
      </c>
      <c r="E276" s="26" t="s">
        <v>432</v>
      </c>
      <c r="F276" s="26" t="s">
        <v>38</v>
      </c>
      <c r="G276" s="9">
        <v>25</v>
      </c>
      <c r="H276" s="10"/>
    </row>
    <row r="277" spans="1:8" ht="49.5" x14ac:dyDescent="0.25">
      <c r="A277" s="28" t="s">
        <v>448</v>
      </c>
      <c r="B277" s="26">
        <f>B266</f>
        <v>906</v>
      </c>
      <c r="C277" s="26" t="s">
        <v>80</v>
      </c>
      <c r="D277" s="26" t="s">
        <v>134</v>
      </c>
      <c r="E277" s="26" t="s">
        <v>136</v>
      </c>
      <c r="F277" s="26"/>
      <c r="G277" s="11">
        <f t="shared" ref="G277:H277" si="97">G279+G282+G286</f>
        <v>53760</v>
      </c>
      <c r="H277" s="11">
        <f t="shared" si="97"/>
        <v>0</v>
      </c>
    </row>
    <row r="278" spans="1:8" s="85" customFormat="1" ht="20.100000000000001" hidden="1" customHeight="1" x14ac:dyDescent="0.25">
      <c r="A278" s="83" t="s">
        <v>15</v>
      </c>
      <c r="B278" s="84">
        <f>B292</f>
        <v>906</v>
      </c>
      <c r="C278" s="84" t="s">
        <v>80</v>
      </c>
      <c r="D278" s="84" t="s">
        <v>134</v>
      </c>
      <c r="E278" s="84" t="s">
        <v>137</v>
      </c>
      <c r="F278" s="84"/>
      <c r="G278" s="9">
        <f t="shared" ref="G278:H280" si="98">G279</f>
        <v>0</v>
      </c>
      <c r="H278" s="9">
        <f t="shared" si="98"/>
        <v>0</v>
      </c>
    </row>
    <row r="279" spans="1:8" s="85" customFormat="1" ht="49.5" hidden="1" x14ac:dyDescent="0.25">
      <c r="A279" s="86" t="s">
        <v>135</v>
      </c>
      <c r="B279" s="84">
        <f>B294</f>
        <v>906</v>
      </c>
      <c r="C279" s="84" t="s">
        <v>80</v>
      </c>
      <c r="D279" s="84" t="s">
        <v>134</v>
      </c>
      <c r="E279" s="84" t="s">
        <v>138</v>
      </c>
      <c r="F279" s="84"/>
      <c r="G279" s="9">
        <f t="shared" si="98"/>
        <v>0</v>
      </c>
      <c r="H279" s="9">
        <f t="shared" si="98"/>
        <v>0</v>
      </c>
    </row>
    <row r="280" spans="1:8" s="85" customFormat="1" ht="33" hidden="1" x14ac:dyDescent="0.25">
      <c r="A280" s="86" t="s">
        <v>244</v>
      </c>
      <c r="B280" s="84">
        <f t="shared" ref="B280:B285" si="99">B278</f>
        <v>906</v>
      </c>
      <c r="C280" s="84" t="s">
        <v>80</v>
      </c>
      <c r="D280" s="84" t="s">
        <v>134</v>
      </c>
      <c r="E280" s="84" t="s">
        <v>138</v>
      </c>
      <c r="F280" s="84" t="s">
        <v>31</v>
      </c>
      <c r="G280" s="9">
        <f t="shared" si="98"/>
        <v>0</v>
      </c>
      <c r="H280" s="9">
        <f t="shared" si="98"/>
        <v>0</v>
      </c>
    </row>
    <row r="281" spans="1:8" s="85" customFormat="1" ht="33" hidden="1" x14ac:dyDescent="0.25">
      <c r="A281" s="86" t="s">
        <v>37</v>
      </c>
      <c r="B281" s="84">
        <f t="shared" si="99"/>
        <v>906</v>
      </c>
      <c r="C281" s="84" t="s">
        <v>80</v>
      </c>
      <c r="D281" s="84" t="s">
        <v>134</v>
      </c>
      <c r="E281" s="84" t="s">
        <v>138</v>
      </c>
      <c r="F281" s="84" t="s">
        <v>38</v>
      </c>
      <c r="G281" s="9"/>
      <c r="H281" s="10"/>
    </row>
    <row r="282" spans="1:8" ht="20.100000000000001" customHeight="1" x14ac:dyDescent="0.25">
      <c r="A282" s="28" t="s">
        <v>139</v>
      </c>
      <c r="B282" s="26">
        <f t="shared" si="99"/>
        <v>906</v>
      </c>
      <c r="C282" s="26" t="s">
        <v>80</v>
      </c>
      <c r="D282" s="26" t="s">
        <v>134</v>
      </c>
      <c r="E282" s="26" t="s">
        <v>140</v>
      </c>
      <c r="F282" s="26"/>
      <c r="G282" s="9">
        <f t="shared" ref="G282:H284" si="100">G283</f>
        <v>2402</v>
      </c>
      <c r="H282" s="9">
        <f t="shared" si="100"/>
        <v>0</v>
      </c>
    </row>
    <row r="283" spans="1:8" ht="66" x14ac:dyDescent="0.25">
      <c r="A283" s="25" t="s">
        <v>141</v>
      </c>
      <c r="B283" s="26">
        <f t="shared" si="99"/>
        <v>906</v>
      </c>
      <c r="C283" s="26" t="s">
        <v>80</v>
      </c>
      <c r="D283" s="26" t="s">
        <v>134</v>
      </c>
      <c r="E283" s="26" t="s">
        <v>142</v>
      </c>
      <c r="F283" s="26"/>
      <c r="G283" s="9">
        <f t="shared" si="100"/>
        <v>2402</v>
      </c>
      <c r="H283" s="9">
        <f t="shared" si="100"/>
        <v>0</v>
      </c>
    </row>
    <row r="284" spans="1:8" ht="33" x14ac:dyDescent="0.25">
      <c r="A284" s="25" t="s">
        <v>12</v>
      </c>
      <c r="B284" s="26">
        <f t="shared" si="99"/>
        <v>906</v>
      </c>
      <c r="C284" s="26" t="s">
        <v>80</v>
      </c>
      <c r="D284" s="26" t="s">
        <v>134</v>
      </c>
      <c r="E284" s="26" t="s">
        <v>142</v>
      </c>
      <c r="F284" s="26" t="s">
        <v>13</v>
      </c>
      <c r="G284" s="9">
        <f t="shared" si="100"/>
        <v>2402</v>
      </c>
      <c r="H284" s="9">
        <f t="shared" si="100"/>
        <v>0</v>
      </c>
    </row>
    <row r="285" spans="1:8" ht="33" x14ac:dyDescent="0.25">
      <c r="A285" s="25" t="s">
        <v>131</v>
      </c>
      <c r="B285" s="26">
        <f t="shared" si="99"/>
        <v>906</v>
      </c>
      <c r="C285" s="26" t="s">
        <v>80</v>
      </c>
      <c r="D285" s="26" t="s">
        <v>134</v>
      </c>
      <c r="E285" s="26" t="s">
        <v>142</v>
      </c>
      <c r="F285" s="26" t="s">
        <v>132</v>
      </c>
      <c r="G285" s="9">
        <v>2402</v>
      </c>
      <c r="H285" s="10"/>
    </row>
    <row r="286" spans="1:8" ht="20.100000000000001" customHeight="1" x14ac:dyDescent="0.25">
      <c r="A286" s="28" t="s">
        <v>105</v>
      </c>
      <c r="B286" s="26">
        <f>B266</f>
        <v>906</v>
      </c>
      <c r="C286" s="26" t="s">
        <v>80</v>
      </c>
      <c r="D286" s="26" t="s">
        <v>134</v>
      </c>
      <c r="E286" s="26" t="s">
        <v>143</v>
      </c>
      <c r="F286" s="26"/>
      <c r="G286" s="9">
        <f t="shared" ref="G286:H286" si="101">G287</f>
        <v>51358</v>
      </c>
      <c r="H286" s="9">
        <f t="shared" si="101"/>
        <v>0</v>
      </c>
    </row>
    <row r="287" spans="1:8" ht="49.5" x14ac:dyDescent="0.25">
      <c r="A287" s="25" t="s">
        <v>144</v>
      </c>
      <c r="B287" s="26">
        <f>B286</f>
        <v>906</v>
      </c>
      <c r="C287" s="26" t="s">
        <v>80</v>
      </c>
      <c r="D287" s="26" t="s">
        <v>134</v>
      </c>
      <c r="E287" s="26" t="s">
        <v>145</v>
      </c>
      <c r="F287" s="26"/>
      <c r="G287" s="9">
        <f t="shared" ref="G287:H287" si="102">G288+G290+G292</f>
        <v>51358</v>
      </c>
      <c r="H287" s="9">
        <f t="shared" si="102"/>
        <v>0</v>
      </c>
    </row>
    <row r="288" spans="1:8" ht="66" x14ac:dyDescent="0.25">
      <c r="A288" s="25" t="s">
        <v>449</v>
      </c>
      <c r="B288" s="26">
        <f>B287</f>
        <v>906</v>
      </c>
      <c r="C288" s="26" t="s">
        <v>80</v>
      </c>
      <c r="D288" s="26" t="s">
        <v>134</v>
      </c>
      <c r="E288" s="26" t="s">
        <v>145</v>
      </c>
      <c r="F288" s="26" t="s">
        <v>85</v>
      </c>
      <c r="G288" s="9">
        <f t="shared" ref="G288:H288" si="103">SUM(G289:G289)</f>
        <v>48685</v>
      </c>
      <c r="H288" s="9">
        <f t="shared" si="103"/>
        <v>0</v>
      </c>
    </row>
    <row r="289" spans="1:8" ht="20.100000000000001" customHeight="1" x14ac:dyDescent="0.25">
      <c r="A289" s="28" t="s">
        <v>107</v>
      </c>
      <c r="B289" s="26">
        <f>B288</f>
        <v>906</v>
      </c>
      <c r="C289" s="26" t="s">
        <v>80</v>
      </c>
      <c r="D289" s="26" t="s">
        <v>134</v>
      </c>
      <c r="E289" s="26" t="s">
        <v>145</v>
      </c>
      <c r="F289" s="26" t="s">
        <v>108</v>
      </c>
      <c r="G289" s="9">
        <f>46813+1872</f>
        <v>48685</v>
      </c>
      <c r="H289" s="9"/>
    </row>
    <row r="290" spans="1:8" ht="33" x14ac:dyDescent="0.25">
      <c r="A290" s="25" t="s">
        <v>244</v>
      </c>
      <c r="B290" s="26">
        <f>B288</f>
        <v>906</v>
      </c>
      <c r="C290" s="26" t="s">
        <v>80</v>
      </c>
      <c r="D290" s="26" t="s">
        <v>134</v>
      </c>
      <c r="E290" s="26" t="s">
        <v>145</v>
      </c>
      <c r="F290" s="26" t="s">
        <v>31</v>
      </c>
      <c r="G290" s="9">
        <f t="shared" ref="G290:H290" si="104">G291</f>
        <v>2558</v>
      </c>
      <c r="H290" s="9">
        <f t="shared" si="104"/>
        <v>0</v>
      </c>
    </row>
    <row r="291" spans="1:8" ht="33" x14ac:dyDescent="0.25">
      <c r="A291" s="25" t="s">
        <v>37</v>
      </c>
      <c r="B291" s="26">
        <f>B289</f>
        <v>906</v>
      </c>
      <c r="C291" s="26" t="s">
        <v>80</v>
      </c>
      <c r="D291" s="26" t="s">
        <v>134</v>
      </c>
      <c r="E291" s="26" t="s">
        <v>145</v>
      </c>
      <c r="F291" s="26" t="s">
        <v>38</v>
      </c>
      <c r="G291" s="9">
        <v>2558</v>
      </c>
      <c r="H291" s="10"/>
    </row>
    <row r="292" spans="1:8" ht="20.100000000000001" customHeight="1" x14ac:dyDescent="0.25">
      <c r="A292" s="28" t="s">
        <v>66</v>
      </c>
      <c r="B292" s="26">
        <f>B290</f>
        <v>906</v>
      </c>
      <c r="C292" s="26" t="s">
        <v>80</v>
      </c>
      <c r="D292" s="26" t="s">
        <v>134</v>
      </c>
      <c r="E292" s="26" t="s">
        <v>145</v>
      </c>
      <c r="F292" s="26" t="s">
        <v>67</v>
      </c>
      <c r="G292" s="9">
        <f>G293+G294</f>
        <v>115</v>
      </c>
      <c r="H292" s="9">
        <f>H294</f>
        <v>0</v>
      </c>
    </row>
    <row r="293" spans="1:8" s="85" customFormat="1" ht="20.100000000000001" hidden="1" customHeight="1" x14ac:dyDescent="0.25">
      <c r="A293" s="83" t="s">
        <v>156</v>
      </c>
      <c r="B293" s="84" t="s">
        <v>679</v>
      </c>
      <c r="C293" s="84" t="s">
        <v>80</v>
      </c>
      <c r="D293" s="84" t="s">
        <v>134</v>
      </c>
      <c r="E293" s="84" t="s">
        <v>145</v>
      </c>
      <c r="F293" s="84">
        <v>830</v>
      </c>
      <c r="G293" s="9"/>
      <c r="H293" s="9"/>
    </row>
    <row r="294" spans="1:8" ht="20.100000000000001" customHeight="1" x14ac:dyDescent="0.25">
      <c r="A294" s="28" t="s">
        <v>68</v>
      </c>
      <c r="B294" s="26">
        <f>B291</f>
        <v>906</v>
      </c>
      <c r="C294" s="26" t="s">
        <v>80</v>
      </c>
      <c r="D294" s="26" t="s">
        <v>134</v>
      </c>
      <c r="E294" s="26" t="s">
        <v>145</v>
      </c>
      <c r="F294" s="26" t="s">
        <v>69</v>
      </c>
      <c r="G294" s="9">
        <v>115</v>
      </c>
      <c r="H294" s="9"/>
    </row>
    <row r="295" spans="1:8" x14ac:dyDescent="0.25">
      <c r="A295" s="25"/>
      <c r="B295" s="26"/>
      <c r="C295" s="26"/>
      <c r="D295" s="26"/>
      <c r="E295" s="26"/>
      <c r="F295" s="26"/>
      <c r="G295" s="9"/>
      <c r="H295" s="10"/>
    </row>
    <row r="296" spans="1:8" ht="37.5" x14ac:dyDescent="0.3">
      <c r="A296" s="23" t="s">
        <v>146</v>
      </c>
      <c r="B296" s="24">
        <v>906</v>
      </c>
      <c r="C296" s="24" t="s">
        <v>7</v>
      </c>
      <c r="D296" s="24" t="s">
        <v>147</v>
      </c>
      <c r="E296" s="24"/>
      <c r="F296" s="24"/>
      <c r="G296" s="13">
        <f t="shared" ref="G296:H300" si="105">G297</f>
        <v>3284</v>
      </c>
      <c r="H296" s="13">
        <f t="shared" si="105"/>
        <v>0</v>
      </c>
    </row>
    <row r="297" spans="1:8" ht="82.5" x14ac:dyDescent="0.25">
      <c r="A297" s="25" t="s">
        <v>119</v>
      </c>
      <c r="B297" s="26">
        <v>906</v>
      </c>
      <c r="C297" s="26" t="s">
        <v>7</v>
      </c>
      <c r="D297" s="26" t="s">
        <v>147</v>
      </c>
      <c r="E297" s="26" t="s">
        <v>120</v>
      </c>
      <c r="F297" s="26"/>
      <c r="G297" s="11">
        <f t="shared" si="105"/>
        <v>3284</v>
      </c>
      <c r="H297" s="11">
        <f t="shared" si="105"/>
        <v>0</v>
      </c>
    </row>
    <row r="298" spans="1:8" ht="33" x14ac:dyDescent="0.25">
      <c r="A298" s="25" t="s">
        <v>77</v>
      </c>
      <c r="B298" s="26">
        <v>906</v>
      </c>
      <c r="C298" s="26" t="s">
        <v>7</v>
      </c>
      <c r="D298" s="26" t="s">
        <v>147</v>
      </c>
      <c r="E298" s="26" t="s">
        <v>148</v>
      </c>
      <c r="F298" s="26"/>
      <c r="G298" s="11">
        <f t="shared" si="105"/>
        <v>3284</v>
      </c>
      <c r="H298" s="11">
        <f t="shared" si="105"/>
        <v>0</v>
      </c>
    </row>
    <row r="299" spans="1:8" ht="49.5" x14ac:dyDescent="0.25">
      <c r="A299" s="25" t="s">
        <v>149</v>
      </c>
      <c r="B299" s="26">
        <v>906</v>
      </c>
      <c r="C299" s="26" t="s">
        <v>7</v>
      </c>
      <c r="D299" s="26" t="s">
        <v>147</v>
      </c>
      <c r="E299" s="26" t="s">
        <v>150</v>
      </c>
      <c r="F299" s="26"/>
      <c r="G299" s="11">
        <f t="shared" si="105"/>
        <v>3284</v>
      </c>
      <c r="H299" s="11">
        <f t="shared" si="105"/>
        <v>0</v>
      </c>
    </row>
    <row r="300" spans="1:8" ht="33" x14ac:dyDescent="0.25">
      <c r="A300" s="25" t="s">
        <v>12</v>
      </c>
      <c r="B300" s="26">
        <v>906</v>
      </c>
      <c r="C300" s="26" t="s">
        <v>7</v>
      </c>
      <c r="D300" s="26" t="s">
        <v>147</v>
      </c>
      <c r="E300" s="26" t="s">
        <v>150</v>
      </c>
      <c r="F300" s="26" t="s">
        <v>13</v>
      </c>
      <c r="G300" s="11">
        <f t="shared" si="105"/>
        <v>3284</v>
      </c>
      <c r="H300" s="11">
        <f t="shared" si="105"/>
        <v>0</v>
      </c>
    </row>
    <row r="301" spans="1:8" ht="20.100000000000001" customHeight="1" x14ac:dyDescent="0.25">
      <c r="A301" s="28" t="s">
        <v>14</v>
      </c>
      <c r="B301" s="26">
        <v>906</v>
      </c>
      <c r="C301" s="26" t="s">
        <v>7</v>
      </c>
      <c r="D301" s="26" t="s">
        <v>147</v>
      </c>
      <c r="E301" s="26" t="s">
        <v>150</v>
      </c>
      <c r="F301" s="26" t="s">
        <v>35</v>
      </c>
      <c r="G301" s="9">
        <f>3179+105</f>
        <v>3284</v>
      </c>
      <c r="H301" s="9"/>
    </row>
    <row r="302" spans="1:8" x14ac:dyDescent="0.25">
      <c r="A302" s="25"/>
      <c r="B302" s="26"/>
      <c r="C302" s="26"/>
      <c r="D302" s="26"/>
      <c r="E302" s="26"/>
      <c r="F302" s="26"/>
      <c r="G302" s="9"/>
      <c r="H302" s="9"/>
    </row>
    <row r="303" spans="1:8" ht="60.75" x14ac:dyDescent="0.3">
      <c r="A303" s="39" t="s">
        <v>488</v>
      </c>
      <c r="B303" s="46">
        <v>909</v>
      </c>
      <c r="C303" s="21"/>
      <c r="D303" s="21"/>
      <c r="E303" s="21"/>
      <c r="F303" s="21"/>
      <c r="G303" s="14">
        <f>G305+G333+G378+G386</f>
        <v>917773</v>
      </c>
      <c r="H303" s="14">
        <f>H305+H333+H378+H386</f>
        <v>100000</v>
      </c>
    </row>
    <row r="304" spans="1:8" ht="20.25" x14ac:dyDescent="0.3">
      <c r="A304" s="39"/>
      <c r="B304" s="46"/>
      <c r="C304" s="21"/>
      <c r="D304" s="21"/>
      <c r="E304" s="21"/>
      <c r="F304" s="21"/>
      <c r="G304" s="14"/>
      <c r="H304" s="14"/>
    </row>
    <row r="305" spans="1:8" ht="18.75" x14ac:dyDescent="0.3">
      <c r="A305" s="40" t="s">
        <v>164</v>
      </c>
      <c r="B305" s="24">
        <f>B303</f>
        <v>909</v>
      </c>
      <c r="C305" s="24" t="s">
        <v>29</v>
      </c>
      <c r="D305" s="24" t="s">
        <v>21</v>
      </c>
      <c r="E305" s="24"/>
      <c r="F305" s="24"/>
      <c r="G305" s="13">
        <f t="shared" ref="G305:H306" si="106">G306</f>
        <v>291470</v>
      </c>
      <c r="H305" s="13">
        <f t="shared" si="106"/>
        <v>100000</v>
      </c>
    </row>
    <row r="306" spans="1:8" ht="49.5" x14ac:dyDescent="0.25">
      <c r="A306" s="28" t="s">
        <v>343</v>
      </c>
      <c r="B306" s="26">
        <f>B305</f>
        <v>909</v>
      </c>
      <c r="C306" s="26" t="s">
        <v>29</v>
      </c>
      <c r="D306" s="26" t="s">
        <v>21</v>
      </c>
      <c r="E306" s="26" t="s">
        <v>364</v>
      </c>
      <c r="F306" s="27"/>
      <c r="G306" s="11">
        <f t="shared" si="106"/>
        <v>291470</v>
      </c>
      <c r="H306" s="11">
        <f t="shared" si="106"/>
        <v>100000</v>
      </c>
    </row>
    <row r="307" spans="1:8" ht="49.5" x14ac:dyDescent="0.25">
      <c r="A307" s="28" t="s">
        <v>344</v>
      </c>
      <c r="B307" s="26">
        <f>B306</f>
        <v>909</v>
      </c>
      <c r="C307" s="26" t="s">
        <v>29</v>
      </c>
      <c r="D307" s="26" t="s">
        <v>21</v>
      </c>
      <c r="E307" s="26" t="s">
        <v>336</v>
      </c>
      <c r="F307" s="9"/>
      <c r="G307" s="9">
        <f>G308+G312+G328</f>
        <v>291470</v>
      </c>
      <c r="H307" s="9">
        <f>H308+H312+H328</f>
        <v>100000</v>
      </c>
    </row>
    <row r="308" spans="1:8" ht="20.100000000000001" customHeight="1" x14ac:dyDescent="0.25">
      <c r="A308" s="28" t="s">
        <v>15</v>
      </c>
      <c r="B308" s="26">
        <f>B307</f>
        <v>909</v>
      </c>
      <c r="C308" s="26" t="s">
        <v>29</v>
      </c>
      <c r="D308" s="26" t="s">
        <v>21</v>
      </c>
      <c r="E308" s="26" t="s">
        <v>517</v>
      </c>
      <c r="F308" s="26"/>
      <c r="G308" s="9">
        <f>G309</f>
        <v>74718</v>
      </c>
      <c r="H308" s="9"/>
    </row>
    <row r="309" spans="1:8" ht="20.100000000000001" customHeight="1" x14ac:dyDescent="0.25">
      <c r="A309" s="28" t="s">
        <v>165</v>
      </c>
      <c r="B309" s="26">
        <f>B307</f>
        <v>909</v>
      </c>
      <c r="C309" s="26" t="s">
        <v>29</v>
      </c>
      <c r="D309" s="26" t="s">
        <v>21</v>
      </c>
      <c r="E309" s="26" t="s">
        <v>516</v>
      </c>
      <c r="F309" s="26"/>
      <c r="G309" s="9">
        <f>G310</f>
        <v>74718</v>
      </c>
      <c r="H309" s="9"/>
    </row>
    <row r="310" spans="1:8" ht="33" x14ac:dyDescent="0.25">
      <c r="A310" s="25" t="s">
        <v>244</v>
      </c>
      <c r="B310" s="26">
        <f>B309</f>
        <v>909</v>
      </c>
      <c r="C310" s="26" t="s">
        <v>29</v>
      </c>
      <c r="D310" s="26" t="s">
        <v>21</v>
      </c>
      <c r="E310" s="49" t="s">
        <v>516</v>
      </c>
      <c r="F310" s="26" t="s">
        <v>31</v>
      </c>
      <c r="G310" s="9">
        <f>G311</f>
        <v>74718</v>
      </c>
      <c r="H310" s="9"/>
    </row>
    <row r="311" spans="1:8" ht="33" x14ac:dyDescent="0.25">
      <c r="A311" s="25" t="s">
        <v>37</v>
      </c>
      <c r="B311" s="26">
        <f>B310</f>
        <v>909</v>
      </c>
      <c r="C311" s="26" t="s">
        <v>29</v>
      </c>
      <c r="D311" s="26" t="s">
        <v>21</v>
      </c>
      <c r="E311" s="49" t="s">
        <v>516</v>
      </c>
      <c r="F311" s="26" t="s">
        <v>38</v>
      </c>
      <c r="G311" s="9">
        <v>74718</v>
      </c>
      <c r="H311" s="10"/>
    </row>
    <row r="312" spans="1:8" ht="49.5" x14ac:dyDescent="0.25">
      <c r="A312" s="28" t="s">
        <v>212</v>
      </c>
      <c r="B312" s="26">
        <f>B306</f>
        <v>909</v>
      </c>
      <c r="C312" s="26" t="s">
        <v>29</v>
      </c>
      <c r="D312" s="26" t="s">
        <v>21</v>
      </c>
      <c r="E312" s="26" t="s">
        <v>372</v>
      </c>
      <c r="F312" s="9"/>
      <c r="G312" s="11">
        <f t="shared" ref="G312:H312" si="107">G313+G316+G319+G322+G325</f>
        <v>116752</v>
      </c>
      <c r="H312" s="11">
        <f t="shared" si="107"/>
        <v>0</v>
      </c>
    </row>
    <row r="313" spans="1:8" ht="49.5" x14ac:dyDescent="0.25">
      <c r="A313" s="28" t="s">
        <v>418</v>
      </c>
      <c r="B313" s="26">
        <f>B307</f>
        <v>909</v>
      </c>
      <c r="C313" s="26" t="s">
        <v>29</v>
      </c>
      <c r="D313" s="26" t="s">
        <v>21</v>
      </c>
      <c r="E313" s="26" t="s">
        <v>373</v>
      </c>
      <c r="F313" s="26"/>
      <c r="G313" s="11">
        <f t="shared" ref="G313:H314" si="108">G314</f>
        <v>90243</v>
      </c>
      <c r="H313" s="11">
        <f t="shared" si="108"/>
        <v>0</v>
      </c>
    </row>
    <row r="314" spans="1:8" ht="20.100000000000001" customHeight="1" x14ac:dyDescent="0.25">
      <c r="A314" s="28" t="s">
        <v>66</v>
      </c>
      <c r="B314" s="26">
        <f>B313</f>
        <v>909</v>
      </c>
      <c r="C314" s="26" t="s">
        <v>29</v>
      </c>
      <c r="D314" s="26" t="s">
        <v>21</v>
      </c>
      <c r="E314" s="26" t="s">
        <v>373</v>
      </c>
      <c r="F314" s="26" t="s">
        <v>67</v>
      </c>
      <c r="G314" s="9">
        <f t="shared" si="108"/>
        <v>90243</v>
      </c>
      <c r="H314" s="9">
        <f t="shared" si="108"/>
        <v>0</v>
      </c>
    </row>
    <row r="315" spans="1:8" ht="49.5" x14ac:dyDescent="0.25">
      <c r="A315" s="25" t="s">
        <v>409</v>
      </c>
      <c r="B315" s="26">
        <f>B314</f>
        <v>909</v>
      </c>
      <c r="C315" s="26" t="s">
        <v>29</v>
      </c>
      <c r="D315" s="26" t="s">
        <v>21</v>
      </c>
      <c r="E315" s="26" t="s">
        <v>373</v>
      </c>
      <c r="F315" s="26" t="s">
        <v>254</v>
      </c>
      <c r="G315" s="9">
        <f>190243-100000</f>
        <v>90243</v>
      </c>
      <c r="H315" s="10"/>
    </row>
    <row r="316" spans="1:8" ht="66" x14ac:dyDescent="0.25">
      <c r="A316" s="28" t="s">
        <v>421</v>
      </c>
      <c r="B316" s="26">
        <f>B315</f>
        <v>909</v>
      </c>
      <c r="C316" s="26" t="s">
        <v>29</v>
      </c>
      <c r="D316" s="26" t="s">
        <v>21</v>
      </c>
      <c r="E316" s="26" t="s">
        <v>374</v>
      </c>
      <c r="F316" s="26"/>
      <c r="G316" s="11">
        <f t="shared" ref="G316:H317" si="109">G317</f>
        <v>11647</v>
      </c>
      <c r="H316" s="11">
        <f t="shared" si="109"/>
        <v>0</v>
      </c>
    </row>
    <row r="317" spans="1:8" ht="20.100000000000001" customHeight="1" x14ac:dyDescent="0.25">
      <c r="A317" s="28" t="s">
        <v>66</v>
      </c>
      <c r="B317" s="26">
        <f>B316</f>
        <v>909</v>
      </c>
      <c r="C317" s="26" t="s">
        <v>29</v>
      </c>
      <c r="D317" s="26" t="s">
        <v>21</v>
      </c>
      <c r="E317" s="26" t="s">
        <v>374</v>
      </c>
      <c r="F317" s="26" t="s">
        <v>67</v>
      </c>
      <c r="G317" s="9">
        <f t="shared" si="109"/>
        <v>11647</v>
      </c>
      <c r="H317" s="9">
        <f t="shared" si="109"/>
        <v>0</v>
      </c>
    </row>
    <row r="318" spans="1:8" ht="49.5" x14ac:dyDescent="0.25">
      <c r="A318" s="25" t="s">
        <v>409</v>
      </c>
      <c r="B318" s="26">
        <v>909</v>
      </c>
      <c r="C318" s="26" t="s">
        <v>29</v>
      </c>
      <c r="D318" s="26" t="s">
        <v>21</v>
      </c>
      <c r="E318" s="26" t="s">
        <v>374</v>
      </c>
      <c r="F318" s="26" t="s">
        <v>254</v>
      </c>
      <c r="G318" s="9">
        <v>11647</v>
      </c>
      <c r="H318" s="10"/>
    </row>
    <row r="319" spans="1:8" ht="99" x14ac:dyDescent="0.25">
      <c r="A319" s="28" t="s">
        <v>470</v>
      </c>
      <c r="B319" s="26">
        <v>909</v>
      </c>
      <c r="C319" s="26" t="s">
        <v>29</v>
      </c>
      <c r="D319" s="26" t="s">
        <v>21</v>
      </c>
      <c r="E319" s="26" t="s">
        <v>375</v>
      </c>
      <c r="F319" s="26"/>
      <c r="G319" s="11">
        <f t="shared" ref="G319:H319" si="110">G320</f>
        <v>1909</v>
      </c>
      <c r="H319" s="11">
        <f t="shared" si="110"/>
        <v>0</v>
      </c>
    </row>
    <row r="320" spans="1:8" ht="20.100000000000001" customHeight="1" x14ac:dyDescent="0.25">
      <c r="A320" s="28" t="s">
        <v>66</v>
      </c>
      <c r="B320" s="26">
        <f>B318</f>
        <v>909</v>
      </c>
      <c r="C320" s="26" t="s">
        <v>29</v>
      </c>
      <c r="D320" s="26" t="s">
        <v>21</v>
      </c>
      <c r="E320" s="26" t="s">
        <v>375</v>
      </c>
      <c r="F320" s="26" t="s">
        <v>67</v>
      </c>
      <c r="G320" s="9">
        <f t="shared" ref="G320:H320" si="111">SUM(G321:G321)</f>
        <v>1909</v>
      </c>
      <c r="H320" s="9">
        <f t="shared" si="111"/>
        <v>0</v>
      </c>
    </row>
    <row r="321" spans="1:8" ht="49.5" x14ac:dyDescent="0.25">
      <c r="A321" s="25" t="s">
        <v>409</v>
      </c>
      <c r="B321" s="26">
        <f>B319</f>
        <v>909</v>
      </c>
      <c r="C321" s="26" t="s">
        <v>29</v>
      </c>
      <c r="D321" s="26" t="s">
        <v>21</v>
      </c>
      <c r="E321" s="26" t="s">
        <v>375</v>
      </c>
      <c r="F321" s="26" t="s">
        <v>254</v>
      </c>
      <c r="G321" s="9">
        <v>1909</v>
      </c>
      <c r="H321" s="10"/>
    </row>
    <row r="322" spans="1:8" ht="82.5" x14ac:dyDescent="0.25">
      <c r="A322" s="28" t="s">
        <v>471</v>
      </c>
      <c r="B322" s="26">
        <f>B320</f>
        <v>909</v>
      </c>
      <c r="C322" s="26" t="s">
        <v>29</v>
      </c>
      <c r="D322" s="26" t="s">
        <v>21</v>
      </c>
      <c r="E322" s="26" t="s">
        <v>376</v>
      </c>
      <c r="F322" s="26"/>
      <c r="G322" s="11">
        <f t="shared" ref="G322:H323" si="112">G323</f>
        <v>12953</v>
      </c>
      <c r="H322" s="11">
        <f t="shared" si="112"/>
        <v>0</v>
      </c>
    </row>
    <row r="323" spans="1:8" ht="20.100000000000001" customHeight="1" x14ac:dyDescent="0.25">
      <c r="A323" s="28" t="s">
        <v>66</v>
      </c>
      <c r="B323" s="26">
        <f>B322</f>
        <v>909</v>
      </c>
      <c r="C323" s="26" t="s">
        <v>29</v>
      </c>
      <c r="D323" s="26" t="s">
        <v>21</v>
      </c>
      <c r="E323" s="26" t="s">
        <v>376</v>
      </c>
      <c r="F323" s="26" t="s">
        <v>67</v>
      </c>
      <c r="G323" s="9">
        <f t="shared" si="112"/>
        <v>12953</v>
      </c>
      <c r="H323" s="9">
        <f t="shared" si="112"/>
        <v>0</v>
      </c>
    </row>
    <row r="324" spans="1:8" ht="49.5" x14ac:dyDescent="0.25">
      <c r="A324" s="25" t="s">
        <v>409</v>
      </c>
      <c r="B324" s="26">
        <f>B323</f>
        <v>909</v>
      </c>
      <c r="C324" s="26" t="s">
        <v>29</v>
      </c>
      <c r="D324" s="26" t="s">
        <v>21</v>
      </c>
      <c r="E324" s="26" t="s">
        <v>376</v>
      </c>
      <c r="F324" s="26" t="s">
        <v>254</v>
      </c>
      <c r="G324" s="9">
        <v>12953</v>
      </c>
      <c r="H324" s="10"/>
    </row>
    <row r="325" spans="1:8" s="97" customFormat="1" ht="82.5" hidden="1" x14ac:dyDescent="0.25">
      <c r="A325" s="103" t="s">
        <v>472</v>
      </c>
      <c r="B325" s="100">
        <f>B324</f>
        <v>909</v>
      </c>
      <c r="C325" s="100" t="s">
        <v>29</v>
      </c>
      <c r="D325" s="100" t="s">
        <v>21</v>
      </c>
      <c r="E325" s="100" t="s">
        <v>413</v>
      </c>
      <c r="F325" s="100"/>
      <c r="G325" s="9">
        <f t="shared" ref="G325:H326" si="113">G326</f>
        <v>0</v>
      </c>
      <c r="H325" s="9">
        <f t="shared" si="113"/>
        <v>0</v>
      </c>
    </row>
    <row r="326" spans="1:8" s="97" customFormat="1" ht="20.100000000000001" hidden="1" customHeight="1" x14ac:dyDescent="0.25">
      <c r="A326" s="103" t="s">
        <v>66</v>
      </c>
      <c r="B326" s="100">
        <f>B325</f>
        <v>909</v>
      </c>
      <c r="C326" s="100" t="s">
        <v>29</v>
      </c>
      <c r="D326" s="100" t="s">
        <v>21</v>
      </c>
      <c r="E326" s="100" t="s">
        <v>413</v>
      </c>
      <c r="F326" s="100" t="s">
        <v>67</v>
      </c>
      <c r="G326" s="9">
        <f t="shared" si="113"/>
        <v>0</v>
      </c>
      <c r="H326" s="9">
        <f t="shared" si="113"/>
        <v>0</v>
      </c>
    </row>
    <row r="327" spans="1:8" s="97" customFormat="1" ht="49.5" hidden="1" x14ac:dyDescent="0.25">
      <c r="A327" s="98" t="s">
        <v>409</v>
      </c>
      <c r="B327" s="100">
        <f>B326</f>
        <v>909</v>
      </c>
      <c r="C327" s="100" t="s">
        <v>29</v>
      </c>
      <c r="D327" s="100" t="s">
        <v>21</v>
      </c>
      <c r="E327" s="100" t="s">
        <v>413</v>
      </c>
      <c r="F327" s="100" t="s">
        <v>254</v>
      </c>
      <c r="G327" s="9"/>
      <c r="H327" s="10"/>
    </row>
    <row r="328" spans="1:8" ht="33" x14ac:dyDescent="0.25">
      <c r="A328" s="70" t="s">
        <v>399</v>
      </c>
      <c r="B328" s="26">
        <f t="shared" ref="B328:B331" si="114">B327</f>
        <v>909</v>
      </c>
      <c r="C328" s="26" t="s">
        <v>29</v>
      </c>
      <c r="D328" s="26" t="s">
        <v>21</v>
      </c>
      <c r="E328" s="26" t="s">
        <v>734</v>
      </c>
      <c r="F328" s="9"/>
      <c r="G328" s="9">
        <f t="shared" ref="G328:H329" si="115">G329</f>
        <v>100000</v>
      </c>
      <c r="H328" s="9">
        <f t="shared" si="115"/>
        <v>100000</v>
      </c>
    </row>
    <row r="329" spans="1:8" ht="33" x14ac:dyDescent="0.25">
      <c r="A329" s="38" t="s">
        <v>400</v>
      </c>
      <c r="B329" s="26">
        <f t="shared" si="114"/>
        <v>909</v>
      </c>
      <c r="C329" s="26" t="s">
        <v>29</v>
      </c>
      <c r="D329" s="26" t="s">
        <v>21</v>
      </c>
      <c r="E329" s="26" t="s">
        <v>735</v>
      </c>
      <c r="F329" s="9"/>
      <c r="G329" s="9">
        <f t="shared" si="115"/>
        <v>100000</v>
      </c>
      <c r="H329" s="9">
        <f t="shared" si="115"/>
        <v>100000</v>
      </c>
    </row>
    <row r="330" spans="1:8" ht="23.25" customHeight="1" x14ac:dyDescent="0.25">
      <c r="A330" s="28" t="s">
        <v>66</v>
      </c>
      <c r="B330" s="26">
        <f t="shared" si="114"/>
        <v>909</v>
      </c>
      <c r="C330" s="26" t="s">
        <v>29</v>
      </c>
      <c r="D330" s="26" t="s">
        <v>21</v>
      </c>
      <c r="E330" s="26" t="s">
        <v>735</v>
      </c>
      <c r="F330" s="26" t="s">
        <v>67</v>
      </c>
      <c r="G330" s="9">
        <f t="shared" ref="G330:H330" si="116">G331+G332</f>
        <v>100000</v>
      </c>
      <c r="H330" s="9">
        <f t="shared" si="116"/>
        <v>100000</v>
      </c>
    </row>
    <row r="331" spans="1:8" ht="49.5" x14ac:dyDescent="0.25">
      <c r="A331" s="25" t="s">
        <v>409</v>
      </c>
      <c r="B331" s="26">
        <f t="shared" si="114"/>
        <v>909</v>
      </c>
      <c r="C331" s="26" t="s">
        <v>29</v>
      </c>
      <c r="D331" s="26" t="s">
        <v>21</v>
      </c>
      <c r="E331" s="26" t="s">
        <v>735</v>
      </c>
      <c r="F331" s="26" t="s">
        <v>254</v>
      </c>
      <c r="G331" s="9">
        <v>100000</v>
      </c>
      <c r="H331" s="9">
        <v>100000</v>
      </c>
    </row>
    <row r="332" spans="1:8" x14ac:dyDescent="0.25">
      <c r="A332" s="25"/>
      <c r="B332" s="26"/>
      <c r="C332" s="26"/>
      <c r="D332" s="26"/>
      <c r="E332" s="26"/>
      <c r="F332" s="26"/>
      <c r="G332" s="9"/>
      <c r="H332" s="10"/>
    </row>
    <row r="333" spans="1:8" ht="18.75" x14ac:dyDescent="0.3">
      <c r="A333" s="40" t="s">
        <v>322</v>
      </c>
      <c r="B333" s="24">
        <f>B323</f>
        <v>909</v>
      </c>
      <c r="C333" s="24" t="s">
        <v>29</v>
      </c>
      <c r="D333" s="24" t="s">
        <v>118</v>
      </c>
      <c r="E333" s="24"/>
      <c r="F333" s="24"/>
      <c r="G333" s="13">
        <f t="shared" ref="G333:H333" si="117">G334+G339</f>
        <v>528425</v>
      </c>
      <c r="H333" s="13">
        <f t="shared" si="117"/>
        <v>0</v>
      </c>
    </row>
    <row r="334" spans="1:8" ht="82.5" x14ac:dyDescent="0.25">
      <c r="A334" s="28" t="s">
        <v>34</v>
      </c>
      <c r="B334" s="26">
        <f>B319</f>
        <v>909</v>
      </c>
      <c r="C334" s="26" t="s">
        <v>29</v>
      </c>
      <c r="D334" s="26" t="s">
        <v>118</v>
      </c>
      <c r="E334" s="26" t="s">
        <v>55</v>
      </c>
      <c r="F334" s="26"/>
      <c r="G334" s="11">
        <f t="shared" ref="G334:H337" si="118">G335</f>
        <v>835</v>
      </c>
      <c r="H334" s="11">
        <f t="shared" si="118"/>
        <v>0</v>
      </c>
    </row>
    <row r="335" spans="1:8" ht="20.100000000000001" customHeight="1" x14ac:dyDescent="0.25">
      <c r="A335" s="28" t="s">
        <v>15</v>
      </c>
      <c r="B335" s="26">
        <f>B320</f>
        <v>909</v>
      </c>
      <c r="C335" s="26" t="s">
        <v>345</v>
      </c>
      <c r="D335" s="26" t="s">
        <v>118</v>
      </c>
      <c r="E335" s="26" t="s">
        <v>56</v>
      </c>
      <c r="F335" s="26"/>
      <c r="G335" s="9">
        <f t="shared" si="118"/>
        <v>835</v>
      </c>
      <c r="H335" s="9">
        <f t="shared" si="118"/>
        <v>0</v>
      </c>
    </row>
    <row r="336" spans="1:8" ht="20.100000000000001" customHeight="1" x14ac:dyDescent="0.25">
      <c r="A336" s="28" t="s">
        <v>323</v>
      </c>
      <c r="B336" s="26">
        <f>B322</f>
        <v>909</v>
      </c>
      <c r="C336" s="26" t="s">
        <v>29</v>
      </c>
      <c r="D336" s="26" t="s">
        <v>118</v>
      </c>
      <c r="E336" s="26" t="s">
        <v>347</v>
      </c>
      <c r="F336" s="26"/>
      <c r="G336" s="9">
        <f t="shared" si="118"/>
        <v>835</v>
      </c>
      <c r="H336" s="9">
        <f t="shared" si="118"/>
        <v>0</v>
      </c>
    </row>
    <row r="337" spans="1:8" ht="33" x14ac:dyDescent="0.25">
      <c r="A337" s="25" t="s">
        <v>244</v>
      </c>
      <c r="B337" s="26">
        <f>B323</f>
        <v>909</v>
      </c>
      <c r="C337" s="26" t="s">
        <v>29</v>
      </c>
      <c r="D337" s="26" t="s">
        <v>118</v>
      </c>
      <c r="E337" s="26" t="s">
        <v>347</v>
      </c>
      <c r="F337" s="26" t="s">
        <v>31</v>
      </c>
      <c r="G337" s="11">
        <f t="shared" si="118"/>
        <v>835</v>
      </c>
      <c r="H337" s="11">
        <f t="shared" si="118"/>
        <v>0</v>
      </c>
    </row>
    <row r="338" spans="1:8" ht="33" x14ac:dyDescent="0.25">
      <c r="A338" s="28" t="s">
        <v>37</v>
      </c>
      <c r="B338" s="26">
        <f>B333</f>
        <v>909</v>
      </c>
      <c r="C338" s="26" t="s">
        <v>29</v>
      </c>
      <c r="D338" s="26" t="s">
        <v>118</v>
      </c>
      <c r="E338" s="26" t="s">
        <v>347</v>
      </c>
      <c r="F338" s="26" t="s">
        <v>38</v>
      </c>
      <c r="G338" s="9">
        <v>835</v>
      </c>
      <c r="H338" s="10"/>
    </row>
    <row r="339" spans="1:8" ht="49.5" x14ac:dyDescent="0.25">
      <c r="A339" s="28" t="s">
        <v>569</v>
      </c>
      <c r="B339" s="26">
        <v>909</v>
      </c>
      <c r="C339" s="26" t="s">
        <v>29</v>
      </c>
      <c r="D339" s="26" t="s">
        <v>118</v>
      </c>
      <c r="E339" s="26" t="s">
        <v>173</v>
      </c>
      <c r="F339" s="26"/>
      <c r="G339" s="9">
        <f t="shared" ref="G339:H339" si="119">G345+G363+G340+G358</f>
        <v>527590</v>
      </c>
      <c r="H339" s="9">
        <f t="shared" si="119"/>
        <v>0</v>
      </c>
    </row>
    <row r="340" spans="1:8" ht="33" x14ac:dyDescent="0.25">
      <c r="A340" s="28" t="s">
        <v>462</v>
      </c>
      <c r="B340" s="26">
        <v>909</v>
      </c>
      <c r="C340" s="26" t="s">
        <v>29</v>
      </c>
      <c r="D340" s="26" t="s">
        <v>118</v>
      </c>
      <c r="E340" s="26" t="s">
        <v>454</v>
      </c>
      <c r="F340" s="27"/>
      <c r="G340" s="11">
        <f t="shared" ref="G340:H343" si="120">G341</f>
        <v>368100</v>
      </c>
      <c r="H340" s="11">
        <f t="shared" si="120"/>
        <v>0</v>
      </c>
    </row>
    <row r="341" spans="1:8" ht="20.100000000000001" customHeight="1" x14ac:dyDescent="0.25">
      <c r="A341" s="28" t="s">
        <v>15</v>
      </c>
      <c r="B341" s="26">
        <v>909</v>
      </c>
      <c r="C341" s="26" t="s">
        <v>29</v>
      </c>
      <c r="D341" s="26" t="s">
        <v>118</v>
      </c>
      <c r="E341" s="26" t="s">
        <v>455</v>
      </c>
      <c r="F341" s="26"/>
      <c r="G341" s="9">
        <f t="shared" si="120"/>
        <v>368100</v>
      </c>
      <c r="H341" s="9">
        <f t="shared" si="120"/>
        <v>0</v>
      </c>
    </row>
    <row r="342" spans="1:8" ht="20.100000000000001" customHeight="1" x14ac:dyDescent="0.25">
      <c r="A342" s="28" t="s">
        <v>323</v>
      </c>
      <c r="B342" s="26">
        <v>909</v>
      </c>
      <c r="C342" s="26" t="s">
        <v>29</v>
      </c>
      <c r="D342" s="26" t="s">
        <v>118</v>
      </c>
      <c r="E342" s="26" t="s">
        <v>456</v>
      </c>
      <c r="F342" s="26"/>
      <c r="G342" s="9">
        <f t="shared" si="120"/>
        <v>368100</v>
      </c>
      <c r="H342" s="9">
        <f t="shared" si="120"/>
        <v>0</v>
      </c>
    </row>
    <row r="343" spans="1:8" ht="33" x14ac:dyDescent="0.25">
      <c r="A343" s="25" t="s">
        <v>244</v>
      </c>
      <c r="B343" s="26">
        <v>909</v>
      </c>
      <c r="C343" s="26" t="s">
        <v>29</v>
      </c>
      <c r="D343" s="26" t="s">
        <v>118</v>
      </c>
      <c r="E343" s="26" t="s">
        <v>456</v>
      </c>
      <c r="F343" s="26" t="s">
        <v>31</v>
      </c>
      <c r="G343" s="11">
        <f t="shared" si="120"/>
        <v>368100</v>
      </c>
      <c r="H343" s="11">
        <f t="shared" si="120"/>
        <v>0</v>
      </c>
    </row>
    <row r="344" spans="1:8" ht="33" x14ac:dyDescent="0.25">
      <c r="A344" s="25" t="s">
        <v>37</v>
      </c>
      <c r="B344" s="26">
        <v>909</v>
      </c>
      <c r="C344" s="26" t="s">
        <v>29</v>
      </c>
      <c r="D344" s="26" t="s">
        <v>118</v>
      </c>
      <c r="E344" s="26" t="s">
        <v>456</v>
      </c>
      <c r="F344" s="26" t="s">
        <v>38</v>
      </c>
      <c r="G344" s="9">
        <v>368100</v>
      </c>
      <c r="H344" s="10"/>
    </row>
    <row r="345" spans="1:8" ht="49.5" x14ac:dyDescent="0.25">
      <c r="A345" s="28" t="s">
        <v>572</v>
      </c>
      <c r="B345" s="26">
        <v>909</v>
      </c>
      <c r="C345" s="26" t="s">
        <v>345</v>
      </c>
      <c r="D345" s="26" t="s">
        <v>118</v>
      </c>
      <c r="E345" s="26" t="s">
        <v>174</v>
      </c>
      <c r="F345" s="26"/>
      <c r="G345" s="9">
        <f t="shared" ref="G345:H345" si="121">G346+G353</f>
        <v>54720</v>
      </c>
      <c r="H345" s="9">
        <f t="shared" si="121"/>
        <v>0</v>
      </c>
    </row>
    <row r="346" spans="1:8" ht="20.100000000000001" customHeight="1" x14ac:dyDescent="0.25">
      <c r="A346" s="28" t="s">
        <v>15</v>
      </c>
      <c r="B346" s="26">
        <v>909</v>
      </c>
      <c r="C346" s="26" t="s">
        <v>345</v>
      </c>
      <c r="D346" s="26" t="s">
        <v>118</v>
      </c>
      <c r="E346" s="26" t="s">
        <v>175</v>
      </c>
      <c r="F346" s="26"/>
      <c r="G346" s="9">
        <f t="shared" ref="G346:H346" si="122">G347+G350</f>
        <v>4300</v>
      </c>
      <c r="H346" s="9">
        <f t="shared" si="122"/>
        <v>0</v>
      </c>
    </row>
    <row r="347" spans="1:8" ht="20.100000000000001" customHeight="1" x14ac:dyDescent="0.25">
      <c r="A347" s="28" t="s">
        <v>169</v>
      </c>
      <c r="B347" s="26">
        <v>909</v>
      </c>
      <c r="C347" s="26" t="s">
        <v>345</v>
      </c>
      <c r="D347" s="26" t="s">
        <v>118</v>
      </c>
      <c r="E347" s="26" t="s">
        <v>365</v>
      </c>
      <c r="F347" s="26"/>
      <c r="G347" s="9">
        <f t="shared" ref="G347:H348" si="123">G348</f>
        <v>3573</v>
      </c>
      <c r="H347" s="9">
        <f t="shared" si="123"/>
        <v>0</v>
      </c>
    </row>
    <row r="348" spans="1:8" ht="33" x14ac:dyDescent="0.25">
      <c r="A348" s="28" t="s">
        <v>181</v>
      </c>
      <c r="B348" s="26">
        <v>909</v>
      </c>
      <c r="C348" s="26" t="s">
        <v>345</v>
      </c>
      <c r="D348" s="26" t="s">
        <v>118</v>
      </c>
      <c r="E348" s="26" t="s">
        <v>365</v>
      </c>
      <c r="F348" s="26" t="s">
        <v>182</v>
      </c>
      <c r="G348" s="9">
        <f t="shared" si="123"/>
        <v>3573</v>
      </c>
      <c r="H348" s="9">
        <f t="shared" si="123"/>
        <v>0</v>
      </c>
    </row>
    <row r="349" spans="1:8" ht="20.100000000000001" customHeight="1" x14ac:dyDescent="0.25">
      <c r="A349" s="28" t="s">
        <v>169</v>
      </c>
      <c r="B349" s="26">
        <v>909</v>
      </c>
      <c r="C349" s="26" t="s">
        <v>345</v>
      </c>
      <c r="D349" s="26" t="s">
        <v>118</v>
      </c>
      <c r="E349" s="26" t="s">
        <v>365</v>
      </c>
      <c r="F349" s="26" t="s">
        <v>183</v>
      </c>
      <c r="G349" s="9">
        <f>3500+73</f>
        <v>3573</v>
      </c>
      <c r="H349" s="9"/>
    </row>
    <row r="350" spans="1:8" ht="20.100000000000001" customHeight="1" x14ac:dyDescent="0.25">
      <c r="A350" s="28" t="s">
        <v>323</v>
      </c>
      <c r="B350" s="26">
        <v>909</v>
      </c>
      <c r="C350" s="26" t="s">
        <v>345</v>
      </c>
      <c r="D350" s="26" t="s">
        <v>118</v>
      </c>
      <c r="E350" s="26" t="s">
        <v>366</v>
      </c>
      <c r="F350" s="26"/>
      <c r="G350" s="9">
        <f t="shared" ref="G350:H351" si="124">G351</f>
        <v>727</v>
      </c>
      <c r="H350" s="9">
        <f t="shared" si="124"/>
        <v>0</v>
      </c>
    </row>
    <row r="351" spans="1:8" ht="33" x14ac:dyDescent="0.25">
      <c r="A351" s="25" t="s">
        <v>244</v>
      </c>
      <c r="B351" s="26">
        <v>909</v>
      </c>
      <c r="C351" s="26" t="s">
        <v>345</v>
      </c>
      <c r="D351" s="26" t="s">
        <v>118</v>
      </c>
      <c r="E351" s="26" t="s">
        <v>366</v>
      </c>
      <c r="F351" s="26" t="s">
        <v>31</v>
      </c>
      <c r="G351" s="9">
        <f t="shared" si="124"/>
        <v>727</v>
      </c>
      <c r="H351" s="9">
        <f t="shared" si="124"/>
        <v>0</v>
      </c>
    </row>
    <row r="352" spans="1:8" ht="33" x14ac:dyDescent="0.25">
      <c r="A352" s="28" t="s">
        <v>37</v>
      </c>
      <c r="B352" s="26">
        <v>909</v>
      </c>
      <c r="C352" s="26" t="s">
        <v>345</v>
      </c>
      <c r="D352" s="26" t="s">
        <v>118</v>
      </c>
      <c r="E352" s="26" t="s">
        <v>366</v>
      </c>
      <c r="F352" s="26" t="s">
        <v>38</v>
      </c>
      <c r="G352" s="9">
        <f>353+374</f>
        <v>727</v>
      </c>
      <c r="H352" s="10"/>
    </row>
    <row r="353" spans="1:8" ht="102" x14ac:dyDescent="0.3">
      <c r="A353" s="25" t="s">
        <v>571</v>
      </c>
      <c r="B353" s="26">
        <v>909</v>
      </c>
      <c r="C353" s="26" t="s">
        <v>345</v>
      </c>
      <c r="D353" s="26" t="s">
        <v>118</v>
      </c>
      <c r="E353" s="47" t="s">
        <v>518</v>
      </c>
      <c r="F353" s="26"/>
      <c r="G353" s="9">
        <f>G354+G356</f>
        <v>50420</v>
      </c>
      <c r="H353" s="9">
        <f>H354+H356</f>
        <v>0</v>
      </c>
    </row>
    <row r="354" spans="1:8" ht="33" x14ac:dyDescent="0.25">
      <c r="A354" s="25" t="s">
        <v>244</v>
      </c>
      <c r="B354" s="26">
        <v>909</v>
      </c>
      <c r="C354" s="26" t="s">
        <v>345</v>
      </c>
      <c r="D354" s="26" t="s">
        <v>118</v>
      </c>
      <c r="E354" s="47" t="s">
        <v>518</v>
      </c>
      <c r="F354" s="26" t="s">
        <v>31</v>
      </c>
      <c r="G354" s="9">
        <f t="shared" ref="G354:H354" si="125">G355</f>
        <v>48020</v>
      </c>
      <c r="H354" s="9">
        <f t="shared" si="125"/>
        <v>0</v>
      </c>
    </row>
    <row r="355" spans="1:8" ht="33" x14ac:dyDescent="0.25">
      <c r="A355" s="25" t="s">
        <v>37</v>
      </c>
      <c r="B355" s="26">
        <v>909</v>
      </c>
      <c r="C355" s="26" t="s">
        <v>345</v>
      </c>
      <c r="D355" s="26" t="s">
        <v>118</v>
      </c>
      <c r="E355" s="47" t="s">
        <v>518</v>
      </c>
      <c r="F355" s="26" t="s">
        <v>38</v>
      </c>
      <c r="G355" s="9">
        <f>40178+7842</f>
        <v>48020</v>
      </c>
      <c r="H355" s="9"/>
    </row>
    <row r="356" spans="1:8" ht="33" x14ac:dyDescent="0.25">
      <c r="A356" s="28" t="s">
        <v>181</v>
      </c>
      <c r="B356" s="26">
        <v>909</v>
      </c>
      <c r="C356" s="26" t="s">
        <v>345</v>
      </c>
      <c r="D356" s="26" t="s">
        <v>118</v>
      </c>
      <c r="E356" s="47" t="s">
        <v>518</v>
      </c>
      <c r="F356" s="26" t="s">
        <v>182</v>
      </c>
      <c r="G356" s="9">
        <f>G357</f>
        <v>2400</v>
      </c>
      <c r="H356" s="9">
        <f>H357</f>
        <v>0</v>
      </c>
    </row>
    <row r="357" spans="1:8" ht="27" customHeight="1" x14ac:dyDescent="0.25">
      <c r="A357" s="28" t="s">
        <v>169</v>
      </c>
      <c r="B357" s="26">
        <v>909</v>
      </c>
      <c r="C357" s="26" t="s">
        <v>345</v>
      </c>
      <c r="D357" s="26" t="s">
        <v>118</v>
      </c>
      <c r="E357" s="47" t="s">
        <v>518</v>
      </c>
      <c r="F357" s="26" t="s">
        <v>183</v>
      </c>
      <c r="G357" s="9">
        <f>10315-7915</f>
        <v>2400</v>
      </c>
      <c r="H357" s="9"/>
    </row>
    <row r="358" spans="1:8" ht="49.5" hidden="1" x14ac:dyDescent="0.25">
      <c r="A358" s="98" t="s">
        <v>684</v>
      </c>
      <c r="B358" s="100">
        <f>B351</f>
        <v>909</v>
      </c>
      <c r="C358" s="100" t="s">
        <v>345</v>
      </c>
      <c r="D358" s="100" t="s">
        <v>118</v>
      </c>
      <c r="E358" s="107" t="s">
        <v>685</v>
      </c>
      <c r="F358" s="100"/>
      <c r="G358" s="9">
        <f t="shared" ref="G358:H361" si="126">G359</f>
        <v>0</v>
      </c>
      <c r="H358" s="9">
        <f t="shared" si="126"/>
        <v>0</v>
      </c>
    </row>
    <row r="359" spans="1:8" ht="20.100000000000001" hidden="1" customHeight="1" x14ac:dyDescent="0.25">
      <c r="A359" s="103" t="s">
        <v>15</v>
      </c>
      <c r="B359" s="100">
        <f>B352</f>
        <v>909</v>
      </c>
      <c r="C359" s="100" t="s">
        <v>345</v>
      </c>
      <c r="D359" s="100" t="s">
        <v>118</v>
      </c>
      <c r="E359" s="100" t="s">
        <v>686</v>
      </c>
      <c r="F359" s="100"/>
      <c r="G359" s="9">
        <f t="shared" si="126"/>
        <v>0</v>
      </c>
      <c r="H359" s="9">
        <f t="shared" si="126"/>
        <v>0</v>
      </c>
    </row>
    <row r="360" spans="1:8" ht="20.100000000000001" hidden="1" customHeight="1" x14ac:dyDescent="0.25">
      <c r="A360" s="103" t="s">
        <v>323</v>
      </c>
      <c r="B360" s="100">
        <f>B358</f>
        <v>909</v>
      </c>
      <c r="C360" s="100" t="s">
        <v>345</v>
      </c>
      <c r="D360" s="100" t="s">
        <v>118</v>
      </c>
      <c r="E360" s="100" t="s">
        <v>687</v>
      </c>
      <c r="F360" s="100"/>
      <c r="G360" s="9">
        <f t="shared" si="126"/>
        <v>0</v>
      </c>
      <c r="H360" s="9">
        <f t="shared" si="126"/>
        <v>0</v>
      </c>
    </row>
    <row r="361" spans="1:8" ht="33" hidden="1" x14ac:dyDescent="0.25">
      <c r="A361" s="98" t="s">
        <v>688</v>
      </c>
      <c r="B361" s="100">
        <f>B359</f>
        <v>909</v>
      </c>
      <c r="C361" s="100" t="s">
        <v>345</v>
      </c>
      <c r="D361" s="100" t="s">
        <v>118</v>
      </c>
      <c r="E361" s="107" t="s">
        <v>687</v>
      </c>
      <c r="F361" s="100" t="s">
        <v>31</v>
      </c>
      <c r="G361" s="9">
        <f t="shared" si="126"/>
        <v>0</v>
      </c>
      <c r="H361" s="9">
        <f t="shared" si="126"/>
        <v>0</v>
      </c>
    </row>
    <row r="362" spans="1:8" ht="33" hidden="1" x14ac:dyDescent="0.25">
      <c r="A362" s="98" t="s">
        <v>37</v>
      </c>
      <c r="B362" s="100">
        <f>B360</f>
        <v>909</v>
      </c>
      <c r="C362" s="100" t="s">
        <v>345</v>
      </c>
      <c r="D362" s="100" t="s">
        <v>118</v>
      </c>
      <c r="E362" s="107" t="s">
        <v>687</v>
      </c>
      <c r="F362" s="100" t="s">
        <v>38</v>
      </c>
      <c r="G362" s="9"/>
      <c r="H362" s="9"/>
    </row>
    <row r="363" spans="1:8" ht="33" x14ac:dyDescent="0.25">
      <c r="A363" s="28" t="s">
        <v>573</v>
      </c>
      <c r="B363" s="26">
        <v>909</v>
      </c>
      <c r="C363" s="26" t="s">
        <v>345</v>
      </c>
      <c r="D363" s="26" t="s">
        <v>118</v>
      </c>
      <c r="E363" s="26" t="s">
        <v>367</v>
      </c>
      <c r="F363" s="26"/>
      <c r="G363" s="11">
        <f t="shared" ref="G363:H363" si="127">G364+G368</f>
        <v>104770</v>
      </c>
      <c r="H363" s="11">
        <f t="shared" si="127"/>
        <v>0</v>
      </c>
    </row>
    <row r="364" spans="1:8" ht="20.100000000000001" customHeight="1" x14ac:dyDescent="0.25">
      <c r="A364" s="28" t="s">
        <v>15</v>
      </c>
      <c r="B364" s="26" t="s">
        <v>446</v>
      </c>
      <c r="C364" s="26" t="s">
        <v>345</v>
      </c>
      <c r="D364" s="26" t="s">
        <v>118</v>
      </c>
      <c r="E364" s="26" t="s">
        <v>368</v>
      </c>
      <c r="F364" s="26"/>
      <c r="G364" s="9">
        <f t="shared" ref="G364:H366" si="128">G365</f>
        <v>21947</v>
      </c>
      <c r="H364" s="9">
        <f t="shared" si="128"/>
        <v>0</v>
      </c>
    </row>
    <row r="365" spans="1:8" ht="20.100000000000001" customHeight="1" x14ac:dyDescent="0.25">
      <c r="A365" s="28" t="s">
        <v>323</v>
      </c>
      <c r="B365" s="26">
        <f t="shared" ref="B365:B374" si="129">B363</f>
        <v>909</v>
      </c>
      <c r="C365" s="26" t="s">
        <v>345</v>
      </c>
      <c r="D365" s="26" t="s">
        <v>118</v>
      </c>
      <c r="E365" s="26" t="s">
        <v>369</v>
      </c>
      <c r="F365" s="26"/>
      <c r="G365" s="9">
        <f t="shared" si="128"/>
        <v>21947</v>
      </c>
      <c r="H365" s="9">
        <f t="shared" si="128"/>
        <v>0</v>
      </c>
    </row>
    <row r="366" spans="1:8" ht="33" x14ac:dyDescent="0.25">
      <c r="A366" s="25" t="s">
        <v>244</v>
      </c>
      <c r="B366" s="26" t="str">
        <f t="shared" si="129"/>
        <v>909</v>
      </c>
      <c r="C366" s="26" t="s">
        <v>345</v>
      </c>
      <c r="D366" s="26" t="s">
        <v>118</v>
      </c>
      <c r="E366" s="26" t="s">
        <v>369</v>
      </c>
      <c r="F366" s="26" t="s">
        <v>31</v>
      </c>
      <c r="G366" s="9">
        <f t="shared" si="128"/>
        <v>21947</v>
      </c>
      <c r="H366" s="9">
        <f t="shared" si="128"/>
        <v>0</v>
      </c>
    </row>
    <row r="367" spans="1:8" ht="33" x14ac:dyDescent="0.25">
      <c r="A367" s="28" t="s">
        <v>37</v>
      </c>
      <c r="B367" s="26">
        <f t="shared" si="129"/>
        <v>909</v>
      </c>
      <c r="C367" s="26" t="s">
        <v>345</v>
      </c>
      <c r="D367" s="26" t="s">
        <v>118</v>
      </c>
      <c r="E367" s="26" t="s">
        <v>369</v>
      </c>
      <c r="F367" s="26" t="s">
        <v>38</v>
      </c>
      <c r="G367" s="9">
        <f>21169+500+278</f>
        <v>21947</v>
      </c>
      <c r="H367" s="10"/>
    </row>
    <row r="368" spans="1:8" ht="20.100000000000001" customHeight="1" x14ac:dyDescent="0.25">
      <c r="A368" s="28" t="s">
        <v>121</v>
      </c>
      <c r="B368" s="26" t="str">
        <f t="shared" si="129"/>
        <v>909</v>
      </c>
      <c r="C368" s="26" t="s">
        <v>345</v>
      </c>
      <c r="D368" s="26" t="s">
        <v>118</v>
      </c>
      <c r="E368" s="26" t="s">
        <v>370</v>
      </c>
      <c r="F368" s="26"/>
      <c r="G368" s="9">
        <f t="shared" ref="G368:H368" si="130">G369</f>
        <v>82823</v>
      </c>
      <c r="H368" s="9">
        <f t="shared" si="130"/>
        <v>0</v>
      </c>
    </row>
    <row r="369" spans="1:8" ht="33" x14ac:dyDescent="0.25">
      <c r="A369" s="28" t="s">
        <v>346</v>
      </c>
      <c r="B369" s="26">
        <f t="shared" si="129"/>
        <v>909</v>
      </c>
      <c r="C369" s="26" t="s">
        <v>345</v>
      </c>
      <c r="D369" s="26" t="s">
        <v>118</v>
      </c>
      <c r="E369" s="26" t="s">
        <v>371</v>
      </c>
      <c r="F369" s="26"/>
      <c r="G369" s="11">
        <f t="shared" ref="G369:H369" si="131">G370+G372+G374</f>
        <v>82823</v>
      </c>
      <c r="H369" s="11">
        <f t="shared" si="131"/>
        <v>0</v>
      </c>
    </row>
    <row r="370" spans="1:8" ht="66" x14ac:dyDescent="0.25">
      <c r="A370" s="25" t="s">
        <v>449</v>
      </c>
      <c r="B370" s="26" t="str">
        <f t="shared" si="129"/>
        <v>909</v>
      </c>
      <c r="C370" s="26" t="s">
        <v>345</v>
      </c>
      <c r="D370" s="26" t="s">
        <v>118</v>
      </c>
      <c r="E370" s="26" t="s">
        <v>371</v>
      </c>
      <c r="F370" s="26" t="s">
        <v>85</v>
      </c>
      <c r="G370" s="11">
        <f t="shared" ref="G370:H370" si="132">SUM(G371:G371)</f>
        <v>14173</v>
      </c>
      <c r="H370" s="11">
        <f t="shared" si="132"/>
        <v>0</v>
      </c>
    </row>
    <row r="371" spans="1:8" ht="20.100000000000001" customHeight="1" x14ac:dyDescent="0.25">
      <c r="A371" s="28" t="s">
        <v>107</v>
      </c>
      <c r="B371" s="26">
        <f t="shared" si="129"/>
        <v>909</v>
      </c>
      <c r="C371" s="26" t="s">
        <v>345</v>
      </c>
      <c r="D371" s="26" t="s">
        <v>118</v>
      </c>
      <c r="E371" s="26" t="s">
        <v>371</v>
      </c>
      <c r="F371" s="26" t="s">
        <v>108</v>
      </c>
      <c r="G371" s="9">
        <f>13628+545</f>
        <v>14173</v>
      </c>
      <c r="H371" s="9"/>
    </row>
    <row r="372" spans="1:8" ht="33" x14ac:dyDescent="0.25">
      <c r="A372" s="25" t="s">
        <v>244</v>
      </c>
      <c r="B372" s="26" t="str">
        <f t="shared" si="129"/>
        <v>909</v>
      </c>
      <c r="C372" s="26" t="s">
        <v>345</v>
      </c>
      <c r="D372" s="26" t="s">
        <v>118</v>
      </c>
      <c r="E372" s="26" t="s">
        <v>371</v>
      </c>
      <c r="F372" s="26" t="s">
        <v>31</v>
      </c>
      <c r="G372" s="9">
        <f t="shared" ref="G372:H372" si="133">G373</f>
        <v>67948</v>
      </c>
      <c r="H372" s="9">
        <f t="shared" si="133"/>
        <v>0</v>
      </c>
    </row>
    <row r="373" spans="1:8" ht="33" x14ac:dyDescent="0.25">
      <c r="A373" s="28" t="s">
        <v>37</v>
      </c>
      <c r="B373" s="26">
        <f t="shared" si="129"/>
        <v>909</v>
      </c>
      <c r="C373" s="26" t="s">
        <v>345</v>
      </c>
      <c r="D373" s="26" t="s">
        <v>118</v>
      </c>
      <c r="E373" s="26" t="s">
        <v>371</v>
      </c>
      <c r="F373" s="26" t="s">
        <v>38</v>
      </c>
      <c r="G373" s="9">
        <v>67948</v>
      </c>
      <c r="H373" s="10"/>
    </row>
    <row r="374" spans="1:8" ht="20.100000000000001" customHeight="1" x14ac:dyDescent="0.25">
      <c r="A374" s="28" t="s">
        <v>66</v>
      </c>
      <c r="B374" s="26" t="str">
        <f t="shared" si="129"/>
        <v>909</v>
      </c>
      <c r="C374" s="26" t="s">
        <v>345</v>
      </c>
      <c r="D374" s="26" t="s">
        <v>118</v>
      </c>
      <c r="E374" s="26" t="s">
        <v>371</v>
      </c>
      <c r="F374" s="26" t="s">
        <v>67</v>
      </c>
      <c r="G374" s="9">
        <f t="shared" ref="G374:H374" si="134">G375+G376</f>
        <v>702</v>
      </c>
      <c r="H374" s="9">
        <f t="shared" si="134"/>
        <v>0</v>
      </c>
    </row>
    <row r="375" spans="1:8" s="97" customFormat="1" ht="20.100000000000001" hidden="1" customHeight="1" x14ac:dyDescent="0.25">
      <c r="A375" s="103" t="s">
        <v>156</v>
      </c>
      <c r="B375" s="100" t="str">
        <f>B372</f>
        <v>909</v>
      </c>
      <c r="C375" s="100" t="s">
        <v>345</v>
      </c>
      <c r="D375" s="100" t="s">
        <v>118</v>
      </c>
      <c r="E375" s="100" t="s">
        <v>371</v>
      </c>
      <c r="F375" s="100" t="s">
        <v>620</v>
      </c>
      <c r="G375" s="9"/>
      <c r="H375" s="10"/>
    </row>
    <row r="376" spans="1:8" ht="20.100000000000001" customHeight="1" x14ac:dyDescent="0.25">
      <c r="A376" s="28" t="s">
        <v>92</v>
      </c>
      <c r="B376" s="26">
        <f>B373</f>
        <v>909</v>
      </c>
      <c r="C376" s="26" t="s">
        <v>345</v>
      </c>
      <c r="D376" s="26" t="s">
        <v>118</v>
      </c>
      <c r="E376" s="26" t="s">
        <v>371</v>
      </c>
      <c r="F376" s="26" t="s">
        <v>69</v>
      </c>
      <c r="G376" s="9">
        <v>702</v>
      </c>
      <c r="H376" s="9"/>
    </row>
    <row r="377" spans="1:8" x14ac:dyDescent="0.25">
      <c r="A377" s="25"/>
      <c r="B377" s="26"/>
      <c r="C377" s="26"/>
      <c r="D377" s="26"/>
      <c r="E377" s="26"/>
      <c r="F377" s="26"/>
      <c r="G377" s="9"/>
      <c r="H377" s="10"/>
    </row>
    <row r="378" spans="1:8" ht="25.5" customHeight="1" x14ac:dyDescent="0.3">
      <c r="A378" s="40" t="s">
        <v>75</v>
      </c>
      <c r="B378" s="15">
        <v>909</v>
      </c>
      <c r="C378" s="24" t="s">
        <v>345</v>
      </c>
      <c r="D378" s="24" t="s">
        <v>76</v>
      </c>
      <c r="E378" s="24"/>
      <c r="F378" s="15"/>
      <c r="G378" s="15">
        <f t="shared" ref="G378:H383" si="135">G379</f>
        <v>97032</v>
      </c>
      <c r="H378" s="15">
        <f t="shared" si="135"/>
        <v>0</v>
      </c>
    </row>
    <row r="379" spans="1:8" ht="49.5" x14ac:dyDescent="0.25">
      <c r="A379" s="28" t="s">
        <v>343</v>
      </c>
      <c r="B379" s="9">
        <v>909</v>
      </c>
      <c r="C379" s="26" t="s">
        <v>345</v>
      </c>
      <c r="D379" s="26" t="s">
        <v>76</v>
      </c>
      <c r="E379" s="26" t="s">
        <v>173</v>
      </c>
      <c r="F379" s="9"/>
      <c r="G379" s="9">
        <f t="shared" si="135"/>
        <v>97032</v>
      </c>
      <c r="H379" s="9">
        <f t="shared" si="135"/>
        <v>0</v>
      </c>
    </row>
    <row r="380" spans="1:8" ht="49.5" x14ac:dyDescent="0.25">
      <c r="A380" s="28" t="s">
        <v>344</v>
      </c>
      <c r="B380" s="9">
        <f t="shared" ref="B380:B396" si="136">B378</f>
        <v>909</v>
      </c>
      <c r="C380" s="26" t="s">
        <v>345</v>
      </c>
      <c r="D380" s="26" t="s">
        <v>76</v>
      </c>
      <c r="E380" s="26" t="s">
        <v>336</v>
      </c>
      <c r="F380" s="9"/>
      <c r="G380" s="9">
        <f t="shared" si="135"/>
        <v>97032</v>
      </c>
      <c r="H380" s="9">
        <f t="shared" si="135"/>
        <v>0</v>
      </c>
    </row>
    <row r="381" spans="1:8" ht="20.100000000000001" customHeight="1" x14ac:dyDescent="0.25">
      <c r="A381" s="28" t="s">
        <v>15</v>
      </c>
      <c r="B381" s="26">
        <f t="shared" si="136"/>
        <v>909</v>
      </c>
      <c r="C381" s="26" t="s">
        <v>345</v>
      </c>
      <c r="D381" s="26" t="s">
        <v>76</v>
      </c>
      <c r="E381" s="26" t="s">
        <v>337</v>
      </c>
      <c r="F381" s="26"/>
      <c r="G381" s="9">
        <f t="shared" si="135"/>
        <v>97032</v>
      </c>
      <c r="H381" s="9">
        <f t="shared" si="135"/>
        <v>0</v>
      </c>
    </row>
    <row r="382" spans="1:8" ht="20.100000000000001" customHeight="1" x14ac:dyDescent="0.25">
      <c r="A382" s="28" t="s">
        <v>165</v>
      </c>
      <c r="B382" s="26">
        <f t="shared" si="136"/>
        <v>909</v>
      </c>
      <c r="C382" s="26" t="s">
        <v>345</v>
      </c>
      <c r="D382" s="26" t="s">
        <v>76</v>
      </c>
      <c r="E382" s="26" t="s">
        <v>338</v>
      </c>
      <c r="F382" s="26"/>
      <c r="G382" s="9">
        <f t="shared" si="135"/>
        <v>97032</v>
      </c>
      <c r="H382" s="9">
        <f t="shared" si="135"/>
        <v>0</v>
      </c>
    </row>
    <row r="383" spans="1:8" ht="33" x14ac:dyDescent="0.25">
      <c r="A383" s="25" t="s">
        <v>244</v>
      </c>
      <c r="B383" s="9">
        <f t="shared" si="136"/>
        <v>909</v>
      </c>
      <c r="C383" s="26" t="s">
        <v>345</v>
      </c>
      <c r="D383" s="26" t="s">
        <v>76</v>
      </c>
      <c r="E383" s="26" t="s">
        <v>338</v>
      </c>
      <c r="F383" s="26" t="s">
        <v>31</v>
      </c>
      <c r="G383" s="9">
        <f t="shared" si="135"/>
        <v>97032</v>
      </c>
      <c r="H383" s="9">
        <f t="shared" si="135"/>
        <v>0</v>
      </c>
    </row>
    <row r="384" spans="1:8" ht="33" x14ac:dyDescent="0.25">
      <c r="A384" s="28" t="s">
        <v>37</v>
      </c>
      <c r="B384" s="9">
        <f t="shared" si="136"/>
        <v>909</v>
      </c>
      <c r="C384" s="26" t="s">
        <v>345</v>
      </c>
      <c r="D384" s="26" t="s">
        <v>76</v>
      </c>
      <c r="E384" s="26" t="s">
        <v>338</v>
      </c>
      <c r="F384" s="26" t="s">
        <v>38</v>
      </c>
      <c r="G384" s="9">
        <v>97032</v>
      </c>
      <c r="H384" s="10"/>
    </row>
    <row r="385" spans="1:8" x14ac:dyDescent="0.25">
      <c r="A385" s="28"/>
      <c r="B385" s="9"/>
      <c r="C385" s="26"/>
      <c r="D385" s="26"/>
      <c r="E385" s="26"/>
      <c r="F385" s="26"/>
      <c r="G385" s="9"/>
      <c r="H385" s="10"/>
    </row>
    <row r="386" spans="1:8" ht="18.75" x14ac:dyDescent="0.3">
      <c r="A386" s="40" t="s">
        <v>168</v>
      </c>
      <c r="B386" s="24">
        <v>909</v>
      </c>
      <c r="C386" s="24" t="s">
        <v>147</v>
      </c>
      <c r="D386" s="24" t="s">
        <v>80</v>
      </c>
      <c r="E386" s="24"/>
      <c r="F386" s="24"/>
      <c r="G386" s="13">
        <f t="shared" ref="G386:H386" si="137">G388+G393</f>
        <v>846</v>
      </c>
      <c r="H386" s="13">
        <f t="shared" si="137"/>
        <v>0</v>
      </c>
    </row>
    <row r="387" spans="1:8" ht="50.25" x14ac:dyDescent="0.3">
      <c r="A387" s="28" t="s">
        <v>343</v>
      </c>
      <c r="B387" s="9">
        <f>B383</f>
        <v>909</v>
      </c>
      <c r="C387" s="26" t="s">
        <v>147</v>
      </c>
      <c r="D387" s="26" t="s">
        <v>80</v>
      </c>
      <c r="E387" s="47" t="s">
        <v>173</v>
      </c>
      <c r="F387" s="24"/>
      <c r="G387" s="11">
        <f t="shared" ref="G387:H391" si="138">G388</f>
        <v>846</v>
      </c>
      <c r="H387" s="11">
        <f t="shared" si="138"/>
        <v>0</v>
      </c>
    </row>
    <row r="388" spans="1:8" ht="33" x14ac:dyDescent="0.25">
      <c r="A388" s="28" t="s">
        <v>574</v>
      </c>
      <c r="B388" s="9">
        <f>B384</f>
        <v>909</v>
      </c>
      <c r="C388" s="26" t="s">
        <v>147</v>
      </c>
      <c r="D388" s="26" t="s">
        <v>80</v>
      </c>
      <c r="E388" s="47" t="s">
        <v>454</v>
      </c>
      <c r="F388" s="26"/>
      <c r="G388" s="9">
        <f t="shared" si="138"/>
        <v>846</v>
      </c>
      <c r="H388" s="9">
        <f t="shared" si="138"/>
        <v>0</v>
      </c>
    </row>
    <row r="389" spans="1:8" ht="20.100000000000001" customHeight="1" x14ac:dyDescent="0.25">
      <c r="A389" s="28" t="s">
        <v>15</v>
      </c>
      <c r="B389" s="26">
        <f>B386</f>
        <v>909</v>
      </c>
      <c r="C389" s="26" t="s">
        <v>147</v>
      </c>
      <c r="D389" s="26" t="s">
        <v>80</v>
      </c>
      <c r="E389" s="26" t="s">
        <v>455</v>
      </c>
      <c r="F389" s="26"/>
      <c r="G389" s="9">
        <f t="shared" si="138"/>
        <v>846</v>
      </c>
      <c r="H389" s="9">
        <f t="shared" si="138"/>
        <v>0</v>
      </c>
    </row>
    <row r="390" spans="1:8" ht="20.100000000000001" customHeight="1" x14ac:dyDescent="0.25">
      <c r="A390" s="28" t="s">
        <v>328</v>
      </c>
      <c r="B390" s="26">
        <f t="shared" si="136"/>
        <v>909</v>
      </c>
      <c r="C390" s="26" t="s">
        <v>147</v>
      </c>
      <c r="D390" s="26" t="s">
        <v>80</v>
      </c>
      <c r="E390" s="26" t="s">
        <v>457</v>
      </c>
      <c r="F390" s="26"/>
      <c r="G390" s="9">
        <f t="shared" si="138"/>
        <v>846</v>
      </c>
      <c r="H390" s="9">
        <f t="shared" si="138"/>
        <v>0</v>
      </c>
    </row>
    <row r="391" spans="1:8" ht="33" x14ac:dyDescent="0.25">
      <c r="A391" s="25" t="s">
        <v>244</v>
      </c>
      <c r="B391" s="9">
        <f t="shared" si="136"/>
        <v>909</v>
      </c>
      <c r="C391" s="26" t="s">
        <v>147</v>
      </c>
      <c r="D391" s="26" t="s">
        <v>80</v>
      </c>
      <c r="E391" s="47" t="s">
        <v>457</v>
      </c>
      <c r="F391" s="26" t="s">
        <v>31</v>
      </c>
      <c r="G391" s="9">
        <f t="shared" si="138"/>
        <v>846</v>
      </c>
      <c r="H391" s="9">
        <f t="shared" si="138"/>
        <v>0</v>
      </c>
    </row>
    <row r="392" spans="1:8" ht="33" x14ac:dyDescent="0.25">
      <c r="A392" s="28" t="s">
        <v>37</v>
      </c>
      <c r="B392" s="9">
        <f t="shared" si="136"/>
        <v>909</v>
      </c>
      <c r="C392" s="26" t="s">
        <v>147</v>
      </c>
      <c r="D392" s="26" t="s">
        <v>80</v>
      </c>
      <c r="E392" s="47" t="s">
        <v>457</v>
      </c>
      <c r="F392" s="26" t="s">
        <v>38</v>
      </c>
      <c r="G392" s="9">
        <v>846</v>
      </c>
      <c r="H392" s="10"/>
    </row>
    <row r="393" spans="1:8" s="97" customFormat="1" ht="34.5" hidden="1" x14ac:dyDescent="0.3">
      <c r="A393" s="98" t="s">
        <v>606</v>
      </c>
      <c r="B393" s="102">
        <f t="shared" si="136"/>
        <v>909</v>
      </c>
      <c r="C393" s="100" t="s">
        <v>147</v>
      </c>
      <c r="D393" s="100" t="s">
        <v>80</v>
      </c>
      <c r="E393" s="100" t="s">
        <v>605</v>
      </c>
      <c r="F393" s="100"/>
      <c r="G393" s="9">
        <f t="shared" ref="G393:H395" si="139">G394</f>
        <v>0</v>
      </c>
      <c r="H393" s="9">
        <f t="shared" si="139"/>
        <v>0</v>
      </c>
    </row>
    <row r="394" spans="1:8" s="97" customFormat="1" ht="49.5" hidden="1" x14ac:dyDescent="0.25">
      <c r="A394" s="98" t="s">
        <v>676</v>
      </c>
      <c r="B394" s="102">
        <f t="shared" si="136"/>
        <v>909</v>
      </c>
      <c r="C394" s="100" t="s">
        <v>147</v>
      </c>
      <c r="D394" s="100" t="s">
        <v>80</v>
      </c>
      <c r="E394" s="100" t="s">
        <v>675</v>
      </c>
      <c r="F394" s="100"/>
      <c r="G394" s="9">
        <f t="shared" si="139"/>
        <v>0</v>
      </c>
      <c r="H394" s="9">
        <f t="shared" si="139"/>
        <v>0</v>
      </c>
    </row>
    <row r="395" spans="1:8" s="97" customFormat="1" ht="33" hidden="1" x14ac:dyDescent="0.25">
      <c r="A395" s="98" t="s">
        <v>244</v>
      </c>
      <c r="B395" s="102">
        <f t="shared" si="136"/>
        <v>909</v>
      </c>
      <c r="C395" s="100" t="s">
        <v>147</v>
      </c>
      <c r="D395" s="100" t="s">
        <v>80</v>
      </c>
      <c r="E395" s="100" t="s">
        <v>675</v>
      </c>
      <c r="F395" s="100" t="s">
        <v>31</v>
      </c>
      <c r="G395" s="9">
        <f t="shared" si="139"/>
        <v>0</v>
      </c>
      <c r="H395" s="9">
        <f t="shared" si="139"/>
        <v>0</v>
      </c>
    </row>
    <row r="396" spans="1:8" s="97" customFormat="1" ht="33" hidden="1" x14ac:dyDescent="0.25">
      <c r="A396" s="98" t="s">
        <v>37</v>
      </c>
      <c r="B396" s="102">
        <f t="shared" si="136"/>
        <v>909</v>
      </c>
      <c r="C396" s="100" t="s">
        <v>147</v>
      </c>
      <c r="D396" s="100" t="s">
        <v>80</v>
      </c>
      <c r="E396" s="100" t="s">
        <v>675</v>
      </c>
      <c r="F396" s="100" t="s">
        <v>38</v>
      </c>
      <c r="G396" s="9"/>
      <c r="H396" s="9"/>
    </row>
    <row r="397" spans="1:8" x14ac:dyDescent="0.25">
      <c r="A397" s="28"/>
      <c r="B397" s="9"/>
      <c r="C397" s="26"/>
      <c r="D397" s="26"/>
      <c r="E397" s="47"/>
      <c r="F397" s="26"/>
      <c r="G397" s="9"/>
      <c r="H397" s="9"/>
    </row>
    <row r="398" spans="1:8" ht="40.5" x14ac:dyDescent="0.3">
      <c r="A398" s="39" t="s">
        <v>478</v>
      </c>
      <c r="B398" s="29">
        <v>910</v>
      </c>
      <c r="C398" s="21"/>
      <c r="D398" s="21"/>
      <c r="E398" s="21"/>
      <c r="F398" s="21"/>
      <c r="G398" s="12">
        <f t="shared" ref="G398:H398" si="140">G400+G419</f>
        <v>49117</v>
      </c>
      <c r="H398" s="12">
        <f t="shared" si="140"/>
        <v>0</v>
      </c>
    </row>
    <row r="399" spans="1:8" s="74" customFormat="1" x14ac:dyDescent="0.25">
      <c r="A399" s="77"/>
      <c r="B399" s="76"/>
      <c r="C399" s="27"/>
      <c r="D399" s="27"/>
      <c r="E399" s="27"/>
      <c r="F399" s="27"/>
      <c r="G399" s="73"/>
      <c r="H399" s="73"/>
    </row>
    <row r="400" spans="1:8" ht="18.75" x14ac:dyDescent="0.3">
      <c r="A400" s="40" t="s">
        <v>59</v>
      </c>
      <c r="B400" s="24">
        <f>B398</f>
        <v>910</v>
      </c>
      <c r="C400" s="24" t="s">
        <v>22</v>
      </c>
      <c r="D400" s="24" t="s">
        <v>60</v>
      </c>
      <c r="E400" s="24"/>
      <c r="F400" s="24"/>
      <c r="G400" s="13">
        <f t="shared" ref="G400:H400" si="141">G401+G406+G411</f>
        <v>8420</v>
      </c>
      <c r="H400" s="13">
        <f t="shared" si="141"/>
        <v>0</v>
      </c>
    </row>
    <row r="401" spans="1:8" ht="49.5" x14ac:dyDescent="0.25">
      <c r="A401" s="28" t="s">
        <v>570</v>
      </c>
      <c r="B401" s="26">
        <f>B419</f>
        <v>910</v>
      </c>
      <c r="C401" s="26" t="s">
        <v>22</v>
      </c>
      <c r="D401" s="26" t="s">
        <v>60</v>
      </c>
      <c r="E401" s="26" t="s">
        <v>70</v>
      </c>
      <c r="F401" s="26"/>
      <c r="G401" s="9">
        <f t="shared" ref="G401:H404" si="142">G402</f>
        <v>2073</v>
      </c>
      <c r="H401" s="9">
        <f t="shared" si="142"/>
        <v>0</v>
      </c>
    </row>
    <row r="402" spans="1:8" ht="20.100000000000001" customHeight="1" x14ac:dyDescent="0.25">
      <c r="A402" s="28" t="s">
        <v>15</v>
      </c>
      <c r="B402" s="26">
        <f>B420</f>
        <v>910</v>
      </c>
      <c r="C402" s="26" t="s">
        <v>22</v>
      </c>
      <c r="D402" s="26" t="s">
        <v>60</v>
      </c>
      <c r="E402" s="26" t="s">
        <v>71</v>
      </c>
      <c r="F402" s="26"/>
      <c r="G402" s="9">
        <f t="shared" si="142"/>
        <v>2073</v>
      </c>
      <c r="H402" s="9">
        <f t="shared" si="142"/>
        <v>0</v>
      </c>
    </row>
    <row r="403" spans="1:8" ht="33" x14ac:dyDescent="0.25">
      <c r="A403" s="48" t="s">
        <v>72</v>
      </c>
      <c r="B403" s="26">
        <f>B421</f>
        <v>910</v>
      </c>
      <c r="C403" s="26" t="s">
        <v>22</v>
      </c>
      <c r="D403" s="26" t="s">
        <v>60</v>
      </c>
      <c r="E403" s="26" t="s">
        <v>73</v>
      </c>
      <c r="F403" s="26"/>
      <c r="G403" s="9">
        <f t="shared" si="142"/>
        <v>2073</v>
      </c>
      <c r="H403" s="9">
        <f t="shared" si="142"/>
        <v>0</v>
      </c>
    </row>
    <row r="404" spans="1:8" ht="33" x14ac:dyDescent="0.25">
      <c r="A404" s="25" t="s">
        <v>244</v>
      </c>
      <c r="B404" s="26">
        <f>B422</f>
        <v>910</v>
      </c>
      <c r="C404" s="26" t="s">
        <v>22</v>
      </c>
      <c r="D404" s="26" t="s">
        <v>60</v>
      </c>
      <c r="E404" s="26" t="s">
        <v>73</v>
      </c>
      <c r="F404" s="26" t="s">
        <v>31</v>
      </c>
      <c r="G404" s="9">
        <f t="shared" si="142"/>
        <v>2073</v>
      </c>
      <c r="H404" s="9">
        <f t="shared" si="142"/>
        <v>0</v>
      </c>
    </row>
    <row r="405" spans="1:8" ht="33" x14ac:dyDescent="0.25">
      <c r="A405" s="28" t="s">
        <v>37</v>
      </c>
      <c r="B405" s="26">
        <f>B423</f>
        <v>910</v>
      </c>
      <c r="C405" s="26" t="s">
        <v>22</v>
      </c>
      <c r="D405" s="26" t="s">
        <v>60</v>
      </c>
      <c r="E405" s="26" t="s">
        <v>73</v>
      </c>
      <c r="F405" s="26" t="s">
        <v>38</v>
      </c>
      <c r="G405" s="9">
        <v>2073</v>
      </c>
      <c r="H405" s="10"/>
    </row>
    <row r="406" spans="1:8" ht="49.5" x14ac:dyDescent="0.25">
      <c r="A406" s="28" t="s">
        <v>428</v>
      </c>
      <c r="B406" s="26">
        <f>B405</f>
        <v>910</v>
      </c>
      <c r="C406" s="26" t="s">
        <v>22</v>
      </c>
      <c r="D406" s="26" t="s">
        <v>60</v>
      </c>
      <c r="E406" s="26" t="s">
        <v>74</v>
      </c>
      <c r="F406" s="26"/>
      <c r="G406" s="9">
        <f t="shared" ref="G406:H409" si="143">G407</f>
        <v>1151</v>
      </c>
      <c r="H406" s="9">
        <f t="shared" si="143"/>
        <v>0</v>
      </c>
    </row>
    <row r="407" spans="1:8" ht="20.100000000000001" customHeight="1" x14ac:dyDescent="0.25">
      <c r="A407" s="28" t="s">
        <v>15</v>
      </c>
      <c r="B407" s="26">
        <f>B406</f>
        <v>910</v>
      </c>
      <c r="C407" s="26" t="s">
        <v>22</v>
      </c>
      <c r="D407" s="26" t="s">
        <v>60</v>
      </c>
      <c r="E407" s="26" t="s">
        <v>544</v>
      </c>
      <c r="F407" s="26"/>
      <c r="G407" s="9">
        <f t="shared" si="143"/>
        <v>1151</v>
      </c>
      <c r="H407" s="9">
        <f t="shared" si="143"/>
        <v>0</v>
      </c>
    </row>
    <row r="408" spans="1:8" ht="20.100000000000001" customHeight="1" x14ac:dyDescent="0.25">
      <c r="A408" s="28" t="s">
        <v>61</v>
      </c>
      <c r="B408" s="26">
        <f>B407</f>
        <v>910</v>
      </c>
      <c r="C408" s="26" t="s">
        <v>22</v>
      </c>
      <c r="D408" s="26" t="s">
        <v>60</v>
      </c>
      <c r="E408" s="26" t="s">
        <v>545</v>
      </c>
      <c r="F408" s="26"/>
      <c r="G408" s="9">
        <f t="shared" si="143"/>
        <v>1151</v>
      </c>
      <c r="H408" s="9">
        <f t="shared" si="143"/>
        <v>0</v>
      </c>
    </row>
    <row r="409" spans="1:8" ht="33" x14ac:dyDescent="0.25">
      <c r="A409" s="25" t="s">
        <v>244</v>
      </c>
      <c r="B409" s="26">
        <f>B408</f>
        <v>910</v>
      </c>
      <c r="C409" s="26" t="s">
        <v>22</v>
      </c>
      <c r="D409" s="26" t="s">
        <v>60</v>
      </c>
      <c r="E409" s="26" t="s">
        <v>545</v>
      </c>
      <c r="F409" s="26" t="s">
        <v>31</v>
      </c>
      <c r="G409" s="9">
        <f t="shared" si="143"/>
        <v>1151</v>
      </c>
      <c r="H409" s="9">
        <f t="shared" si="143"/>
        <v>0</v>
      </c>
    </row>
    <row r="410" spans="1:8" ht="33" x14ac:dyDescent="0.25">
      <c r="A410" s="28" t="s">
        <v>37</v>
      </c>
      <c r="B410" s="26">
        <f>B409</f>
        <v>910</v>
      </c>
      <c r="C410" s="26" t="s">
        <v>22</v>
      </c>
      <c r="D410" s="26" t="s">
        <v>60</v>
      </c>
      <c r="E410" s="26" t="s">
        <v>545</v>
      </c>
      <c r="F410" s="26" t="s">
        <v>38</v>
      </c>
      <c r="G410" s="9">
        <v>1151</v>
      </c>
      <c r="H410" s="10"/>
    </row>
    <row r="411" spans="1:8" ht="20.100000000000001" customHeight="1" x14ac:dyDescent="0.25">
      <c r="A411" s="28" t="s">
        <v>62</v>
      </c>
      <c r="B411" s="26">
        <v>910</v>
      </c>
      <c r="C411" s="26" t="s">
        <v>22</v>
      </c>
      <c r="D411" s="26" t="s">
        <v>60</v>
      </c>
      <c r="E411" s="26" t="s">
        <v>63</v>
      </c>
      <c r="F411" s="26"/>
      <c r="G411" s="9">
        <f t="shared" ref="G411:H414" si="144">G412</f>
        <v>5196</v>
      </c>
      <c r="H411" s="9">
        <f t="shared" si="144"/>
        <v>0</v>
      </c>
    </row>
    <row r="412" spans="1:8" ht="20.100000000000001" customHeight="1" x14ac:dyDescent="0.25">
      <c r="A412" s="28" t="s">
        <v>15</v>
      </c>
      <c r="B412" s="26">
        <f>B411</f>
        <v>910</v>
      </c>
      <c r="C412" s="26" t="s">
        <v>22</v>
      </c>
      <c r="D412" s="26" t="s">
        <v>60</v>
      </c>
      <c r="E412" s="26" t="s">
        <v>64</v>
      </c>
      <c r="F412" s="26"/>
      <c r="G412" s="9">
        <f t="shared" si="144"/>
        <v>5196</v>
      </c>
      <c r="H412" s="9">
        <f t="shared" si="144"/>
        <v>0</v>
      </c>
    </row>
    <row r="413" spans="1:8" ht="20.100000000000001" customHeight="1" x14ac:dyDescent="0.25">
      <c r="A413" s="28" t="s">
        <v>61</v>
      </c>
      <c r="B413" s="26">
        <f>B412</f>
        <v>910</v>
      </c>
      <c r="C413" s="26" t="s">
        <v>22</v>
      </c>
      <c r="D413" s="26" t="s">
        <v>60</v>
      </c>
      <c r="E413" s="26" t="s">
        <v>65</v>
      </c>
      <c r="F413" s="26"/>
      <c r="G413" s="9">
        <f>G414+G416</f>
        <v>5196</v>
      </c>
      <c r="H413" s="9">
        <f>H414+H416</f>
        <v>0</v>
      </c>
    </row>
    <row r="414" spans="1:8" ht="33" x14ac:dyDescent="0.25">
      <c r="A414" s="25" t="s">
        <v>244</v>
      </c>
      <c r="B414" s="9">
        <f>B413</f>
        <v>910</v>
      </c>
      <c r="C414" s="26" t="s">
        <v>22</v>
      </c>
      <c r="D414" s="26" t="s">
        <v>60</v>
      </c>
      <c r="E414" s="47" t="s">
        <v>65</v>
      </c>
      <c r="F414" s="26" t="s">
        <v>31</v>
      </c>
      <c r="G414" s="9">
        <f t="shared" si="144"/>
        <v>3596</v>
      </c>
      <c r="H414" s="9">
        <f t="shared" si="144"/>
        <v>0</v>
      </c>
    </row>
    <row r="415" spans="1:8" ht="33" x14ac:dyDescent="0.25">
      <c r="A415" s="28" t="s">
        <v>37</v>
      </c>
      <c r="B415" s="9">
        <f>B414</f>
        <v>910</v>
      </c>
      <c r="C415" s="26" t="s">
        <v>22</v>
      </c>
      <c r="D415" s="26" t="s">
        <v>60</v>
      </c>
      <c r="E415" s="47" t="s">
        <v>65</v>
      </c>
      <c r="F415" s="26" t="s">
        <v>38</v>
      </c>
      <c r="G415" s="9">
        <v>3596</v>
      </c>
      <c r="H415" s="10"/>
    </row>
    <row r="416" spans="1:8" ht="33" x14ac:dyDescent="0.25">
      <c r="A416" s="28" t="s">
        <v>12</v>
      </c>
      <c r="B416" s="9">
        <f t="shared" ref="B416:B417" si="145">B415</f>
        <v>910</v>
      </c>
      <c r="C416" s="26" t="s">
        <v>22</v>
      </c>
      <c r="D416" s="26" t="s">
        <v>60</v>
      </c>
      <c r="E416" s="47" t="s">
        <v>65</v>
      </c>
      <c r="F416" s="26" t="s">
        <v>13</v>
      </c>
      <c r="G416" s="9">
        <f>G417</f>
        <v>1600</v>
      </c>
      <c r="H416" s="9">
        <f>H417</f>
        <v>0</v>
      </c>
    </row>
    <row r="417" spans="1:8" ht="24" customHeight="1" x14ac:dyDescent="0.25">
      <c r="A417" s="28" t="s">
        <v>24</v>
      </c>
      <c r="B417" s="9">
        <f t="shared" si="145"/>
        <v>910</v>
      </c>
      <c r="C417" s="26" t="s">
        <v>22</v>
      </c>
      <c r="D417" s="26" t="s">
        <v>60</v>
      </c>
      <c r="E417" s="47" t="s">
        <v>65</v>
      </c>
      <c r="F417" s="26" t="s">
        <v>36</v>
      </c>
      <c r="G417" s="9">
        <v>1600</v>
      </c>
      <c r="H417" s="10"/>
    </row>
    <row r="418" spans="1:8" x14ac:dyDescent="0.25">
      <c r="A418" s="28"/>
      <c r="B418" s="9"/>
      <c r="C418" s="26"/>
      <c r="D418" s="26"/>
      <c r="E418" s="47"/>
      <c r="F418" s="26"/>
      <c r="G418" s="9"/>
      <c r="H418" s="10"/>
    </row>
    <row r="419" spans="1:8" ht="27" customHeight="1" x14ac:dyDescent="0.3">
      <c r="A419" s="40" t="s">
        <v>75</v>
      </c>
      <c r="B419" s="24">
        <v>910</v>
      </c>
      <c r="C419" s="24" t="s">
        <v>29</v>
      </c>
      <c r="D419" s="24" t="s">
        <v>76</v>
      </c>
      <c r="E419" s="24"/>
      <c r="F419" s="24"/>
      <c r="G419" s="13">
        <f t="shared" ref="G419:H419" si="146">G420</f>
        <v>40697</v>
      </c>
      <c r="H419" s="13">
        <f t="shared" si="146"/>
        <v>0</v>
      </c>
    </row>
    <row r="420" spans="1:8" ht="49.5" x14ac:dyDescent="0.25">
      <c r="A420" s="28" t="s">
        <v>514</v>
      </c>
      <c r="B420" s="26">
        <v>910</v>
      </c>
      <c r="C420" s="26" t="s">
        <v>29</v>
      </c>
      <c r="D420" s="26" t="s">
        <v>76</v>
      </c>
      <c r="E420" s="26" t="s">
        <v>339</v>
      </c>
      <c r="F420" s="26"/>
      <c r="G420" s="9">
        <f>G421+G425+G439+G434</f>
        <v>40697</v>
      </c>
      <c r="H420" s="9">
        <f>H421+H425+H439+H434</f>
        <v>0</v>
      </c>
    </row>
    <row r="421" spans="1:8" ht="33" x14ac:dyDescent="0.25">
      <c r="A421" s="28" t="s">
        <v>77</v>
      </c>
      <c r="B421" s="26">
        <f>B420</f>
        <v>910</v>
      </c>
      <c r="C421" s="26" t="s">
        <v>29</v>
      </c>
      <c r="D421" s="26" t="s">
        <v>76</v>
      </c>
      <c r="E421" s="26" t="s">
        <v>340</v>
      </c>
      <c r="F421" s="26"/>
      <c r="G421" s="11">
        <f t="shared" ref="G421:H423" si="147">G422</f>
        <v>22739</v>
      </c>
      <c r="H421" s="11">
        <f t="shared" si="147"/>
        <v>0</v>
      </c>
    </row>
    <row r="422" spans="1:8" ht="33" x14ac:dyDescent="0.25">
      <c r="A422" s="28" t="s">
        <v>341</v>
      </c>
      <c r="B422" s="26">
        <f>B421</f>
        <v>910</v>
      </c>
      <c r="C422" s="26" t="s">
        <v>29</v>
      </c>
      <c r="D422" s="26" t="s">
        <v>76</v>
      </c>
      <c r="E422" s="26" t="s">
        <v>342</v>
      </c>
      <c r="F422" s="26"/>
      <c r="G422" s="11">
        <f t="shared" si="147"/>
        <v>22739</v>
      </c>
      <c r="H422" s="11">
        <f t="shared" si="147"/>
        <v>0</v>
      </c>
    </row>
    <row r="423" spans="1:8" ht="33" x14ac:dyDescent="0.25">
      <c r="A423" s="28" t="s">
        <v>12</v>
      </c>
      <c r="B423" s="26">
        <f>B422</f>
        <v>910</v>
      </c>
      <c r="C423" s="26" t="s">
        <v>29</v>
      </c>
      <c r="D423" s="26" t="s">
        <v>76</v>
      </c>
      <c r="E423" s="26" t="s">
        <v>342</v>
      </c>
      <c r="F423" s="26" t="s">
        <v>13</v>
      </c>
      <c r="G423" s="9">
        <f t="shared" si="147"/>
        <v>22739</v>
      </c>
      <c r="H423" s="9">
        <f t="shared" si="147"/>
        <v>0</v>
      </c>
    </row>
    <row r="424" spans="1:8" ht="20.100000000000001" customHeight="1" x14ac:dyDescent="0.25">
      <c r="A424" s="28" t="s">
        <v>24</v>
      </c>
      <c r="B424" s="26">
        <v>910</v>
      </c>
      <c r="C424" s="26" t="s">
        <v>29</v>
      </c>
      <c r="D424" s="26" t="s">
        <v>76</v>
      </c>
      <c r="E424" s="26" t="s">
        <v>342</v>
      </c>
      <c r="F424" s="26" t="s">
        <v>36</v>
      </c>
      <c r="G424" s="9">
        <f>22397+342</f>
        <v>22739</v>
      </c>
      <c r="H424" s="9"/>
    </row>
    <row r="425" spans="1:8" ht="20.100000000000001" customHeight="1" x14ac:dyDescent="0.25">
      <c r="A425" s="28" t="s">
        <v>15</v>
      </c>
      <c r="B425" s="26">
        <v>910</v>
      </c>
      <c r="C425" s="26" t="s">
        <v>29</v>
      </c>
      <c r="D425" s="26" t="s">
        <v>76</v>
      </c>
      <c r="E425" s="26" t="s">
        <v>458</v>
      </c>
      <c r="F425" s="26"/>
      <c r="G425" s="9">
        <f t="shared" ref="G425:H425" si="148">G426+G431</f>
        <v>17958</v>
      </c>
      <c r="H425" s="9">
        <f t="shared" si="148"/>
        <v>0</v>
      </c>
    </row>
    <row r="426" spans="1:8" ht="20.100000000000001" customHeight="1" x14ac:dyDescent="0.25">
      <c r="A426" s="28" t="s">
        <v>113</v>
      </c>
      <c r="B426" s="26">
        <v>910</v>
      </c>
      <c r="C426" s="26" t="s">
        <v>29</v>
      </c>
      <c r="D426" s="26" t="s">
        <v>76</v>
      </c>
      <c r="E426" s="26" t="s">
        <v>459</v>
      </c>
      <c r="F426" s="26"/>
      <c r="G426" s="9">
        <f t="shared" ref="G426:H426" si="149">G427+G429</f>
        <v>17958</v>
      </c>
      <c r="H426" s="9">
        <f t="shared" si="149"/>
        <v>0</v>
      </c>
    </row>
    <row r="427" spans="1:8" ht="33" x14ac:dyDescent="0.25">
      <c r="A427" s="28" t="s">
        <v>12</v>
      </c>
      <c r="B427" s="26">
        <v>910</v>
      </c>
      <c r="C427" s="26" t="s">
        <v>29</v>
      </c>
      <c r="D427" s="26" t="s">
        <v>76</v>
      </c>
      <c r="E427" s="26" t="s">
        <v>459</v>
      </c>
      <c r="F427" s="26" t="s">
        <v>13</v>
      </c>
      <c r="G427" s="9">
        <f t="shared" ref="G427:H427" si="150">G428</f>
        <v>4759</v>
      </c>
      <c r="H427" s="9">
        <f t="shared" si="150"/>
        <v>0</v>
      </c>
    </row>
    <row r="428" spans="1:8" ht="20.100000000000001" customHeight="1" x14ac:dyDescent="0.25">
      <c r="A428" s="28" t="s">
        <v>24</v>
      </c>
      <c r="B428" s="26">
        <v>910</v>
      </c>
      <c r="C428" s="26" t="s">
        <v>29</v>
      </c>
      <c r="D428" s="26" t="s">
        <v>76</v>
      </c>
      <c r="E428" s="26" t="s">
        <v>459</v>
      </c>
      <c r="F428" s="26" t="s">
        <v>36</v>
      </c>
      <c r="G428" s="9">
        <f>4668+91</f>
        <v>4759</v>
      </c>
      <c r="H428" s="9"/>
    </row>
    <row r="429" spans="1:8" ht="20.100000000000001" customHeight="1" x14ac:dyDescent="0.25">
      <c r="A429" s="28" t="s">
        <v>66</v>
      </c>
      <c r="B429" s="26">
        <v>910</v>
      </c>
      <c r="C429" s="26" t="s">
        <v>29</v>
      </c>
      <c r="D429" s="26" t="s">
        <v>76</v>
      </c>
      <c r="E429" s="26" t="s">
        <v>459</v>
      </c>
      <c r="F429" s="26" t="s">
        <v>67</v>
      </c>
      <c r="G429" s="9">
        <f t="shared" ref="G429:H429" si="151">G430</f>
        <v>13199</v>
      </c>
      <c r="H429" s="9">
        <f t="shared" si="151"/>
        <v>0</v>
      </c>
    </row>
    <row r="430" spans="1:8" ht="49.5" x14ac:dyDescent="0.25">
      <c r="A430" s="25" t="s">
        <v>409</v>
      </c>
      <c r="B430" s="26">
        <v>910</v>
      </c>
      <c r="C430" s="26" t="s">
        <v>29</v>
      </c>
      <c r="D430" s="26" t="s">
        <v>76</v>
      </c>
      <c r="E430" s="26" t="s">
        <v>459</v>
      </c>
      <c r="F430" s="26" t="s">
        <v>254</v>
      </c>
      <c r="G430" s="9">
        <v>13199</v>
      </c>
      <c r="H430" s="10"/>
    </row>
    <row r="431" spans="1:8" s="85" customFormat="1" ht="20.100000000000001" hidden="1" customHeight="1" x14ac:dyDescent="0.25">
      <c r="A431" s="83" t="s">
        <v>169</v>
      </c>
      <c r="B431" s="84">
        <v>910</v>
      </c>
      <c r="C431" s="84" t="s">
        <v>29</v>
      </c>
      <c r="D431" s="84" t="s">
        <v>76</v>
      </c>
      <c r="E431" s="84" t="s">
        <v>689</v>
      </c>
      <c r="F431" s="84"/>
      <c r="G431" s="9">
        <f t="shared" ref="G431:H432" si="152">G432</f>
        <v>0</v>
      </c>
      <c r="H431" s="9">
        <f t="shared" si="152"/>
        <v>0</v>
      </c>
    </row>
    <row r="432" spans="1:8" s="85" customFormat="1" ht="33" hidden="1" x14ac:dyDescent="0.25">
      <c r="A432" s="86" t="s">
        <v>181</v>
      </c>
      <c r="B432" s="84">
        <v>910</v>
      </c>
      <c r="C432" s="84" t="s">
        <v>29</v>
      </c>
      <c r="D432" s="84" t="s">
        <v>76</v>
      </c>
      <c r="E432" s="93" t="s">
        <v>689</v>
      </c>
      <c r="F432" s="84" t="s">
        <v>182</v>
      </c>
      <c r="G432" s="9">
        <f t="shared" si="152"/>
        <v>0</v>
      </c>
      <c r="H432" s="9">
        <f t="shared" si="152"/>
        <v>0</v>
      </c>
    </row>
    <row r="433" spans="1:9" s="85" customFormat="1" ht="20.100000000000001" hidden="1" customHeight="1" x14ac:dyDescent="0.25">
      <c r="A433" s="83" t="s">
        <v>169</v>
      </c>
      <c r="B433" s="84">
        <v>910</v>
      </c>
      <c r="C433" s="84" t="s">
        <v>29</v>
      </c>
      <c r="D433" s="84" t="s">
        <v>76</v>
      </c>
      <c r="E433" s="84" t="s">
        <v>689</v>
      </c>
      <c r="F433" s="84" t="s">
        <v>183</v>
      </c>
      <c r="G433" s="9"/>
      <c r="H433" s="9"/>
    </row>
    <row r="434" spans="1:9" s="85" customFormat="1" ht="33" hidden="1" x14ac:dyDescent="0.25">
      <c r="A434" s="83" t="s">
        <v>515</v>
      </c>
      <c r="B434" s="84">
        <v>910</v>
      </c>
      <c r="C434" s="84" t="s">
        <v>29</v>
      </c>
      <c r="D434" s="84" t="s">
        <v>76</v>
      </c>
      <c r="E434" s="93" t="s">
        <v>680</v>
      </c>
      <c r="F434" s="84"/>
      <c r="G434" s="9">
        <f t="shared" ref="G434:H434" si="153">G435+G437</f>
        <v>0</v>
      </c>
      <c r="H434" s="9">
        <f t="shared" si="153"/>
        <v>0</v>
      </c>
    </row>
    <row r="435" spans="1:9" s="85" customFormat="1" ht="33" hidden="1" x14ac:dyDescent="0.25">
      <c r="A435" s="86" t="s">
        <v>181</v>
      </c>
      <c r="B435" s="84">
        <v>910</v>
      </c>
      <c r="C435" s="84" t="s">
        <v>29</v>
      </c>
      <c r="D435" s="84" t="s">
        <v>76</v>
      </c>
      <c r="E435" s="93" t="s">
        <v>680</v>
      </c>
      <c r="F435" s="84" t="s">
        <v>182</v>
      </c>
      <c r="G435" s="9">
        <f t="shared" ref="G435:H435" si="154">G436</f>
        <v>0</v>
      </c>
      <c r="H435" s="9">
        <f t="shared" si="154"/>
        <v>0</v>
      </c>
    </row>
    <row r="436" spans="1:9" s="85" customFormat="1" ht="20.100000000000001" hidden="1" customHeight="1" x14ac:dyDescent="0.25">
      <c r="A436" s="83" t="s">
        <v>169</v>
      </c>
      <c r="B436" s="84">
        <v>910</v>
      </c>
      <c r="C436" s="84" t="s">
        <v>29</v>
      </c>
      <c r="D436" s="84" t="s">
        <v>76</v>
      </c>
      <c r="E436" s="84" t="s">
        <v>680</v>
      </c>
      <c r="F436" s="84" t="s">
        <v>183</v>
      </c>
      <c r="G436" s="9"/>
      <c r="H436" s="9"/>
    </row>
    <row r="437" spans="1:9" s="85" customFormat="1" ht="20.100000000000001" hidden="1" customHeight="1" x14ac:dyDescent="0.25">
      <c r="A437" s="83" t="s">
        <v>66</v>
      </c>
      <c r="B437" s="84">
        <v>910</v>
      </c>
      <c r="C437" s="84" t="s">
        <v>29</v>
      </c>
      <c r="D437" s="84" t="s">
        <v>76</v>
      </c>
      <c r="E437" s="84" t="s">
        <v>680</v>
      </c>
      <c r="F437" s="84" t="s">
        <v>67</v>
      </c>
      <c r="G437" s="9">
        <f t="shared" ref="G437:H437" si="155">G438</f>
        <v>0</v>
      </c>
      <c r="H437" s="9">
        <f t="shared" si="155"/>
        <v>0</v>
      </c>
    </row>
    <row r="438" spans="1:9" s="85" customFormat="1" ht="49.5" hidden="1" x14ac:dyDescent="0.25">
      <c r="A438" s="86" t="s">
        <v>409</v>
      </c>
      <c r="B438" s="84">
        <v>910</v>
      </c>
      <c r="C438" s="84" t="s">
        <v>29</v>
      </c>
      <c r="D438" s="84" t="s">
        <v>76</v>
      </c>
      <c r="E438" s="93" t="s">
        <v>680</v>
      </c>
      <c r="F438" s="84" t="s">
        <v>254</v>
      </c>
      <c r="G438" s="9"/>
      <c r="H438" s="9"/>
    </row>
    <row r="439" spans="1:9" s="85" customFormat="1" ht="33" hidden="1" x14ac:dyDescent="0.25">
      <c r="A439" s="83" t="s">
        <v>515</v>
      </c>
      <c r="B439" s="84">
        <v>910</v>
      </c>
      <c r="C439" s="84" t="s">
        <v>29</v>
      </c>
      <c r="D439" s="84" t="s">
        <v>76</v>
      </c>
      <c r="E439" s="93" t="s">
        <v>673</v>
      </c>
      <c r="F439" s="84"/>
      <c r="G439" s="9">
        <f t="shared" ref="G439:H439" si="156">G440+G444+G442</f>
        <v>0</v>
      </c>
      <c r="H439" s="9">
        <f t="shared" si="156"/>
        <v>0</v>
      </c>
    </row>
    <row r="440" spans="1:9" s="85" customFormat="1" ht="33" hidden="1" x14ac:dyDescent="0.25">
      <c r="A440" s="86" t="s">
        <v>244</v>
      </c>
      <c r="B440" s="84">
        <v>910</v>
      </c>
      <c r="C440" s="84" t="s">
        <v>29</v>
      </c>
      <c r="D440" s="84" t="s">
        <v>76</v>
      </c>
      <c r="E440" s="93" t="s">
        <v>673</v>
      </c>
      <c r="F440" s="84" t="s">
        <v>31</v>
      </c>
      <c r="G440" s="9">
        <f t="shared" ref="G440:H440" si="157">G441</f>
        <v>0</v>
      </c>
      <c r="H440" s="9">
        <f t="shared" si="157"/>
        <v>0</v>
      </c>
    </row>
    <row r="441" spans="1:9" s="85" customFormat="1" ht="33" hidden="1" x14ac:dyDescent="0.25">
      <c r="A441" s="86" t="s">
        <v>37</v>
      </c>
      <c r="B441" s="84">
        <v>910</v>
      </c>
      <c r="C441" s="84" t="s">
        <v>29</v>
      </c>
      <c r="D441" s="84" t="s">
        <v>76</v>
      </c>
      <c r="E441" s="93" t="s">
        <v>673</v>
      </c>
      <c r="F441" s="84" t="s">
        <v>38</v>
      </c>
      <c r="G441" s="9"/>
      <c r="H441" s="9"/>
    </row>
    <row r="442" spans="1:9" s="85" customFormat="1" ht="33" hidden="1" x14ac:dyDescent="0.25">
      <c r="A442" s="86" t="s">
        <v>181</v>
      </c>
      <c r="B442" s="84">
        <v>910</v>
      </c>
      <c r="C442" s="84" t="s">
        <v>29</v>
      </c>
      <c r="D442" s="84" t="s">
        <v>76</v>
      </c>
      <c r="E442" s="93" t="s">
        <v>673</v>
      </c>
      <c r="F442" s="84" t="s">
        <v>182</v>
      </c>
      <c r="G442" s="9">
        <f t="shared" ref="G442:H442" si="158">G443</f>
        <v>0</v>
      </c>
      <c r="H442" s="9">
        <f t="shared" si="158"/>
        <v>0</v>
      </c>
    </row>
    <row r="443" spans="1:9" s="85" customFormat="1" ht="20.100000000000001" hidden="1" customHeight="1" x14ac:dyDescent="0.25">
      <c r="A443" s="83" t="s">
        <v>169</v>
      </c>
      <c r="B443" s="84">
        <v>910</v>
      </c>
      <c r="C443" s="84" t="s">
        <v>29</v>
      </c>
      <c r="D443" s="84" t="s">
        <v>76</v>
      </c>
      <c r="E443" s="84" t="s">
        <v>673</v>
      </c>
      <c r="F443" s="84" t="s">
        <v>183</v>
      </c>
      <c r="G443" s="9"/>
      <c r="H443" s="9"/>
    </row>
    <row r="444" spans="1:9" s="85" customFormat="1" ht="20.100000000000001" hidden="1" customHeight="1" x14ac:dyDescent="0.25">
      <c r="A444" s="83" t="s">
        <v>66</v>
      </c>
      <c r="B444" s="84">
        <v>910</v>
      </c>
      <c r="C444" s="84" t="s">
        <v>29</v>
      </c>
      <c r="D444" s="84" t="s">
        <v>76</v>
      </c>
      <c r="E444" s="84" t="s">
        <v>673</v>
      </c>
      <c r="F444" s="84" t="s">
        <v>67</v>
      </c>
      <c r="G444" s="9">
        <f t="shared" ref="G444:H444" si="159">G445</f>
        <v>0</v>
      </c>
      <c r="H444" s="9">
        <f t="shared" si="159"/>
        <v>0</v>
      </c>
    </row>
    <row r="445" spans="1:9" s="85" customFormat="1" ht="49.5" hidden="1" x14ac:dyDescent="0.25">
      <c r="A445" s="86" t="s">
        <v>409</v>
      </c>
      <c r="B445" s="84">
        <v>910</v>
      </c>
      <c r="C445" s="84" t="s">
        <v>29</v>
      </c>
      <c r="D445" s="84" t="s">
        <v>76</v>
      </c>
      <c r="E445" s="93" t="s">
        <v>673</v>
      </c>
      <c r="F445" s="84" t="s">
        <v>254</v>
      </c>
      <c r="G445" s="9"/>
      <c r="H445" s="9"/>
    </row>
    <row r="446" spans="1:9" x14ac:dyDescent="0.25">
      <c r="A446" s="25"/>
      <c r="B446" s="26"/>
      <c r="C446" s="26"/>
      <c r="D446" s="26"/>
      <c r="E446" s="26"/>
      <c r="F446" s="26"/>
      <c r="G446" s="9"/>
      <c r="H446" s="9"/>
    </row>
    <row r="447" spans="1:9" ht="40.5" x14ac:dyDescent="0.3">
      <c r="A447" s="20" t="s">
        <v>479</v>
      </c>
      <c r="B447" s="51">
        <v>912</v>
      </c>
      <c r="C447" s="21"/>
      <c r="D447" s="21"/>
      <c r="E447" s="21"/>
      <c r="F447" s="21"/>
      <c r="G447" s="6">
        <f>G449+G474+G485+G564</f>
        <v>838294</v>
      </c>
      <c r="H447" s="6">
        <f>H449+H474+H485+H564</f>
        <v>243946</v>
      </c>
      <c r="I447" s="2"/>
    </row>
    <row r="448" spans="1:9" s="74" customFormat="1" x14ac:dyDescent="0.25">
      <c r="A448" s="75"/>
      <c r="B448" s="80"/>
      <c r="C448" s="27"/>
      <c r="D448" s="27"/>
      <c r="E448" s="27"/>
      <c r="F448" s="27"/>
      <c r="G448" s="10"/>
      <c r="H448" s="10"/>
    </row>
    <row r="449" spans="1:8" ht="18.75" x14ac:dyDescent="0.3">
      <c r="A449" s="52" t="s">
        <v>434</v>
      </c>
      <c r="B449" s="24">
        <f>B447</f>
        <v>912</v>
      </c>
      <c r="C449" s="24" t="s">
        <v>7</v>
      </c>
      <c r="D449" s="24" t="s">
        <v>80</v>
      </c>
      <c r="E449" s="24"/>
      <c r="F449" s="24"/>
      <c r="G449" s="16">
        <f>G450+G463+G468</f>
        <v>362057</v>
      </c>
      <c r="H449" s="16">
        <f>H450+H463+H468</f>
        <v>109872</v>
      </c>
    </row>
    <row r="450" spans="1:8" ht="33" x14ac:dyDescent="0.25">
      <c r="A450" s="25" t="s">
        <v>730</v>
      </c>
      <c r="B450" s="26">
        <f t="shared" ref="B450:B483" si="160">B449</f>
        <v>912</v>
      </c>
      <c r="C450" s="26" t="s">
        <v>7</v>
      </c>
      <c r="D450" s="26" t="s">
        <v>80</v>
      </c>
      <c r="E450" s="26" t="s">
        <v>39</v>
      </c>
      <c r="F450" s="26"/>
      <c r="G450" s="17">
        <f>G451+G455+G459</f>
        <v>359942</v>
      </c>
      <c r="H450" s="17">
        <f>H451+H455+H459</f>
        <v>109872</v>
      </c>
    </row>
    <row r="451" spans="1:8" ht="33" x14ac:dyDescent="0.25">
      <c r="A451" s="25" t="s">
        <v>10</v>
      </c>
      <c r="B451" s="26">
        <f t="shared" si="160"/>
        <v>912</v>
      </c>
      <c r="C451" s="26" t="s">
        <v>7</v>
      </c>
      <c r="D451" s="26" t="s">
        <v>80</v>
      </c>
      <c r="E451" s="26" t="s">
        <v>40</v>
      </c>
      <c r="F451" s="26"/>
      <c r="G451" s="11">
        <f t="shared" ref="G451:H453" si="161">G452</f>
        <v>245764</v>
      </c>
      <c r="H451" s="11">
        <f t="shared" si="161"/>
        <v>0</v>
      </c>
    </row>
    <row r="452" spans="1:8" ht="20.100000000000001" customHeight="1" x14ac:dyDescent="0.25">
      <c r="A452" s="28" t="s">
        <v>11</v>
      </c>
      <c r="B452" s="26">
        <f t="shared" si="160"/>
        <v>912</v>
      </c>
      <c r="C452" s="26" t="s">
        <v>7</v>
      </c>
      <c r="D452" s="26" t="s">
        <v>80</v>
      </c>
      <c r="E452" s="26" t="s">
        <v>41</v>
      </c>
      <c r="F452" s="26"/>
      <c r="G452" s="9">
        <f t="shared" si="161"/>
        <v>245764</v>
      </c>
      <c r="H452" s="9">
        <f t="shared" si="161"/>
        <v>0</v>
      </c>
    </row>
    <row r="453" spans="1:8" ht="33" x14ac:dyDescent="0.25">
      <c r="A453" s="25" t="s">
        <v>12</v>
      </c>
      <c r="B453" s="26">
        <f t="shared" si="160"/>
        <v>912</v>
      </c>
      <c r="C453" s="26" t="s">
        <v>7</v>
      </c>
      <c r="D453" s="26" t="s">
        <v>80</v>
      </c>
      <c r="E453" s="26" t="s">
        <v>41</v>
      </c>
      <c r="F453" s="26" t="s">
        <v>13</v>
      </c>
      <c r="G453" s="9">
        <f t="shared" si="161"/>
        <v>245764</v>
      </c>
      <c r="H453" s="9">
        <f t="shared" si="161"/>
        <v>0</v>
      </c>
    </row>
    <row r="454" spans="1:8" ht="20.100000000000001" customHeight="1" x14ac:dyDescent="0.25">
      <c r="A454" s="28" t="s">
        <v>14</v>
      </c>
      <c r="B454" s="26">
        <f>B453</f>
        <v>912</v>
      </c>
      <c r="C454" s="26" t="s">
        <v>7</v>
      </c>
      <c r="D454" s="26" t="s">
        <v>80</v>
      </c>
      <c r="E454" s="26" t="s">
        <v>41</v>
      </c>
      <c r="F454" s="26">
        <v>610</v>
      </c>
      <c r="G454" s="9">
        <f>224705+21059</f>
        <v>245764</v>
      </c>
      <c r="H454" s="9"/>
    </row>
    <row r="455" spans="1:8" ht="20.100000000000001" customHeight="1" x14ac:dyDescent="0.25">
      <c r="A455" s="28" t="s">
        <v>15</v>
      </c>
      <c r="B455" s="26">
        <f>B453</f>
        <v>912</v>
      </c>
      <c r="C455" s="26" t="s">
        <v>7</v>
      </c>
      <c r="D455" s="26" t="s">
        <v>80</v>
      </c>
      <c r="E455" s="26" t="s">
        <v>42</v>
      </c>
      <c r="F455" s="26"/>
      <c r="G455" s="9">
        <f t="shared" ref="G455:H457" si="162">G456</f>
        <v>4306</v>
      </c>
      <c r="H455" s="9">
        <f t="shared" si="162"/>
        <v>0</v>
      </c>
    </row>
    <row r="456" spans="1:8" ht="20.100000000000001" customHeight="1" x14ac:dyDescent="0.25">
      <c r="A456" s="28" t="s">
        <v>16</v>
      </c>
      <c r="B456" s="26">
        <f t="shared" si="160"/>
        <v>912</v>
      </c>
      <c r="C456" s="26" t="s">
        <v>7</v>
      </c>
      <c r="D456" s="26" t="s">
        <v>80</v>
      </c>
      <c r="E456" s="26" t="s">
        <v>43</v>
      </c>
      <c r="F456" s="26"/>
      <c r="G456" s="9">
        <f t="shared" si="162"/>
        <v>4306</v>
      </c>
      <c r="H456" s="9">
        <f t="shared" si="162"/>
        <v>0</v>
      </c>
    </row>
    <row r="457" spans="1:8" ht="33" x14ac:dyDescent="0.25">
      <c r="A457" s="25" t="s">
        <v>12</v>
      </c>
      <c r="B457" s="26">
        <f t="shared" si="160"/>
        <v>912</v>
      </c>
      <c r="C457" s="26" t="s">
        <v>7</v>
      </c>
      <c r="D457" s="26" t="s">
        <v>80</v>
      </c>
      <c r="E457" s="26" t="s">
        <v>43</v>
      </c>
      <c r="F457" s="26" t="s">
        <v>13</v>
      </c>
      <c r="G457" s="9">
        <f t="shared" si="162"/>
        <v>4306</v>
      </c>
      <c r="H457" s="9">
        <f t="shared" si="162"/>
        <v>0</v>
      </c>
    </row>
    <row r="458" spans="1:8" ht="20.100000000000001" customHeight="1" x14ac:dyDescent="0.25">
      <c r="A458" s="28" t="s">
        <v>14</v>
      </c>
      <c r="B458" s="26">
        <f t="shared" si="160"/>
        <v>912</v>
      </c>
      <c r="C458" s="26" t="s">
        <v>7</v>
      </c>
      <c r="D458" s="26" t="s">
        <v>80</v>
      </c>
      <c r="E458" s="26" t="s">
        <v>43</v>
      </c>
      <c r="F458" s="26">
        <v>610</v>
      </c>
      <c r="G458" s="9">
        <f>3918+388</f>
        <v>4306</v>
      </c>
      <c r="H458" s="9"/>
    </row>
    <row r="459" spans="1:8" ht="33" x14ac:dyDescent="0.25">
      <c r="A459" s="38" t="s">
        <v>399</v>
      </c>
      <c r="B459" s="26">
        <f t="shared" si="160"/>
        <v>912</v>
      </c>
      <c r="C459" s="26" t="s">
        <v>7</v>
      </c>
      <c r="D459" s="26" t="s">
        <v>80</v>
      </c>
      <c r="E459" s="26" t="s">
        <v>626</v>
      </c>
      <c r="F459" s="26"/>
      <c r="G459" s="9">
        <f t="shared" ref="G459:H461" si="163">G460</f>
        <v>109872</v>
      </c>
      <c r="H459" s="9">
        <f t="shared" si="163"/>
        <v>109872</v>
      </c>
    </row>
    <row r="460" spans="1:8" ht="33" x14ac:dyDescent="0.25">
      <c r="A460" s="38" t="s">
        <v>400</v>
      </c>
      <c r="B460" s="26">
        <f t="shared" si="160"/>
        <v>912</v>
      </c>
      <c r="C460" s="26" t="s">
        <v>7</v>
      </c>
      <c r="D460" s="26" t="s">
        <v>80</v>
      </c>
      <c r="E460" s="26" t="s">
        <v>627</v>
      </c>
      <c r="F460" s="26"/>
      <c r="G460" s="9">
        <f t="shared" si="163"/>
        <v>109872</v>
      </c>
      <c r="H460" s="9">
        <f t="shared" si="163"/>
        <v>109872</v>
      </c>
    </row>
    <row r="461" spans="1:8" ht="33" x14ac:dyDescent="0.25">
      <c r="A461" s="28" t="s">
        <v>12</v>
      </c>
      <c r="B461" s="26">
        <f t="shared" si="160"/>
        <v>912</v>
      </c>
      <c r="C461" s="26" t="s">
        <v>7</v>
      </c>
      <c r="D461" s="26" t="s">
        <v>80</v>
      </c>
      <c r="E461" s="26" t="s">
        <v>627</v>
      </c>
      <c r="F461" s="26" t="s">
        <v>13</v>
      </c>
      <c r="G461" s="9">
        <f t="shared" si="163"/>
        <v>109872</v>
      </c>
      <c r="H461" s="9">
        <f t="shared" si="163"/>
        <v>109872</v>
      </c>
    </row>
    <row r="462" spans="1:8" ht="20.100000000000001" customHeight="1" x14ac:dyDescent="0.25">
      <c r="A462" s="28" t="s">
        <v>14</v>
      </c>
      <c r="B462" s="26">
        <f t="shared" si="160"/>
        <v>912</v>
      </c>
      <c r="C462" s="26" t="s">
        <v>7</v>
      </c>
      <c r="D462" s="26" t="s">
        <v>80</v>
      </c>
      <c r="E462" s="26" t="s">
        <v>627</v>
      </c>
      <c r="F462" s="26" t="s">
        <v>35</v>
      </c>
      <c r="G462" s="9">
        <v>109872</v>
      </c>
      <c r="H462" s="9">
        <v>109872</v>
      </c>
    </row>
    <row r="463" spans="1:8" s="97" customFormat="1" ht="82.5" hidden="1" x14ac:dyDescent="0.25">
      <c r="A463" s="98" t="s">
        <v>34</v>
      </c>
      <c r="B463" s="100">
        <f>B456</f>
        <v>912</v>
      </c>
      <c r="C463" s="100" t="s">
        <v>7</v>
      </c>
      <c r="D463" s="100" t="s">
        <v>80</v>
      </c>
      <c r="E463" s="100" t="s">
        <v>55</v>
      </c>
      <c r="F463" s="102"/>
      <c r="G463" s="9">
        <f t="shared" ref="G463:H463" si="164">G464</f>
        <v>0</v>
      </c>
      <c r="H463" s="9">
        <f t="shared" si="164"/>
        <v>0</v>
      </c>
    </row>
    <row r="464" spans="1:8" s="97" customFormat="1" ht="20.100000000000001" hidden="1" customHeight="1" x14ac:dyDescent="0.25">
      <c r="A464" s="103" t="s">
        <v>15</v>
      </c>
      <c r="B464" s="100">
        <f>B457</f>
        <v>912</v>
      </c>
      <c r="C464" s="100" t="s">
        <v>7</v>
      </c>
      <c r="D464" s="100" t="s">
        <v>80</v>
      </c>
      <c r="E464" s="100" t="s">
        <v>56</v>
      </c>
      <c r="F464" s="100"/>
      <c r="G464" s="9">
        <f>G465</f>
        <v>0</v>
      </c>
      <c r="H464" s="9"/>
    </row>
    <row r="465" spans="1:8" s="97" customFormat="1" ht="20.100000000000001" hidden="1" customHeight="1" x14ac:dyDescent="0.25">
      <c r="A465" s="103" t="s">
        <v>16</v>
      </c>
      <c r="B465" s="100">
        <f t="shared" si="160"/>
        <v>912</v>
      </c>
      <c r="C465" s="100" t="s">
        <v>7</v>
      </c>
      <c r="D465" s="100" t="s">
        <v>80</v>
      </c>
      <c r="E465" s="100" t="s">
        <v>57</v>
      </c>
      <c r="F465" s="100"/>
      <c r="G465" s="9">
        <f>G466</f>
        <v>0</v>
      </c>
      <c r="H465" s="9"/>
    </row>
    <row r="466" spans="1:8" s="97" customFormat="1" ht="33" hidden="1" x14ac:dyDescent="0.25">
      <c r="A466" s="98" t="s">
        <v>12</v>
      </c>
      <c r="B466" s="100">
        <f t="shared" si="160"/>
        <v>912</v>
      </c>
      <c r="C466" s="100" t="s">
        <v>7</v>
      </c>
      <c r="D466" s="100" t="s">
        <v>80</v>
      </c>
      <c r="E466" s="100" t="s">
        <v>57</v>
      </c>
      <c r="F466" s="100" t="s">
        <v>13</v>
      </c>
      <c r="G466" s="9">
        <f>G467</f>
        <v>0</v>
      </c>
      <c r="H466" s="9"/>
    </row>
    <row r="467" spans="1:8" s="97" customFormat="1" ht="20.100000000000001" hidden="1" customHeight="1" x14ac:dyDescent="0.25">
      <c r="A467" s="103" t="s">
        <v>14</v>
      </c>
      <c r="B467" s="100">
        <f t="shared" si="160"/>
        <v>912</v>
      </c>
      <c r="C467" s="100" t="s">
        <v>7</v>
      </c>
      <c r="D467" s="100" t="s">
        <v>80</v>
      </c>
      <c r="E467" s="100" t="s">
        <v>57</v>
      </c>
      <c r="F467" s="100">
        <v>610</v>
      </c>
      <c r="G467" s="9"/>
      <c r="H467" s="9"/>
    </row>
    <row r="468" spans="1:8" ht="82.5" x14ac:dyDescent="0.25">
      <c r="A468" s="25" t="s">
        <v>119</v>
      </c>
      <c r="B468" s="26">
        <f>B456</f>
        <v>912</v>
      </c>
      <c r="C468" s="26" t="s">
        <v>7</v>
      </c>
      <c r="D468" s="26" t="s">
        <v>80</v>
      </c>
      <c r="E468" s="26" t="s">
        <v>120</v>
      </c>
      <c r="F468" s="9"/>
      <c r="G468" s="9">
        <f t="shared" ref="G468:H468" si="165">G469</f>
        <v>2115</v>
      </c>
      <c r="H468" s="9">
        <f t="shared" si="165"/>
        <v>0</v>
      </c>
    </row>
    <row r="469" spans="1:8" ht="20.100000000000001" customHeight="1" x14ac:dyDescent="0.25">
      <c r="A469" s="28" t="s">
        <v>15</v>
      </c>
      <c r="B469" s="26">
        <f>B457</f>
        <v>912</v>
      </c>
      <c r="C469" s="26" t="s">
        <v>7</v>
      </c>
      <c r="D469" s="26" t="s">
        <v>80</v>
      </c>
      <c r="E469" s="26" t="s">
        <v>151</v>
      </c>
      <c r="F469" s="26"/>
      <c r="G469" s="9">
        <f t="shared" ref="G469:H471" si="166">G470</f>
        <v>2115</v>
      </c>
      <c r="H469" s="9">
        <f t="shared" si="166"/>
        <v>0</v>
      </c>
    </row>
    <row r="470" spans="1:8" ht="20.100000000000001" customHeight="1" x14ac:dyDescent="0.25">
      <c r="A470" s="28" t="s">
        <v>16</v>
      </c>
      <c r="B470" s="26">
        <f t="shared" si="160"/>
        <v>912</v>
      </c>
      <c r="C470" s="26" t="s">
        <v>7</v>
      </c>
      <c r="D470" s="26" t="s">
        <v>80</v>
      </c>
      <c r="E470" s="26" t="s">
        <v>430</v>
      </c>
      <c r="F470" s="26"/>
      <c r="G470" s="9">
        <f t="shared" si="166"/>
        <v>2115</v>
      </c>
      <c r="H470" s="9">
        <f t="shared" si="166"/>
        <v>0</v>
      </c>
    </row>
    <row r="471" spans="1:8" ht="33" x14ac:dyDescent="0.25">
      <c r="A471" s="25" t="s">
        <v>12</v>
      </c>
      <c r="B471" s="26">
        <f t="shared" si="160"/>
        <v>912</v>
      </c>
      <c r="C471" s="26" t="s">
        <v>7</v>
      </c>
      <c r="D471" s="26" t="s">
        <v>80</v>
      </c>
      <c r="E471" s="26" t="s">
        <v>430</v>
      </c>
      <c r="F471" s="26" t="s">
        <v>13</v>
      </c>
      <c r="G471" s="9">
        <f t="shared" si="166"/>
        <v>2115</v>
      </c>
      <c r="H471" s="9">
        <f t="shared" si="166"/>
        <v>0</v>
      </c>
    </row>
    <row r="472" spans="1:8" ht="20.100000000000001" customHeight="1" x14ac:dyDescent="0.25">
      <c r="A472" s="28" t="s">
        <v>14</v>
      </c>
      <c r="B472" s="26">
        <f t="shared" si="160"/>
        <v>912</v>
      </c>
      <c r="C472" s="26" t="s">
        <v>7</v>
      </c>
      <c r="D472" s="26" t="s">
        <v>80</v>
      </c>
      <c r="E472" s="26" t="s">
        <v>430</v>
      </c>
      <c r="F472" s="26">
        <v>610</v>
      </c>
      <c r="G472" s="9">
        <v>2115</v>
      </c>
      <c r="H472" s="9"/>
    </row>
    <row r="473" spans="1:8" x14ac:dyDescent="0.25">
      <c r="A473" s="25"/>
      <c r="B473" s="26"/>
      <c r="C473" s="26"/>
      <c r="D473" s="26"/>
      <c r="E473" s="26"/>
      <c r="F473" s="9"/>
      <c r="G473" s="9"/>
      <c r="H473" s="10"/>
    </row>
    <row r="474" spans="1:8" ht="18.75" x14ac:dyDescent="0.3">
      <c r="A474" s="23" t="s">
        <v>489</v>
      </c>
      <c r="B474" s="24">
        <v>912</v>
      </c>
      <c r="C474" s="24" t="s">
        <v>7</v>
      </c>
      <c r="D474" s="24" t="s">
        <v>17</v>
      </c>
      <c r="E474" s="24"/>
      <c r="F474" s="24"/>
      <c r="G474" s="16">
        <f t="shared" ref="G474:H474" si="167">G475</f>
        <v>5576</v>
      </c>
      <c r="H474" s="16">
        <f t="shared" si="167"/>
        <v>0</v>
      </c>
    </row>
    <row r="475" spans="1:8" ht="33" x14ac:dyDescent="0.25">
      <c r="A475" s="25" t="s">
        <v>730</v>
      </c>
      <c r="B475" s="26">
        <f t="shared" si="160"/>
        <v>912</v>
      </c>
      <c r="C475" s="26" t="s">
        <v>7</v>
      </c>
      <c r="D475" s="26" t="s">
        <v>17</v>
      </c>
      <c r="E475" s="26" t="s">
        <v>39</v>
      </c>
      <c r="F475" s="26"/>
      <c r="G475" s="17">
        <f>G476+G480</f>
        <v>5576</v>
      </c>
      <c r="H475" s="17">
        <f>H476+H480</f>
        <v>0</v>
      </c>
    </row>
    <row r="476" spans="1:8" s="97" customFormat="1" ht="33" hidden="1" x14ac:dyDescent="0.25">
      <c r="A476" s="98" t="s">
        <v>10</v>
      </c>
      <c r="B476" s="100">
        <f t="shared" si="160"/>
        <v>912</v>
      </c>
      <c r="C476" s="100" t="s">
        <v>7</v>
      </c>
      <c r="D476" s="100" t="s">
        <v>17</v>
      </c>
      <c r="E476" s="100" t="s">
        <v>40</v>
      </c>
      <c r="F476" s="100"/>
      <c r="G476" s="11">
        <f t="shared" ref="G476:H478" si="168">G477</f>
        <v>0</v>
      </c>
      <c r="H476" s="11">
        <f t="shared" si="168"/>
        <v>0</v>
      </c>
    </row>
    <row r="477" spans="1:8" s="97" customFormat="1" ht="20.100000000000001" hidden="1" customHeight="1" x14ac:dyDescent="0.25">
      <c r="A477" s="103" t="s">
        <v>18</v>
      </c>
      <c r="B477" s="100">
        <f t="shared" si="160"/>
        <v>912</v>
      </c>
      <c r="C477" s="100" t="s">
        <v>7</v>
      </c>
      <c r="D477" s="100" t="s">
        <v>17</v>
      </c>
      <c r="E477" s="100" t="s">
        <v>44</v>
      </c>
      <c r="F477" s="100"/>
      <c r="G477" s="9">
        <f t="shared" si="168"/>
        <v>0</v>
      </c>
      <c r="H477" s="9">
        <f t="shared" si="168"/>
        <v>0</v>
      </c>
    </row>
    <row r="478" spans="1:8" s="97" customFormat="1" ht="33" hidden="1" x14ac:dyDescent="0.25">
      <c r="A478" s="98" t="s">
        <v>12</v>
      </c>
      <c r="B478" s="100">
        <f t="shared" si="160"/>
        <v>912</v>
      </c>
      <c r="C478" s="100" t="s">
        <v>7</v>
      </c>
      <c r="D478" s="100" t="s">
        <v>17</v>
      </c>
      <c r="E478" s="100" t="s">
        <v>44</v>
      </c>
      <c r="F478" s="100" t="s">
        <v>13</v>
      </c>
      <c r="G478" s="9">
        <f t="shared" si="168"/>
        <v>0</v>
      </c>
      <c r="H478" s="9">
        <f t="shared" si="168"/>
        <v>0</v>
      </c>
    </row>
    <row r="479" spans="1:8" s="97" customFormat="1" ht="20.100000000000001" hidden="1" customHeight="1" x14ac:dyDescent="0.25">
      <c r="A479" s="103" t="s">
        <v>14</v>
      </c>
      <c r="B479" s="100">
        <f t="shared" si="160"/>
        <v>912</v>
      </c>
      <c r="C479" s="100" t="s">
        <v>7</v>
      </c>
      <c r="D479" s="100" t="s">
        <v>17</v>
      </c>
      <c r="E479" s="100" t="s">
        <v>44</v>
      </c>
      <c r="F479" s="100">
        <v>610</v>
      </c>
      <c r="G479" s="9"/>
      <c r="H479" s="9"/>
    </row>
    <row r="480" spans="1:8" ht="20.100000000000001" customHeight="1" x14ac:dyDescent="0.25">
      <c r="A480" s="28" t="s">
        <v>15</v>
      </c>
      <c r="B480" s="26">
        <f>B478</f>
        <v>912</v>
      </c>
      <c r="C480" s="26" t="s">
        <v>7</v>
      </c>
      <c r="D480" s="26" t="s">
        <v>17</v>
      </c>
      <c r="E480" s="26" t="s">
        <v>42</v>
      </c>
      <c r="F480" s="26"/>
      <c r="G480" s="9">
        <f t="shared" ref="G480:H482" si="169">G481</f>
        <v>5576</v>
      </c>
      <c r="H480" s="9">
        <f t="shared" si="169"/>
        <v>0</v>
      </c>
    </row>
    <row r="481" spans="1:8" ht="20.100000000000001" customHeight="1" x14ac:dyDescent="0.25">
      <c r="A481" s="28" t="s">
        <v>19</v>
      </c>
      <c r="B481" s="26">
        <f t="shared" si="160"/>
        <v>912</v>
      </c>
      <c r="C481" s="26" t="s">
        <v>7</v>
      </c>
      <c r="D481" s="26" t="s">
        <v>17</v>
      </c>
      <c r="E481" s="26" t="s">
        <v>45</v>
      </c>
      <c r="F481" s="26"/>
      <c r="G481" s="9">
        <f t="shared" si="169"/>
        <v>5576</v>
      </c>
      <c r="H481" s="9">
        <f t="shared" si="169"/>
        <v>0</v>
      </c>
    </row>
    <row r="482" spans="1:8" ht="33" x14ac:dyDescent="0.25">
      <c r="A482" s="25" t="s">
        <v>12</v>
      </c>
      <c r="B482" s="26">
        <f t="shared" si="160"/>
        <v>912</v>
      </c>
      <c r="C482" s="26" t="s">
        <v>7</v>
      </c>
      <c r="D482" s="26" t="s">
        <v>17</v>
      </c>
      <c r="E482" s="26" t="s">
        <v>45</v>
      </c>
      <c r="F482" s="26" t="s">
        <v>13</v>
      </c>
      <c r="G482" s="9">
        <f t="shared" si="169"/>
        <v>5576</v>
      </c>
      <c r="H482" s="9">
        <f t="shared" si="169"/>
        <v>0</v>
      </c>
    </row>
    <row r="483" spans="1:8" ht="20.100000000000001" customHeight="1" x14ac:dyDescent="0.25">
      <c r="A483" s="28" t="s">
        <v>14</v>
      </c>
      <c r="B483" s="26">
        <f t="shared" si="160"/>
        <v>912</v>
      </c>
      <c r="C483" s="26" t="s">
        <v>7</v>
      </c>
      <c r="D483" s="26" t="s">
        <v>17</v>
      </c>
      <c r="E483" s="26" t="s">
        <v>45</v>
      </c>
      <c r="F483" s="26">
        <v>610</v>
      </c>
      <c r="G483" s="9">
        <v>5576</v>
      </c>
      <c r="H483" s="9"/>
    </row>
    <row r="484" spans="1:8" x14ac:dyDescent="0.25">
      <c r="A484" s="25"/>
      <c r="B484" s="26"/>
      <c r="C484" s="26"/>
      <c r="D484" s="26"/>
      <c r="E484" s="26"/>
      <c r="F484" s="9"/>
      <c r="G484" s="9"/>
      <c r="H484" s="10"/>
    </row>
    <row r="485" spans="1:8" ht="18.75" x14ac:dyDescent="0.3">
      <c r="A485" s="23" t="s">
        <v>20</v>
      </c>
      <c r="B485" s="24">
        <v>912</v>
      </c>
      <c r="C485" s="24" t="s">
        <v>21</v>
      </c>
      <c r="D485" s="24" t="s">
        <v>22</v>
      </c>
      <c r="E485" s="24"/>
      <c r="F485" s="24"/>
      <c r="G485" s="15">
        <f>G486+G545+G551</f>
        <v>470497</v>
      </c>
      <c r="H485" s="15">
        <f>H486+H545+H551</f>
        <v>134074</v>
      </c>
    </row>
    <row r="486" spans="1:8" ht="33" x14ac:dyDescent="0.25">
      <c r="A486" s="25" t="s">
        <v>730</v>
      </c>
      <c r="B486" s="26">
        <f t="shared" ref="B486:B523" si="170">B485</f>
        <v>912</v>
      </c>
      <c r="C486" s="26" t="s">
        <v>21</v>
      </c>
      <c r="D486" s="26" t="s">
        <v>22</v>
      </c>
      <c r="E486" s="26" t="s">
        <v>39</v>
      </c>
      <c r="F486" s="26"/>
      <c r="G486" s="9">
        <f>G487+G506+G525+G529+G536+G541+G532</f>
        <v>469049</v>
      </c>
      <c r="H486" s="9">
        <f>H487+H506+H525+H529+H536+H541+H532</f>
        <v>134074</v>
      </c>
    </row>
    <row r="487" spans="1:8" ht="33" x14ac:dyDescent="0.25">
      <c r="A487" s="25" t="s">
        <v>10</v>
      </c>
      <c r="B487" s="26">
        <f t="shared" si="170"/>
        <v>912</v>
      </c>
      <c r="C487" s="26" t="s">
        <v>21</v>
      </c>
      <c r="D487" s="26" t="s">
        <v>22</v>
      </c>
      <c r="E487" s="26" t="s">
        <v>40</v>
      </c>
      <c r="F487" s="26"/>
      <c r="G487" s="11">
        <f t="shared" ref="G487:H487" si="171">G491++G495+G498+G502+G488</f>
        <v>328363</v>
      </c>
      <c r="H487" s="11">
        <f t="shared" si="171"/>
        <v>0</v>
      </c>
    </row>
    <row r="488" spans="1:8" ht="20.100000000000001" customHeight="1" x14ac:dyDescent="0.25">
      <c r="A488" s="28" t="s">
        <v>424</v>
      </c>
      <c r="B488" s="26">
        <f>B486</f>
        <v>912</v>
      </c>
      <c r="C488" s="26" t="s">
        <v>21</v>
      </c>
      <c r="D488" s="26" t="s">
        <v>22</v>
      </c>
      <c r="E488" s="26" t="s">
        <v>422</v>
      </c>
      <c r="F488" s="26"/>
      <c r="G488" s="9">
        <f t="shared" ref="G488:H489" si="172">G489</f>
        <v>23715</v>
      </c>
      <c r="H488" s="9">
        <f t="shared" si="172"/>
        <v>0</v>
      </c>
    </row>
    <row r="489" spans="1:8" ht="33" x14ac:dyDescent="0.25">
      <c r="A489" s="25" t="s">
        <v>12</v>
      </c>
      <c r="B489" s="26">
        <f>B487</f>
        <v>912</v>
      </c>
      <c r="C489" s="26" t="s">
        <v>21</v>
      </c>
      <c r="D489" s="26" t="s">
        <v>22</v>
      </c>
      <c r="E489" s="26" t="s">
        <v>422</v>
      </c>
      <c r="F489" s="26" t="s">
        <v>13</v>
      </c>
      <c r="G489" s="11">
        <f t="shared" si="172"/>
        <v>23715</v>
      </c>
      <c r="H489" s="11">
        <f t="shared" si="172"/>
        <v>0</v>
      </c>
    </row>
    <row r="490" spans="1:8" ht="20.100000000000001" customHeight="1" x14ac:dyDescent="0.25">
      <c r="A490" s="28" t="s">
        <v>24</v>
      </c>
      <c r="B490" s="26">
        <f t="shared" si="170"/>
        <v>912</v>
      </c>
      <c r="C490" s="26" t="s">
        <v>21</v>
      </c>
      <c r="D490" s="26" t="s">
        <v>22</v>
      </c>
      <c r="E490" s="26" t="s">
        <v>422</v>
      </c>
      <c r="F490" s="26" t="s">
        <v>36</v>
      </c>
      <c r="G490" s="9">
        <f>22998+717</f>
        <v>23715</v>
      </c>
      <c r="H490" s="9"/>
    </row>
    <row r="491" spans="1:8" ht="20.100000000000001" customHeight="1" x14ac:dyDescent="0.25">
      <c r="A491" s="28" t="s">
        <v>23</v>
      </c>
      <c r="B491" s="26">
        <f>B487</f>
        <v>912</v>
      </c>
      <c r="C491" s="26" t="s">
        <v>21</v>
      </c>
      <c r="D491" s="26" t="s">
        <v>22</v>
      </c>
      <c r="E491" s="26" t="s">
        <v>46</v>
      </c>
      <c r="F491" s="26"/>
      <c r="G491" s="9">
        <f t="shared" ref="G491:H491" si="173">G492</f>
        <v>57058</v>
      </c>
      <c r="H491" s="9">
        <f t="shared" si="173"/>
        <v>0</v>
      </c>
    </row>
    <row r="492" spans="1:8" ht="33" x14ac:dyDescent="0.25">
      <c r="A492" s="25" t="s">
        <v>12</v>
      </c>
      <c r="B492" s="26">
        <f t="shared" si="170"/>
        <v>912</v>
      </c>
      <c r="C492" s="26" t="s">
        <v>21</v>
      </c>
      <c r="D492" s="26" t="s">
        <v>22</v>
      </c>
      <c r="E492" s="26" t="s">
        <v>46</v>
      </c>
      <c r="F492" s="26" t="s">
        <v>13</v>
      </c>
      <c r="G492" s="9">
        <f t="shared" ref="G492:H492" si="174">G493+G494</f>
        <v>57058</v>
      </c>
      <c r="H492" s="9">
        <f t="shared" si="174"/>
        <v>0</v>
      </c>
    </row>
    <row r="493" spans="1:8" ht="20.100000000000001" customHeight="1" x14ac:dyDescent="0.25">
      <c r="A493" s="28" t="s">
        <v>14</v>
      </c>
      <c r="B493" s="26">
        <f t="shared" si="170"/>
        <v>912</v>
      </c>
      <c r="C493" s="26" t="s">
        <v>21</v>
      </c>
      <c r="D493" s="26" t="s">
        <v>22</v>
      </c>
      <c r="E493" s="26" t="s">
        <v>46</v>
      </c>
      <c r="F493" s="26">
        <v>610</v>
      </c>
      <c r="G493" s="9">
        <f>10417+2363</f>
        <v>12780</v>
      </c>
      <c r="H493" s="9"/>
    </row>
    <row r="494" spans="1:8" ht="20.100000000000001" customHeight="1" x14ac:dyDescent="0.25">
      <c r="A494" s="28" t="s">
        <v>24</v>
      </c>
      <c r="B494" s="26">
        <f>B493</f>
        <v>912</v>
      </c>
      <c r="C494" s="26" t="s">
        <v>21</v>
      </c>
      <c r="D494" s="26" t="s">
        <v>22</v>
      </c>
      <c r="E494" s="26" t="s">
        <v>46</v>
      </c>
      <c r="F494" s="26">
        <v>620</v>
      </c>
      <c r="G494" s="9">
        <f>40511+3767</f>
        <v>44278</v>
      </c>
      <c r="H494" s="9"/>
    </row>
    <row r="495" spans="1:8" ht="20.100000000000001" customHeight="1" x14ac:dyDescent="0.25">
      <c r="A495" s="28" t="s">
        <v>25</v>
      </c>
      <c r="B495" s="26">
        <f>B493</f>
        <v>912</v>
      </c>
      <c r="C495" s="26" t="s">
        <v>21</v>
      </c>
      <c r="D495" s="26" t="s">
        <v>22</v>
      </c>
      <c r="E495" s="26" t="s">
        <v>47</v>
      </c>
      <c r="F495" s="26"/>
      <c r="G495" s="9">
        <f t="shared" ref="G495:H496" si="175">G496</f>
        <v>25844</v>
      </c>
      <c r="H495" s="9">
        <f t="shared" si="175"/>
        <v>0</v>
      </c>
    </row>
    <row r="496" spans="1:8" ht="33" x14ac:dyDescent="0.25">
      <c r="A496" s="25" t="s">
        <v>12</v>
      </c>
      <c r="B496" s="26">
        <f t="shared" si="170"/>
        <v>912</v>
      </c>
      <c r="C496" s="26" t="s">
        <v>21</v>
      </c>
      <c r="D496" s="26" t="s">
        <v>22</v>
      </c>
      <c r="E496" s="26" t="s">
        <v>47</v>
      </c>
      <c r="F496" s="26" t="s">
        <v>13</v>
      </c>
      <c r="G496" s="9">
        <f t="shared" si="175"/>
        <v>25844</v>
      </c>
      <c r="H496" s="9">
        <f t="shared" si="175"/>
        <v>0</v>
      </c>
    </row>
    <row r="497" spans="1:8" ht="20.100000000000001" customHeight="1" x14ac:dyDescent="0.25">
      <c r="A497" s="28" t="s">
        <v>14</v>
      </c>
      <c r="B497" s="26">
        <f t="shared" si="170"/>
        <v>912</v>
      </c>
      <c r="C497" s="26" t="s">
        <v>21</v>
      </c>
      <c r="D497" s="26" t="s">
        <v>22</v>
      </c>
      <c r="E497" s="26" t="s">
        <v>47</v>
      </c>
      <c r="F497" s="26">
        <v>610</v>
      </c>
      <c r="G497" s="9">
        <f>21646+4198</f>
        <v>25844</v>
      </c>
      <c r="H497" s="9"/>
    </row>
    <row r="498" spans="1:8" ht="20.100000000000001" customHeight="1" x14ac:dyDescent="0.25">
      <c r="A498" s="28" t="s">
        <v>26</v>
      </c>
      <c r="B498" s="26">
        <f t="shared" si="170"/>
        <v>912</v>
      </c>
      <c r="C498" s="26" t="s">
        <v>21</v>
      </c>
      <c r="D498" s="26" t="s">
        <v>22</v>
      </c>
      <c r="E498" s="26" t="s">
        <v>48</v>
      </c>
      <c r="F498" s="26"/>
      <c r="G498" s="9">
        <f t="shared" ref="G498:H498" si="176">G499</f>
        <v>101484</v>
      </c>
      <c r="H498" s="9">
        <f t="shared" si="176"/>
        <v>0</v>
      </c>
    </row>
    <row r="499" spans="1:8" ht="33" x14ac:dyDescent="0.25">
      <c r="A499" s="25" t="s">
        <v>12</v>
      </c>
      <c r="B499" s="26">
        <f t="shared" si="170"/>
        <v>912</v>
      </c>
      <c r="C499" s="26" t="s">
        <v>21</v>
      </c>
      <c r="D499" s="26" t="s">
        <v>22</v>
      </c>
      <c r="E499" s="26" t="s">
        <v>48</v>
      </c>
      <c r="F499" s="26" t="s">
        <v>13</v>
      </c>
      <c r="G499" s="9">
        <f>G500+G501</f>
        <v>101484</v>
      </c>
      <c r="H499" s="9">
        <f>H500+H501</f>
        <v>0</v>
      </c>
    </row>
    <row r="500" spans="1:8" ht="20.100000000000001" customHeight="1" x14ac:dyDescent="0.25">
      <c r="A500" s="28" t="s">
        <v>14</v>
      </c>
      <c r="B500" s="26">
        <f t="shared" si="170"/>
        <v>912</v>
      </c>
      <c r="C500" s="26" t="s">
        <v>21</v>
      </c>
      <c r="D500" s="26" t="s">
        <v>22</v>
      </c>
      <c r="E500" s="26" t="s">
        <v>48</v>
      </c>
      <c r="F500" s="26">
        <v>610</v>
      </c>
      <c r="G500" s="9">
        <f>77295+11184</f>
        <v>88479</v>
      </c>
      <c r="H500" s="9"/>
    </row>
    <row r="501" spans="1:8" ht="20.100000000000001" customHeight="1" x14ac:dyDescent="0.25">
      <c r="A501" s="28" t="s">
        <v>24</v>
      </c>
      <c r="B501" s="26">
        <f t="shared" si="170"/>
        <v>912</v>
      </c>
      <c r="C501" s="26" t="s">
        <v>21</v>
      </c>
      <c r="D501" s="26" t="s">
        <v>22</v>
      </c>
      <c r="E501" s="26" t="s">
        <v>48</v>
      </c>
      <c r="F501" s="26" t="s">
        <v>36</v>
      </c>
      <c r="G501" s="9">
        <f>11465+1540</f>
        <v>13005</v>
      </c>
      <c r="H501" s="9"/>
    </row>
    <row r="502" spans="1:8" ht="33" x14ac:dyDescent="0.25">
      <c r="A502" s="25" t="s">
        <v>27</v>
      </c>
      <c r="B502" s="26">
        <f>B500</f>
        <v>912</v>
      </c>
      <c r="C502" s="26" t="s">
        <v>21</v>
      </c>
      <c r="D502" s="26" t="s">
        <v>22</v>
      </c>
      <c r="E502" s="26" t="s">
        <v>49</v>
      </c>
      <c r="F502" s="26"/>
      <c r="G502" s="11">
        <f t="shared" ref="G502:H502" si="177">G503</f>
        <v>120262</v>
      </c>
      <c r="H502" s="11">
        <f t="shared" si="177"/>
        <v>0</v>
      </c>
    </row>
    <row r="503" spans="1:8" ht="33" x14ac:dyDescent="0.25">
      <c r="A503" s="25" t="s">
        <v>12</v>
      </c>
      <c r="B503" s="26">
        <f t="shared" si="170"/>
        <v>912</v>
      </c>
      <c r="C503" s="26" t="s">
        <v>21</v>
      </c>
      <c r="D503" s="26" t="s">
        <v>22</v>
      </c>
      <c r="E503" s="26" t="s">
        <v>49</v>
      </c>
      <c r="F503" s="26" t="s">
        <v>13</v>
      </c>
      <c r="G503" s="9">
        <f t="shared" ref="G503:H503" si="178">G504+G505</f>
        <v>120262</v>
      </c>
      <c r="H503" s="9">
        <f t="shared" si="178"/>
        <v>0</v>
      </c>
    </row>
    <row r="504" spans="1:8" ht="20.100000000000001" customHeight="1" x14ac:dyDescent="0.25">
      <c r="A504" s="28" t="s">
        <v>14</v>
      </c>
      <c r="B504" s="26">
        <f t="shared" si="170"/>
        <v>912</v>
      </c>
      <c r="C504" s="26" t="s">
        <v>21</v>
      </c>
      <c r="D504" s="26" t="s">
        <v>22</v>
      </c>
      <c r="E504" s="26" t="s">
        <v>49</v>
      </c>
      <c r="F504" s="26">
        <v>610</v>
      </c>
      <c r="G504" s="9">
        <f>67078+9645</f>
        <v>76723</v>
      </c>
      <c r="H504" s="9"/>
    </row>
    <row r="505" spans="1:8" ht="20.100000000000001" customHeight="1" x14ac:dyDescent="0.25">
      <c r="A505" s="28" t="s">
        <v>24</v>
      </c>
      <c r="B505" s="26">
        <f>B504</f>
        <v>912</v>
      </c>
      <c r="C505" s="26" t="s">
        <v>21</v>
      </c>
      <c r="D505" s="26" t="s">
        <v>22</v>
      </c>
      <c r="E505" s="26" t="s">
        <v>49</v>
      </c>
      <c r="F505" s="26">
        <v>620</v>
      </c>
      <c r="G505" s="9">
        <f>38158+5381</f>
        <v>43539</v>
      </c>
      <c r="H505" s="9"/>
    </row>
    <row r="506" spans="1:8" ht="20.100000000000001" customHeight="1" x14ac:dyDescent="0.25">
      <c r="A506" s="28" t="s">
        <v>15</v>
      </c>
      <c r="B506" s="26">
        <f>B504</f>
        <v>912</v>
      </c>
      <c r="C506" s="26" t="s">
        <v>21</v>
      </c>
      <c r="D506" s="26" t="s">
        <v>22</v>
      </c>
      <c r="E506" s="26" t="s">
        <v>42</v>
      </c>
      <c r="F506" s="26"/>
      <c r="G506" s="9">
        <f t="shared" ref="G506:H506" si="179">G510+G514+G517+G521+G507</f>
        <v>5935</v>
      </c>
      <c r="H506" s="9">
        <f t="shared" si="179"/>
        <v>0</v>
      </c>
    </row>
    <row r="507" spans="1:8" ht="20.100000000000001" customHeight="1" x14ac:dyDescent="0.25">
      <c r="A507" s="28" t="s">
        <v>424</v>
      </c>
      <c r="B507" s="26">
        <f>B505</f>
        <v>912</v>
      </c>
      <c r="C507" s="26" t="s">
        <v>21</v>
      </c>
      <c r="D507" s="26" t="s">
        <v>22</v>
      </c>
      <c r="E507" s="26" t="s">
        <v>423</v>
      </c>
      <c r="F507" s="26"/>
      <c r="G507" s="9">
        <f t="shared" ref="G507:H508" si="180">G508</f>
        <v>2</v>
      </c>
      <c r="H507" s="9">
        <f t="shared" si="180"/>
        <v>0</v>
      </c>
    </row>
    <row r="508" spans="1:8" ht="33" x14ac:dyDescent="0.25">
      <c r="A508" s="25" t="s">
        <v>12</v>
      </c>
      <c r="B508" s="26">
        <f>B506</f>
        <v>912</v>
      </c>
      <c r="C508" s="26" t="s">
        <v>21</v>
      </c>
      <c r="D508" s="26" t="s">
        <v>22</v>
      </c>
      <c r="E508" s="26" t="s">
        <v>423</v>
      </c>
      <c r="F508" s="26" t="s">
        <v>13</v>
      </c>
      <c r="G508" s="17">
        <f t="shared" si="180"/>
        <v>2</v>
      </c>
      <c r="H508" s="17">
        <f t="shared" si="180"/>
        <v>0</v>
      </c>
    </row>
    <row r="509" spans="1:8" ht="20.100000000000001" customHeight="1" x14ac:dyDescent="0.25">
      <c r="A509" s="28" t="s">
        <v>24</v>
      </c>
      <c r="B509" s="26">
        <v>912</v>
      </c>
      <c r="C509" s="26" t="s">
        <v>21</v>
      </c>
      <c r="D509" s="26" t="s">
        <v>22</v>
      </c>
      <c r="E509" s="26" t="s">
        <v>423</v>
      </c>
      <c r="F509" s="26" t="s">
        <v>36</v>
      </c>
      <c r="G509" s="9">
        <v>2</v>
      </c>
      <c r="H509" s="9"/>
    </row>
    <row r="510" spans="1:8" ht="20.100000000000001" customHeight="1" x14ac:dyDescent="0.25">
      <c r="A510" s="28" t="s">
        <v>23</v>
      </c>
      <c r="B510" s="26">
        <f>B506</f>
        <v>912</v>
      </c>
      <c r="C510" s="26" t="s">
        <v>21</v>
      </c>
      <c r="D510" s="26" t="s">
        <v>22</v>
      </c>
      <c r="E510" s="26" t="s">
        <v>50</v>
      </c>
      <c r="F510" s="26"/>
      <c r="G510" s="9">
        <f t="shared" ref="G510:H510" si="181">G511</f>
        <v>34</v>
      </c>
      <c r="H510" s="9">
        <f t="shared" si="181"/>
        <v>0</v>
      </c>
    </row>
    <row r="511" spans="1:8" ht="33" x14ac:dyDescent="0.25">
      <c r="A511" s="25" t="s">
        <v>12</v>
      </c>
      <c r="B511" s="26">
        <f t="shared" si="170"/>
        <v>912</v>
      </c>
      <c r="C511" s="26" t="s">
        <v>21</v>
      </c>
      <c r="D511" s="26" t="s">
        <v>22</v>
      </c>
      <c r="E511" s="26" t="s">
        <v>50</v>
      </c>
      <c r="F511" s="26" t="s">
        <v>13</v>
      </c>
      <c r="G511" s="9">
        <f t="shared" ref="G511:H511" si="182">G512+G513</f>
        <v>34</v>
      </c>
      <c r="H511" s="9">
        <f t="shared" si="182"/>
        <v>0</v>
      </c>
    </row>
    <row r="512" spans="1:8" ht="20.100000000000001" customHeight="1" x14ac:dyDescent="0.25">
      <c r="A512" s="28" t="s">
        <v>14</v>
      </c>
      <c r="B512" s="26">
        <f t="shared" si="170"/>
        <v>912</v>
      </c>
      <c r="C512" s="26" t="s">
        <v>21</v>
      </c>
      <c r="D512" s="26" t="s">
        <v>22</v>
      </c>
      <c r="E512" s="26" t="s">
        <v>50</v>
      </c>
      <c r="F512" s="26">
        <v>610</v>
      </c>
      <c r="G512" s="9">
        <v>15</v>
      </c>
      <c r="H512" s="9"/>
    </row>
    <row r="513" spans="1:8" ht="20.100000000000001" customHeight="1" x14ac:dyDescent="0.25">
      <c r="A513" s="28" t="s">
        <v>24</v>
      </c>
      <c r="B513" s="26">
        <f>B512</f>
        <v>912</v>
      </c>
      <c r="C513" s="26" t="s">
        <v>21</v>
      </c>
      <c r="D513" s="26" t="s">
        <v>22</v>
      </c>
      <c r="E513" s="26" t="s">
        <v>50</v>
      </c>
      <c r="F513" s="26">
        <v>620</v>
      </c>
      <c r="G513" s="9">
        <v>19</v>
      </c>
      <c r="H513" s="9"/>
    </row>
    <row r="514" spans="1:8" ht="20.100000000000001" customHeight="1" x14ac:dyDescent="0.25">
      <c r="A514" s="28" t="s">
        <v>25</v>
      </c>
      <c r="B514" s="26">
        <f>B512</f>
        <v>912</v>
      </c>
      <c r="C514" s="26" t="s">
        <v>21</v>
      </c>
      <c r="D514" s="26" t="s">
        <v>22</v>
      </c>
      <c r="E514" s="26" t="s">
        <v>51</v>
      </c>
      <c r="F514" s="26"/>
      <c r="G514" s="9">
        <f t="shared" ref="G514:H515" si="183">G515</f>
        <v>1806</v>
      </c>
      <c r="H514" s="9">
        <f t="shared" si="183"/>
        <v>0</v>
      </c>
    </row>
    <row r="515" spans="1:8" ht="33" x14ac:dyDescent="0.25">
      <c r="A515" s="25" t="s">
        <v>12</v>
      </c>
      <c r="B515" s="26">
        <f t="shared" si="170"/>
        <v>912</v>
      </c>
      <c r="C515" s="26" t="s">
        <v>21</v>
      </c>
      <c r="D515" s="26" t="s">
        <v>22</v>
      </c>
      <c r="E515" s="26" t="s">
        <v>51</v>
      </c>
      <c r="F515" s="26" t="s">
        <v>13</v>
      </c>
      <c r="G515" s="9">
        <f t="shared" si="183"/>
        <v>1806</v>
      </c>
      <c r="H515" s="9">
        <f t="shared" si="183"/>
        <v>0</v>
      </c>
    </row>
    <row r="516" spans="1:8" ht="20.100000000000001" customHeight="1" x14ac:dyDescent="0.25">
      <c r="A516" s="28" t="s">
        <v>14</v>
      </c>
      <c r="B516" s="26">
        <f t="shared" si="170"/>
        <v>912</v>
      </c>
      <c r="C516" s="26" t="s">
        <v>21</v>
      </c>
      <c r="D516" s="26" t="s">
        <v>22</v>
      </c>
      <c r="E516" s="26" t="s">
        <v>51</v>
      </c>
      <c r="F516" s="26">
        <v>610</v>
      </c>
      <c r="G516" s="9">
        <v>1806</v>
      </c>
      <c r="H516" s="9"/>
    </row>
    <row r="517" spans="1:8" ht="20.100000000000001" customHeight="1" x14ac:dyDescent="0.25">
      <c r="A517" s="28" t="s">
        <v>26</v>
      </c>
      <c r="B517" s="26">
        <f t="shared" si="170"/>
        <v>912</v>
      </c>
      <c r="C517" s="26" t="s">
        <v>21</v>
      </c>
      <c r="D517" s="26" t="s">
        <v>22</v>
      </c>
      <c r="E517" s="26" t="s">
        <v>52</v>
      </c>
      <c r="F517" s="26"/>
      <c r="G517" s="9">
        <f t="shared" ref="G517:H517" si="184">G518</f>
        <v>1986</v>
      </c>
      <c r="H517" s="9">
        <f t="shared" si="184"/>
        <v>0</v>
      </c>
    </row>
    <row r="518" spans="1:8" ht="33" x14ac:dyDescent="0.25">
      <c r="A518" s="25" t="s">
        <v>12</v>
      </c>
      <c r="B518" s="26">
        <f t="shared" si="170"/>
        <v>912</v>
      </c>
      <c r="C518" s="26" t="s">
        <v>21</v>
      </c>
      <c r="D518" s="26" t="s">
        <v>22</v>
      </c>
      <c r="E518" s="26" t="s">
        <v>52</v>
      </c>
      <c r="F518" s="26" t="s">
        <v>13</v>
      </c>
      <c r="G518" s="9">
        <f>G519+G520</f>
        <v>1986</v>
      </c>
      <c r="H518" s="9">
        <f>H519+H520</f>
        <v>0</v>
      </c>
    </row>
    <row r="519" spans="1:8" ht="20.100000000000001" customHeight="1" x14ac:dyDescent="0.25">
      <c r="A519" s="28" t="s">
        <v>14</v>
      </c>
      <c r="B519" s="26">
        <f t="shared" si="170"/>
        <v>912</v>
      </c>
      <c r="C519" s="26" t="s">
        <v>21</v>
      </c>
      <c r="D519" s="26" t="s">
        <v>22</v>
      </c>
      <c r="E519" s="26" t="s">
        <v>52</v>
      </c>
      <c r="F519" s="26">
        <v>610</v>
      </c>
      <c r="G519" s="9">
        <f>1986-100</f>
        <v>1886</v>
      </c>
      <c r="H519" s="9"/>
    </row>
    <row r="520" spans="1:8" ht="20.100000000000001" customHeight="1" x14ac:dyDescent="0.25">
      <c r="A520" s="28" t="s">
        <v>24</v>
      </c>
      <c r="B520" s="26">
        <f t="shared" si="170"/>
        <v>912</v>
      </c>
      <c r="C520" s="26" t="s">
        <v>21</v>
      </c>
      <c r="D520" s="26" t="s">
        <v>22</v>
      </c>
      <c r="E520" s="26" t="s">
        <v>52</v>
      </c>
      <c r="F520" s="26" t="s">
        <v>36</v>
      </c>
      <c r="G520" s="9">
        <v>100</v>
      </c>
      <c r="H520" s="9"/>
    </row>
    <row r="521" spans="1:8" ht="33" x14ac:dyDescent="0.25">
      <c r="A521" s="25" t="s">
        <v>27</v>
      </c>
      <c r="B521" s="26">
        <f>B519</f>
        <v>912</v>
      </c>
      <c r="C521" s="26" t="s">
        <v>21</v>
      </c>
      <c r="D521" s="26" t="s">
        <v>22</v>
      </c>
      <c r="E521" s="26" t="s">
        <v>53</v>
      </c>
      <c r="F521" s="26"/>
      <c r="G521" s="11">
        <f t="shared" ref="G521:H521" si="185">G522</f>
        <v>2107</v>
      </c>
      <c r="H521" s="11">
        <f t="shared" si="185"/>
        <v>0</v>
      </c>
    </row>
    <row r="522" spans="1:8" ht="33" x14ac:dyDescent="0.25">
      <c r="A522" s="25" t="s">
        <v>12</v>
      </c>
      <c r="B522" s="26">
        <f t="shared" si="170"/>
        <v>912</v>
      </c>
      <c r="C522" s="26" t="s">
        <v>21</v>
      </c>
      <c r="D522" s="26" t="s">
        <v>22</v>
      </c>
      <c r="E522" s="26" t="s">
        <v>53</v>
      </c>
      <c r="F522" s="26" t="s">
        <v>13</v>
      </c>
      <c r="G522" s="9">
        <f t="shared" ref="G522:H522" si="186">G523+G524</f>
        <v>2107</v>
      </c>
      <c r="H522" s="9">
        <f t="shared" si="186"/>
        <v>0</v>
      </c>
    </row>
    <row r="523" spans="1:8" ht="20.100000000000001" customHeight="1" x14ac:dyDescent="0.25">
      <c r="A523" s="28" t="s">
        <v>14</v>
      </c>
      <c r="B523" s="26">
        <f t="shared" si="170"/>
        <v>912</v>
      </c>
      <c r="C523" s="26" t="s">
        <v>21</v>
      </c>
      <c r="D523" s="26" t="s">
        <v>22</v>
      </c>
      <c r="E523" s="26" t="s">
        <v>53</v>
      </c>
      <c r="F523" s="26">
        <v>610</v>
      </c>
      <c r="G523" s="9">
        <v>1968</v>
      </c>
      <c r="H523" s="9"/>
    </row>
    <row r="524" spans="1:8" ht="20.100000000000001" customHeight="1" x14ac:dyDescent="0.25">
      <c r="A524" s="28" t="s">
        <v>24</v>
      </c>
      <c r="B524" s="26">
        <f t="shared" ref="B524:B552" si="187">B523</f>
        <v>912</v>
      </c>
      <c r="C524" s="26" t="s">
        <v>21</v>
      </c>
      <c r="D524" s="26" t="s">
        <v>22</v>
      </c>
      <c r="E524" s="26" t="s">
        <v>53</v>
      </c>
      <c r="F524" s="26">
        <v>620</v>
      </c>
      <c r="G524" s="9">
        <v>139</v>
      </c>
      <c r="H524" s="9"/>
    </row>
    <row r="525" spans="1:8" s="97" customFormat="1" ht="49.5" hidden="1" x14ac:dyDescent="0.25">
      <c r="A525" s="98" t="s">
        <v>212</v>
      </c>
      <c r="B525" s="100">
        <f>B524</f>
        <v>912</v>
      </c>
      <c r="C525" s="100" t="s">
        <v>21</v>
      </c>
      <c r="D525" s="100" t="s">
        <v>22</v>
      </c>
      <c r="E525" s="100" t="s">
        <v>411</v>
      </c>
      <c r="F525" s="102"/>
      <c r="G525" s="9">
        <f t="shared" ref="G525:H527" si="188">G526</f>
        <v>0</v>
      </c>
      <c r="H525" s="9">
        <f t="shared" si="188"/>
        <v>0</v>
      </c>
    </row>
    <row r="526" spans="1:8" s="97" customFormat="1" ht="20.100000000000001" hidden="1" customHeight="1" x14ac:dyDescent="0.25">
      <c r="A526" s="103" t="s">
        <v>412</v>
      </c>
      <c r="B526" s="100">
        <f t="shared" si="187"/>
        <v>912</v>
      </c>
      <c r="C526" s="100" t="s">
        <v>21</v>
      </c>
      <c r="D526" s="100" t="s">
        <v>22</v>
      </c>
      <c r="E526" s="100" t="s">
        <v>410</v>
      </c>
      <c r="F526" s="100"/>
      <c r="G526" s="9">
        <f t="shared" si="188"/>
        <v>0</v>
      </c>
      <c r="H526" s="9">
        <f t="shared" si="188"/>
        <v>0</v>
      </c>
    </row>
    <row r="527" spans="1:8" s="97" customFormat="1" ht="20.100000000000001" hidden="1" customHeight="1" x14ac:dyDescent="0.25">
      <c r="A527" s="103" t="s">
        <v>66</v>
      </c>
      <c r="B527" s="100">
        <f t="shared" si="187"/>
        <v>912</v>
      </c>
      <c r="C527" s="100" t="s">
        <v>21</v>
      </c>
      <c r="D527" s="100" t="s">
        <v>22</v>
      </c>
      <c r="E527" s="100" t="s">
        <v>410</v>
      </c>
      <c r="F527" s="100">
        <v>800</v>
      </c>
      <c r="G527" s="9">
        <f t="shared" si="188"/>
        <v>0</v>
      </c>
      <c r="H527" s="9">
        <f t="shared" si="188"/>
        <v>0</v>
      </c>
    </row>
    <row r="528" spans="1:8" s="97" customFormat="1" ht="49.5" hidden="1" x14ac:dyDescent="0.25">
      <c r="A528" s="98" t="s">
        <v>409</v>
      </c>
      <c r="B528" s="100">
        <f t="shared" si="187"/>
        <v>912</v>
      </c>
      <c r="C528" s="100" t="s">
        <v>21</v>
      </c>
      <c r="D528" s="100" t="s">
        <v>22</v>
      </c>
      <c r="E528" s="100" t="s">
        <v>410</v>
      </c>
      <c r="F528" s="102">
        <v>810</v>
      </c>
      <c r="G528" s="9"/>
      <c r="H528" s="10"/>
    </row>
    <row r="529" spans="1:8" s="97" customFormat="1" ht="20.100000000000001" hidden="1" customHeight="1" x14ac:dyDescent="0.25">
      <c r="A529" s="103" t="s">
        <v>695</v>
      </c>
      <c r="B529" s="100" t="s">
        <v>498</v>
      </c>
      <c r="C529" s="100" t="s">
        <v>21</v>
      </c>
      <c r="D529" s="100" t="s">
        <v>22</v>
      </c>
      <c r="E529" s="100" t="s">
        <v>694</v>
      </c>
      <c r="F529" s="100"/>
      <c r="G529" s="9">
        <f t="shared" ref="G529:H530" si="189">G530</f>
        <v>0</v>
      </c>
      <c r="H529" s="9">
        <f t="shared" si="189"/>
        <v>0</v>
      </c>
    </row>
    <row r="530" spans="1:8" s="97" customFormat="1" ht="33" hidden="1" x14ac:dyDescent="0.25">
      <c r="A530" s="110" t="s">
        <v>12</v>
      </c>
      <c r="B530" s="100" t="s">
        <v>498</v>
      </c>
      <c r="C530" s="100" t="s">
        <v>21</v>
      </c>
      <c r="D530" s="100" t="s">
        <v>22</v>
      </c>
      <c r="E530" s="100" t="s">
        <v>694</v>
      </c>
      <c r="F530" s="100" t="s">
        <v>13</v>
      </c>
      <c r="G530" s="9">
        <f t="shared" si="189"/>
        <v>0</v>
      </c>
      <c r="H530" s="9">
        <f t="shared" si="189"/>
        <v>0</v>
      </c>
    </row>
    <row r="531" spans="1:8" s="97" customFormat="1" ht="20.100000000000001" hidden="1" customHeight="1" x14ac:dyDescent="0.25">
      <c r="A531" s="103" t="s">
        <v>14</v>
      </c>
      <c r="B531" s="100" t="str">
        <f t="shared" si="187"/>
        <v>912</v>
      </c>
      <c r="C531" s="100" t="s">
        <v>21</v>
      </c>
      <c r="D531" s="100" t="s">
        <v>22</v>
      </c>
      <c r="E531" s="100" t="s">
        <v>694</v>
      </c>
      <c r="F531" s="100" t="s">
        <v>35</v>
      </c>
      <c r="G531" s="9"/>
      <c r="H531" s="9"/>
    </row>
    <row r="532" spans="1:8" s="97" customFormat="1" ht="33" hidden="1" x14ac:dyDescent="0.25">
      <c r="A532" s="111" t="s">
        <v>693</v>
      </c>
      <c r="B532" s="100" t="str">
        <f t="shared" si="187"/>
        <v>912</v>
      </c>
      <c r="C532" s="100" t="s">
        <v>21</v>
      </c>
      <c r="D532" s="100" t="s">
        <v>22</v>
      </c>
      <c r="E532" s="100" t="s">
        <v>692</v>
      </c>
      <c r="F532" s="102"/>
      <c r="G532" s="9">
        <f t="shared" ref="G532:H532" si="190">G533</f>
        <v>0</v>
      </c>
      <c r="H532" s="9">
        <f t="shared" si="190"/>
        <v>0</v>
      </c>
    </row>
    <row r="533" spans="1:8" s="97" customFormat="1" ht="33" hidden="1" x14ac:dyDescent="0.25">
      <c r="A533" s="110" t="s">
        <v>12</v>
      </c>
      <c r="B533" s="100" t="str">
        <f t="shared" si="187"/>
        <v>912</v>
      </c>
      <c r="C533" s="100" t="s">
        <v>21</v>
      </c>
      <c r="D533" s="100" t="s">
        <v>22</v>
      </c>
      <c r="E533" s="100" t="s">
        <v>692</v>
      </c>
      <c r="F533" s="100" t="s">
        <v>13</v>
      </c>
      <c r="G533" s="9">
        <f t="shared" ref="G533:H533" si="191">G534+G535</f>
        <v>0</v>
      </c>
      <c r="H533" s="9">
        <f t="shared" si="191"/>
        <v>0</v>
      </c>
    </row>
    <row r="534" spans="1:8" s="97" customFormat="1" ht="20.100000000000001" hidden="1" customHeight="1" x14ac:dyDescent="0.25">
      <c r="A534" s="103" t="s">
        <v>14</v>
      </c>
      <c r="B534" s="100" t="str">
        <f t="shared" si="187"/>
        <v>912</v>
      </c>
      <c r="C534" s="100" t="s">
        <v>21</v>
      </c>
      <c r="D534" s="100" t="s">
        <v>22</v>
      </c>
      <c r="E534" s="100" t="s">
        <v>692</v>
      </c>
      <c r="F534" s="100" t="s">
        <v>35</v>
      </c>
      <c r="G534" s="9"/>
      <c r="H534" s="9"/>
    </row>
    <row r="535" spans="1:8" s="97" customFormat="1" ht="20.100000000000001" hidden="1" customHeight="1" x14ac:dyDescent="0.25">
      <c r="A535" s="103" t="s">
        <v>24</v>
      </c>
      <c r="B535" s="100" t="str">
        <f t="shared" si="187"/>
        <v>912</v>
      </c>
      <c r="C535" s="100" t="s">
        <v>21</v>
      </c>
      <c r="D535" s="100" t="s">
        <v>22</v>
      </c>
      <c r="E535" s="100" t="s">
        <v>692</v>
      </c>
      <c r="F535" s="100" t="s">
        <v>36</v>
      </c>
      <c r="G535" s="9"/>
      <c r="H535" s="9"/>
    </row>
    <row r="536" spans="1:8" ht="33" x14ac:dyDescent="0.25">
      <c r="A536" s="70" t="s">
        <v>399</v>
      </c>
      <c r="B536" s="26" t="str">
        <f t="shared" si="187"/>
        <v>912</v>
      </c>
      <c r="C536" s="26" t="s">
        <v>21</v>
      </c>
      <c r="D536" s="26" t="s">
        <v>22</v>
      </c>
      <c r="E536" s="26" t="s">
        <v>626</v>
      </c>
      <c r="F536" s="9"/>
      <c r="G536" s="9">
        <f t="shared" ref="G536:H537" si="192">G537</f>
        <v>134074</v>
      </c>
      <c r="H536" s="9">
        <f t="shared" si="192"/>
        <v>134074</v>
      </c>
    </row>
    <row r="537" spans="1:8" ht="33" x14ac:dyDescent="0.25">
      <c r="A537" s="38" t="s">
        <v>400</v>
      </c>
      <c r="B537" s="26" t="str">
        <f t="shared" si="187"/>
        <v>912</v>
      </c>
      <c r="C537" s="26" t="s">
        <v>21</v>
      </c>
      <c r="D537" s="26" t="s">
        <v>22</v>
      </c>
      <c r="E537" s="26" t="s">
        <v>627</v>
      </c>
      <c r="F537" s="9"/>
      <c r="G537" s="9">
        <f t="shared" si="192"/>
        <v>134074</v>
      </c>
      <c r="H537" s="9">
        <f t="shared" si="192"/>
        <v>134074</v>
      </c>
    </row>
    <row r="538" spans="1:8" ht="33" x14ac:dyDescent="0.25">
      <c r="A538" s="70" t="s">
        <v>12</v>
      </c>
      <c r="B538" s="26" t="str">
        <f t="shared" si="187"/>
        <v>912</v>
      </c>
      <c r="C538" s="26" t="s">
        <v>21</v>
      </c>
      <c r="D538" s="26" t="s">
        <v>22</v>
      </c>
      <c r="E538" s="26" t="s">
        <v>627</v>
      </c>
      <c r="F538" s="26" t="s">
        <v>13</v>
      </c>
      <c r="G538" s="9">
        <f t="shared" ref="G538:H538" si="193">G539+G540</f>
        <v>134074</v>
      </c>
      <c r="H538" s="9">
        <f t="shared" si="193"/>
        <v>134074</v>
      </c>
    </row>
    <row r="539" spans="1:8" ht="20.100000000000001" customHeight="1" x14ac:dyDescent="0.25">
      <c r="A539" s="28" t="s">
        <v>14</v>
      </c>
      <c r="B539" s="26" t="str">
        <f t="shared" si="187"/>
        <v>912</v>
      </c>
      <c r="C539" s="26" t="s">
        <v>21</v>
      </c>
      <c r="D539" s="26" t="s">
        <v>22</v>
      </c>
      <c r="E539" s="26" t="s">
        <v>627</v>
      </c>
      <c r="F539" s="26" t="s">
        <v>35</v>
      </c>
      <c r="G539" s="9">
        <v>88412</v>
      </c>
      <c r="H539" s="9">
        <v>88412</v>
      </c>
    </row>
    <row r="540" spans="1:8" ht="20.100000000000001" customHeight="1" x14ac:dyDescent="0.25">
      <c r="A540" s="28" t="s">
        <v>24</v>
      </c>
      <c r="B540" s="26" t="str">
        <f t="shared" si="187"/>
        <v>912</v>
      </c>
      <c r="C540" s="26" t="s">
        <v>21</v>
      </c>
      <c r="D540" s="26" t="s">
        <v>22</v>
      </c>
      <c r="E540" s="26" t="s">
        <v>627</v>
      </c>
      <c r="F540" s="26" t="s">
        <v>36</v>
      </c>
      <c r="G540" s="9">
        <v>45662</v>
      </c>
      <c r="H540" s="9">
        <v>45662</v>
      </c>
    </row>
    <row r="541" spans="1:8" ht="33" x14ac:dyDescent="0.25">
      <c r="A541" s="38" t="s">
        <v>693</v>
      </c>
      <c r="B541" s="26" t="str">
        <f t="shared" si="187"/>
        <v>912</v>
      </c>
      <c r="C541" s="26" t="s">
        <v>21</v>
      </c>
      <c r="D541" s="26" t="s">
        <v>22</v>
      </c>
      <c r="E541" s="26" t="s">
        <v>674</v>
      </c>
      <c r="F541" s="9"/>
      <c r="G541" s="9">
        <f t="shared" ref="G541:H541" si="194">G542</f>
        <v>677</v>
      </c>
      <c r="H541" s="9">
        <f t="shared" si="194"/>
        <v>0</v>
      </c>
    </row>
    <row r="542" spans="1:8" ht="33" x14ac:dyDescent="0.25">
      <c r="A542" s="70" t="s">
        <v>12</v>
      </c>
      <c r="B542" s="26" t="str">
        <f t="shared" si="187"/>
        <v>912</v>
      </c>
      <c r="C542" s="26" t="s">
        <v>21</v>
      </c>
      <c r="D542" s="26" t="s">
        <v>22</v>
      </c>
      <c r="E542" s="26" t="s">
        <v>674</v>
      </c>
      <c r="F542" s="26" t="s">
        <v>13</v>
      </c>
      <c r="G542" s="9">
        <f t="shared" ref="G542:H542" si="195">G543+G544</f>
        <v>677</v>
      </c>
      <c r="H542" s="9">
        <f t="shared" si="195"/>
        <v>0</v>
      </c>
    </row>
    <row r="543" spans="1:8" ht="20.100000000000001" customHeight="1" x14ac:dyDescent="0.25">
      <c r="A543" s="28" t="s">
        <v>14</v>
      </c>
      <c r="B543" s="26" t="str">
        <f t="shared" si="187"/>
        <v>912</v>
      </c>
      <c r="C543" s="26" t="s">
        <v>21</v>
      </c>
      <c r="D543" s="26" t="s">
        <v>22</v>
      </c>
      <c r="E543" s="26" t="s">
        <v>674</v>
      </c>
      <c r="F543" s="26" t="s">
        <v>35</v>
      </c>
      <c r="G543" s="9">
        <v>513</v>
      </c>
      <c r="H543" s="9"/>
    </row>
    <row r="544" spans="1:8" ht="20.100000000000001" customHeight="1" x14ac:dyDescent="0.25">
      <c r="A544" s="28" t="s">
        <v>24</v>
      </c>
      <c r="B544" s="26" t="str">
        <f t="shared" si="187"/>
        <v>912</v>
      </c>
      <c r="C544" s="26" t="s">
        <v>21</v>
      </c>
      <c r="D544" s="26" t="s">
        <v>22</v>
      </c>
      <c r="E544" s="26" t="s">
        <v>674</v>
      </c>
      <c r="F544" s="26" t="s">
        <v>36</v>
      </c>
      <c r="G544" s="9">
        <v>164</v>
      </c>
      <c r="H544" s="9"/>
    </row>
    <row r="545" spans="1:8" ht="82.5" hidden="1" x14ac:dyDescent="0.25">
      <c r="A545" s="98" t="s">
        <v>34</v>
      </c>
      <c r="B545" s="100" t="str">
        <f t="shared" si="187"/>
        <v>912</v>
      </c>
      <c r="C545" s="100" t="s">
        <v>21</v>
      </c>
      <c r="D545" s="100" t="s">
        <v>22</v>
      </c>
      <c r="E545" s="100" t="s">
        <v>55</v>
      </c>
      <c r="F545" s="100"/>
      <c r="G545" s="9">
        <f t="shared" ref="G545:H547" si="196">G546</f>
        <v>0</v>
      </c>
      <c r="H545" s="9">
        <f t="shared" si="196"/>
        <v>0</v>
      </c>
    </row>
    <row r="546" spans="1:8" ht="20.100000000000001" hidden="1" customHeight="1" x14ac:dyDescent="0.25">
      <c r="A546" s="103" t="s">
        <v>15</v>
      </c>
      <c r="B546" s="100" t="str">
        <f t="shared" si="187"/>
        <v>912</v>
      </c>
      <c r="C546" s="100" t="s">
        <v>21</v>
      </c>
      <c r="D546" s="100" t="s">
        <v>22</v>
      </c>
      <c r="E546" s="100" t="s">
        <v>56</v>
      </c>
      <c r="F546" s="100"/>
      <c r="G546" s="9">
        <f t="shared" si="196"/>
        <v>0</v>
      </c>
      <c r="H546" s="9">
        <f t="shared" si="196"/>
        <v>0</v>
      </c>
    </row>
    <row r="547" spans="1:8" ht="33" hidden="1" x14ac:dyDescent="0.25">
      <c r="A547" s="98" t="s">
        <v>27</v>
      </c>
      <c r="B547" s="100" t="str">
        <f t="shared" si="187"/>
        <v>912</v>
      </c>
      <c r="C547" s="100" t="s">
        <v>21</v>
      </c>
      <c r="D547" s="100" t="s">
        <v>22</v>
      </c>
      <c r="E547" s="100" t="s">
        <v>435</v>
      </c>
      <c r="F547" s="100"/>
      <c r="G547" s="11">
        <f t="shared" si="196"/>
        <v>0</v>
      </c>
      <c r="H547" s="11">
        <f t="shared" si="196"/>
        <v>0</v>
      </c>
    </row>
    <row r="548" spans="1:8" ht="33" hidden="1" x14ac:dyDescent="0.25">
      <c r="A548" s="98" t="s">
        <v>12</v>
      </c>
      <c r="B548" s="100" t="str">
        <f t="shared" si="187"/>
        <v>912</v>
      </c>
      <c r="C548" s="100" t="s">
        <v>21</v>
      </c>
      <c r="D548" s="100" t="s">
        <v>22</v>
      </c>
      <c r="E548" s="100" t="s">
        <v>435</v>
      </c>
      <c r="F548" s="100" t="s">
        <v>13</v>
      </c>
      <c r="G548" s="9">
        <f t="shared" ref="G548:H548" si="197">G549+G550</f>
        <v>0</v>
      </c>
      <c r="H548" s="9">
        <f t="shared" si="197"/>
        <v>0</v>
      </c>
    </row>
    <row r="549" spans="1:8" ht="20.100000000000001" hidden="1" customHeight="1" x14ac:dyDescent="0.25">
      <c r="A549" s="103" t="s">
        <v>14</v>
      </c>
      <c r="B549" s="100" t="str">
        <f t="shared" si="187"/>
        <v>912</v>
      </c>
      <c r="C549" s="100" t="s">
        <v>21</v>
      </c>
      <c r="D549" s="100" t="s">
        <v>22</v>
      </c>
      <c r="E549" s="100" t="s">
        <v>435</v>
      </c>
      <c r="F549" s="100">
        <v>610</v>
      </c>
      <c r="G549" s="9"/>
      <c r="H549" s="9"/>
    </row>
    <row r="550" spans="1:8" ht="20.100000000000001" hidden="1" customHeight="1" x14ac:dyDescent="0.25">
      <c r="A550" s="103" t="s">
        <v>24</v>
      </c>
      <c r="B550" s="100" t="str">
        <f t="shared" si="187"/>
        <v>912</v>
      </c>
      <c r="C550" s="100" t="s">
        <v>21</v>
      </c>
      <c r="D550" s="100" t="s">
        <v>22</v>
      </c>
      <c r="E550" s="100" t="s">
        <v>435</v>
      </c>
      <c r="F550" s="100">
        <v>620</v>
      </c>
      <c r="G550" s="9"/>
      <c r="H550" s="9"/>
    </row>
    <row r="551" spans="1:8" ht="82.5" x14ac:dyDescent="0.25">
      <c r="A551" s="25" t="s">
        <v>119</v>
      </c>
      <c r="B551" s="26" t="s">
        <v>498</v>
      </c>
      <c r="C551" s="26" t="s">
        <v>21</v>
      </c>
      <c r="D551" s="26" t="s">
        <v>22</v>
      </c>
      <c r="E551" s="26" t="s">
        <v>120</v>
      </c>
      <c r="F551" s="26"/>
      <c r="G551" s="9">
        <f>G552</f>
        <v>1448</v>
      </c>
      <c r="H551" s="9">
        <f>H552+H556+H559</f>
        <v>0</v>
      </c>
    </row>
    <row r="552" spans="1:8" ht="20.100000000000001" customHeight="1" x14ac:dyDescent="0.25">
      <c r="A552" s="28" t="s">
        <v>15</v>
      </c>
      <c r="B552" s="26" t="str">
        <f t="shared" si="187"/>
        <v>912</v>
      </c>
      <c r="C552" s="26" t="s">
        <v>21</v>
      </c>
      <c r="D552" s="26" t="s">
        <v>22</v>
      </c>
      <c r="E552" s="26" t="s">
        <v>151</v>
      </c>
      <c r="F552" s="26"/>
      <c r="G552" s="9">
        <f>G553+G556+G559</f>
        <v>1448</v>
      </c>
      <c r="H552" s="9">
        <f t="shared" ref="G552:H554" si="198">H553</f>
        <v>0</v>
      </c>
    </row>
    <row r="553" spans="1:8" s="97" customFormat="1" ht="20.100000000000001" hidden="1" customHeight="1" x14ac:dyDescent="0.25">
      <c r="A553" s="103" t="s">
        <v>25</v>
      </c>
      <c r="B553" s="100" t="str">
        <f>B551</f>
        <v>912</v>
      </c>
      <c r="C553" s="100" t="s">
        <v>21</v>
      </c>
      <c r="D553" s="100" t="s">
        <v>22</v>
      </c>
      <c r="E553" s="100" t="s">
        <v>535</v>
      </c>
      <c r="F553" s="100"/>
      <c r="G553" s="9">
        <f t="shared" si="198"/>
        <v>0</v>
      </c>
      <c r="H553" s="9">
        <f t="shared" si="198"/>
        <v>0</v>
      </c>
    </row>
    <row r="554" spans="1:8" s="97" customFormat="1" ht="33" hidden="1" x14ac:dyDescent="0.25">
      <c r="A554" s="98" t="s">
        <v>12</v>
      </c>
      <c r="B554" s="100" t="str">
        <f t="shared" ref="B554:B562" si="199">B553</f>
        <v>912</v>
      </c>
      <c r="C554" s="100" t="s">
        <v>21</v>
      </c>
      <c r="D554" s="100" t="s">
        <v>22</v>
      </c>
      <c r="E554" s="100" t="s">
        <v>535</v>
      </c>
      <c r="F554" s="100" t="s">
        <v>13</v>
      </c>
      <c r="G554" s="9">
        <f t="shared" si="198"/>
        <v>0</v>
      </c>
      <c r="H554" s="9">
        <f t="shared" si="198"/>
        <v>0</v>
      </c>
    </row>
    <row r="555" spans="1:8" s="97" customFormat="1" ht="20.100000000000001" hidden="1" customHeight="1" x14ac:dyDescent="0.25">
      <c r="A555" s="103" t="s">
        <v>14</v>
      </c>
      <c r="B555" s="100" t="str">
        <f t="shared" si="199"/>
        <v>912</v>
      </c>
      <c r="C555" s="100" t="s">
        <v>21</v>
      </c>
      <c r="D555" s="100" t="s">
        <v>22</v>
      </c>
      <c r="E555" s="100" t="s">
        <v>535</v>
      </c>
      <c r="F555" s="100">
        <v>610</v>
      </c>
      <c r="G555" s="9"/>
      <c r="H555" s="9"/>
    </row>
    <row r="556" spans="1:8" s="97" customFormat="1" ht="20.100000000000001" hidden="1" customHeight="1" x14ac:dyDescent="0.25">
      <c r="A556" s="103" t="s">
        <v>26</v>
      </c>
      <c r="B556" s="100" t="str">
        <f t="shared" si="199"/>
        <v>912</v>
      </c>
      <c r="C556" s="100" t="s">
        <v>21</v>
      </c>
      <c r="D556" s="100" t="s">
        <v>22</v>
      </c>
      <c r="E556" s="100" t="s">
        <v>487</v>
      </c>
      <c r="F556" s="100"/>
      <c r="G556" s="9">
        <f>G557</f>
        <v>0</v>
      </c>
      <c r="H556" s="9"/>
    </row>
    <row r="557" spans="1:8" s="97" customFormat="1" ht="33" hidden="1" x14ac:dyDescent="0.25">
      <c r="A557" s="98" t="s">
        <v>12</v>
      </c>
      <c r="B557" s="100" t="str">
        <f t="shared" si="199"/>
        <v>912</v>
      </c>
      <c r="C557" s="100" t="s">
        <v>21</v>
      </c>
      <c r="D557" s="100" t="s">
        <v>22</v>
      </c>
      <c r="E557" s="100" t="s">
        <v>487</v>
      </c>
      <c r="F557" s="100" t="s">
        <v>13</v>
      </c>
      <c r="G557" s="9">
        <f>G558</f>
        <v>0</v>
      </c>
      <c r="H557" s="9"/>
    </row>
    <row r="558" spans="1:8" s="97" customFormat="1" ht="20.100000000000001" hidden="1" customHeight="1" x14ac:dyDescent="0.25">
      <c r="A558" s="103" t="s">
        <v>14</v>
      </c>
      <c r="B558" s="100" t="str">
        <f t="shared" si="199"/>
        <v>912</v>
      </c>
      <c r="C558" s="100" t="s">
        <v>21</v>
      </c>
      <c r="D558" s="100" t="s">
        <v>22</v>
      </c>
      <c r="E558" s="100" t="s">
        <v>487</v>
      </c>
      <c r="F558" s="100">
        <v>610</v>
      </c>
      <c r="G558" s="9"/>
      <c r="H558" s="9"/>
    </row>
    <row r="559" spans="1:8" ht="33" x14ac:dyDescent="0.25">
      <c r="A559" s="25" t="s">
        <v>27</v>
      </c>
      <c r="B559" s="26" t="str">
        <f t="shared" si="199"/>
        <v>912</v>
      </c>
      <c r="C559" s="26" t="s">
        <v>21</v>
      </c>
      <c r="D559" s="26" t="s">
        <v>22</v>
      </c>
      <c r="E559" s="26" t="s">
        <v>536</v>
      </c>
      <c r="F559" s="26"/>
      <c r="G559" s="11">
        <f t="shared" ref="G559" si="200">G560</f>
        <v>1448</v>
      </c>
      <c r="H559" s="9"/>
    </row>
    <row r="560" spans="1:8" ht="33" x14ac:dyDescent="0.25">
      <c r="A560" s="25" t="s">
        <v>12</v>
      </c>
      <c r="B560" s="26" t="str">
        <f t="shared" si="199"/>
        <v>912</v>
      </c>
      <c r="C560" s="26" t="s">
        <v>21</v>
      </c>
      <c r="D560" s="26" t="s">
        <v>22</v>
      </c>
      <c r="E560" s="26" t="s">
        <v>536</v>
      </c>
      <c r="F560" s="26" t="s">
        <v>13</v>
      </c>
      <c r="G560" s="9">
        <f>G561+G562</f>
        <v>1448</v>
      </c>
      <c r="H560" s="9"/>
    </row>
    <row r="561" spans="1:9" ht="20.100000000000001" customHeight="1" x14ac:dyDescent="0.25">
      <c r="A561" s="28" t="s">
        <v>14</v>
      </c>
      <c r="B561" s="26" t="str">
        <f t="shared" si="199"/>
        <v>912</v>
      </c>
      <c r="C561" s="26" t="s">
        <v>21</v>
      </c>
      <c r="D561" s="26" t="s">
        <v>22</v>
      </c>
      <c r="E561" s="26" t="s">
        <v>536</v>
      </c>
      <c r="F561" s="26">
        <v>610</v>
      </c>
      <c r="G561" s="9">
        <v>823</v>
      </c>
      <c r="H561" s="9"/>
    </row>
    <row r="562" spans="1:9" ht="20.100000000000001" customHeight="1" x14ac:dyDescent="0.25">
      <c r="A562" s="28" t="s">
        <v>24</v>
      </c>
      <c r="B562" s="26" t="str">
        <f t="shared" si="199"/>
        <v>912</v>
      </c>
      <c r="C562" s="26" t="s">
        <v>21</v>
      </c>
      <c r="D562" s="26" t="s">
        <v>22</v>
      </c>
      <c r="E562" s="26" t="s">
        <v>536</v>
      </c>
      <c r="F562" s="26">
        <v>620</v>
      </c>
      <c r="G562" s="9">
        <v>625</v>
      </c>
      <c r="H562" s="9"/>
    </row>
    <row r="563" spans="1:9" x14ac:dyDescent="0.25">
      <c r="A563" s="25"/>
      <c r="B563" s="26"/>
      <c r="C563" s="26"/>
      <c r="D563" s="26"/>
      <c r="E563" s="26"/>
      <c r="F563" s="9"/>
      <c r="G563" s="9"/>
      <c r="H563" s="9"/>
    </row>
    <row r="564" spans="1:9" ht="27" customHeight="1" x14ac:dyDescent="0.3">
      <c r="A564" s="23" t="s">
        <v>28</v>
      </c>
      <c r="B564" s="24">
        <v>912</v>
      </c>
      <c r="C564" s="24" t="s">
        <v>21</v>
      </c>
      <c r="D564" s="24" t="s">
        <v>29</v>
      </c>
      <c r="E564" s="24"/>
      <c r="F564" s="24"/>
      <c r="G564" s="15">
        <f t="shared" ref="G564:H568" si="201">G565</f>
        <v>164</v>
      </c>
      <c r="H564" s="15">
        <f t="shared" si="201"/>
        <v>0</v>
      </c>
    </row>
    <row r="565" spans="1:9" ht="33" x14ac:dyDescent="0.25">
      <c r="A565" s="25" t="s">
        <v>730</v>
      </c>
      <c r="B565" s="26">
        <v>912</v>
      </c>
      <c r="C565" s="26" t="s">
        <v>21</v>
      </c>
      <c r="D565" s="26" t="s">
        <v>29</v>
      </c>
      <c r="E565" s="26" t="s">
        <v>39</v>
      </c>
      <c r="F565" s="26"/>
      <c r="G565" s="9">
        <f t="shared" si="201"/>
        <v>164</v>
      </c>
      <c r="H565" s="9">
        <f t="shared" si="201"/>
        <v>0</v>
      </c>
    </row>
    <row r="566" spans="1:9" ht="20.100000000000001" customHeight="1" x14ac:dyDescent="0.25">
      <c r="A566" s="28" t="s">
        <v>15</v>
      </c>
      <c r="B566" s="26">
        <v>912</v>
      </c>
      <c r="C566" s="26" t="s">
        <v>21</v>
      </c>
      <c r="D566" s="26" t="s">
        <v>29</v>
      </c>
      <c r="E566" s="26" t="s">
        <v>42</v>
      </c>
      <c r="F566" s="26"/>
      <c r="G566" s="9">
        <f t="shared" si="201"/>
        <v>164</v>
      </c>
      <c r="H566" s="9">
        <f t="shared" si="201"/>
        <v>0</v>
      </c>
    </row>
    <row r="567" spans="1:9" ht="33" x14ac:dyDescent="0.25">
      <c r="A567" s="25" t="s">
        <v>30</v>
      </c>
      <c r="B567" s="26">
        <v>912</v>
      </c>
      <c r="C567" s="26" t="s">
        <v>21</v>
      </c>
      <c r="D567" s="26" t="s">
        <v>29</v>
      </c>
      <c r="E567" s="26" t="s">
        <v>54</v>
      </c>
      <c r="F567" s="26"/>
      <c r="G567" s="9">
        <f t="shared" si="201"/>
        <v>164</v>
      </c>
      <c r="H567" s="9">
        <f t="shared" si="201"/>
        <v>0</v>
      </c>
    </row>
    <row r="568" spans="1:9" ht="33" x14ac:dyDescent="0.25">
      <c r="A568" s="25" t="s">
        <v>244</v>
      </c>
      <c r="B568" s="26">
        <v>912</v>
      </c>
      <c r="C568" s="26" t="s">
        <v>21</v>
      </c>
      <c r="D568" s="26" t="s">
        <v>29</v>
      </c>
      <c r="E568" s="26" t="s">
        <v>54</v>
      </c>
      <c r="F568" s="26" t="s">
        <v>31</v>
      </c>
      <c r="G568" s="9">
        <f t="shared" si="201"/>
        <v>164</v>
      </c>
      <c r="H568" s="9">
        <f t="shared" si="201"/>
        <v>0</v>
      </c>
    </row>
    <row r="569" spans="1:9" ht="33" x14ac:dyDescent="0.25">
      <c r="A569" s="25" t="s">
        <v>37</v>
      </c>
      <c r="B569" s="26">
        <v>912</v>
      </c>
      <c r="C569" s="26" t="s">
        <v>21</v>
      </c>
      <c r="D569" s="26" t="s">
        <v>29</v>
      </c>
      <c r="E569" s="26" t="s">
        <v>54</v>
      </c>
      <c r="F569" s="26" t="s">
        <v>38</v>
      </c>
      <c r="G569" s="9">
        <f>74+90</f>
        <v>164</v>
      </c>
      <c r="H569" s="9"/>
    </row>
    <row r="570" spans="1:9" x14ac:dyDescent="0.25">
      <c r="A570" s="25"/>
      <c r="B570" s="26"/>
      <c r="C570" s="26"/>
      <c r="D570" s="26"/>
      <c r="E570" s="47"/>
      <c r="F570" s="9"/>
      <c r="G570" s="9"/>
      <c r="H570" s="9"/>
    </row>
    <row r="571" spans="1:9" ht="40.5" x14ac:dyDescent="0.3">
      <c r="A571" s="20" t="s">
        <v>480</v>
      </c>
      <c r="B571" s="21">
        <v>913</v>
      </c>
      <c r="C571" s="21"/>
      <c r="D571" s="21"/>
      <c r="E571" s="21"/>
      <c r="F571" s="21"/>
      <c r="G571" s="6">
        <f>G573+G608+G651+G689+G703+G730</f>
        <v>2292163</v>
      </c>
      <c r="H571" s="6">
        <f>H573+H608+H651+H689+H703+H730</f>
        <v>123199</v>
      </c>
      <c r="I571" s="2"/>
    </row>
    <row r="572" spans="1:9" s="74" customFormat="1" x14ac:dyDescent="0.25">
      <c r="A572" s="75"/>
      <c r="B572" s="27"/>
      <c r="C572" s="27"/>
      <c r="D572" s="27"/>
      <c r="E572" s="27"/>
      <c r="F572" s="27"/>
      <c r="G572" s="10"/>
      <c r="H572" s="10"/>
    </row>
    <row r="573" spans="1:9" ht="18.75" x14ac:dyDescent="0.3">
      <c r="A573" s="23" t="s">
        <v>185</v>
      </c>
      <c r="B573" s="53">
        <v>913</v>
      </c>
      <c r="C573" s="24" t="s">
        <v>7</v>
      </c>
      <c r="D573" s="24" t="s">
        <v>22</v>
      </c>
      <c r="E573" s="24"/>
      <c r="F573" s="24"/>
      <c r="G573" s="7">
        <f t="shared" ref="G573:H573" si="202">G574+G602</f>
        <v>1141976</v>
      </c>
      <c r="H573" s="7">
        <f t="shared" si="202"/>
        <v>0</v>
      </c>
    </row>
    <row r="574" spans="1:9" ht="33" x14ac:dyDescent="0.25">
      <c r="A574" s="28" t="s">
        <v>575</v>
      </c>
      <c r="B574" s="26">
        <f t="shared" ref="B574:B579" si="203">B573</f>
        <v>913</v>
      </c>
      <c r="C574" s="26" t="s">
        <v>7</v>
      </c>
      <c r="D574" s="26" t="s">
        <v>22</v>
      </c>
      <c r="E574" s="26" t="s">
        <v>186</v>
      </c>
      <c r="F574" s="26"/>
      <c r="G574" s="9">
        <f t="shared" ref="G574:H574" si="204">G575+G580+G585+G589+G598</f>
        <v>1141766</v>
      </c>
      <c r="H574" s="9">
        <f t="shared" si="204"/>
        <v>0</v>
      </c>
    </row>
    <row r="575" spans="1:9" ht="33" x14ac:dyDescent="0.25">
      <c r="A575" s="25" t="s">
        <v>10</v>
      </c>
      <c r="B575" s="26">
        <f t="shared" si="203"/>
        <v>913</v>
      </c>
      <c r="C575" s="26" t="s">
        <v>7</v>
      </c>
      <c r="D575" s="26" t="s">
        <v>22</v>
      </c>
      <c r="E575" s="26" t="s">
        <v>197</v>
      </c>
      <c r="F575" s="26"/>
      <c r="G575" s="11">
        <f t="shared" ref="G575:H576" si="205">G576</f>
        <v>732905</v>
      </c>
      <c r="H575" s="11">
        <f t="shared" si="205"/>
        <v>0</v>
      </c>
    </row>
    <row r="576" spans="1:9" ht="20.100000000000001" customHeight="1" x14ac:dyDescent="0.25">
      <c r="A576" s="28" t="s">
        <v>198</v>
      </c>
      <c r="B576" s="26">
        <f t="shared" si="203"/>
        <v>913</v>
      </c>
      <c r="C576" s="26" t="s">
        <v>7</v>
      </c>
      <c r="D576" s="26" t="s">
        <v>22</v>
      </c>
      <c r="E576" s="26" t="s">
        <v>199</v>
      </c>
      <c r="F576" s="26"/>
      <c r="G576" s="9">
        <f t="shared" si="205"/>
        <v>732905</v>
      </c>
      <c r="H576" s="9">
        <f t="shared" si="205"/>
        <v>0</v>
      </c>
    </row>
    <row r="577" spans="1:8" ht="33" x14ac:dyDescent="0.25">
      <c r="A577" s="25" t="s">
        <v>12</v>
      </c>
      <c r="B577" s="26">
        <f t="shared" si="203"/>
        <v>913</v>
      </c>
      <c r="C577" s="26" t="s">
        <v>7</v>
      </c>
      <c r="D577" s="26" t="s">
        <v>22</v>
      </c>
      <c r="E577" s="26" t="s">
        <v>199</v>
      </c>
      <c r="F577" s="26" t="s">
        <v>13</v>
      </c>
      <c r="G577" s="8">
        <f t="shared" ref="G577:H577" si="206">G578+G579</f>
        <v>732905</v>
      </c>
      <c r="H577" s="8">
        <f t="shared" si="206"/>
        <v>0</v>
      </c>
    </row>
    <row r="578" spans="1:8" ht="20.100000000000001" customHeight="1" x14ac:dyDescent="0.25">
      <c r="A578" s="28" t="s">
        <v>14</v>
      </c>
      <c r="B578" s="26">
        <f t="shared" si="203"/>
        <v>913</v>
      </c>
      <c r="C578" s="26" t="s">
        <v>7</v>
      </c>
      <c r="D578" s="26" t="s">
        <v>22</v>
      </c>
      <c r="E578" s="26" t="s">
        <v>199</v>
      </c>
      <c r="F578" s="26">
        <v>610</v>
      </c>
      <c r="G578" s="9">
        <f>457321+10561</f>
        <v>467882</v>
      </c>
      <c r="H578" s="9"/>
    </row>
    <row r="579" spans="1:8" ht="20.100000000000001" customHeight="1" x14ac:dyDescent="0.25">
      <c r="A579" s="28" t="s">
        <v>24</v>
      </c>
      <c r="B579" s="26">
        <f t="shared" si="203"/>
        <v>913</v>
      </c>
      <c r="C579" s="26" t="s">
        <v>7</v>
      </c>
      <c r="D579" s="26" t="s">
        <v>22</v>
      </c>
      <c r="E579" s="26" t="s">
        <v>199</v>
      </c>
      <c r="F579" s="26">
        <v>620</v>
      </c>
      <c r="G579" s="9">
        <f>261224+3799</f>
        <v>265023</v>
      </c>
      <c r="H579" s="9"/>
    </row>
    <row r="580" spans="1:8" ht="20.100000000000001" customHeight="1" x14ac:dyDescent="0.25">
      <c r="A580" s="28" t="s">
        <v>15</v>
      </c>
      <c r="B580" s="26">
        <f>B577</f>
        <v>913</v>
      </c>
      <c r="C580" s="26" t="s">
        <v>7</v>
      </c>
      <c r="D580" s="26" t="s">
        <v>22</v>
      </c>
      <c r="E580" s="26" t="s">
        <v>187</v>
      </c>
      <c r="F580" s="26"/>
      <c r="G580" s="9">
        <f t="shared" ref="G580:H581" si="207">G581</f>
        <v>103232</v>
      </c>
      <c r="H580" s="9">
        <f t="shared" si="207"/>
        <v>0</v>
      </c>
    </row>
    <row r="581" spans="1:8" ht="20.100000000000001" customHeight="1" x14ac:dyDescent="0.25">
      <c r="A581" s="28" t="s">
        <v>200</v>
      </c>
      <c r="B581" s="26">
        <f>B580</f>
        <v>913</v>
      </c>
      <c r="C581" s="26" t="s">
        <v>7</v>
      </c>
      <c r="D581" s="26" t="s">
        <v>22</v>
      </c>
      <c r="E581" s="26" t="s">
        <v>201</v>
      </c>
      <c r="F581" s="26"/>
      <c r="G581" s="9">
        <f t="shared" si="207"/>
        <v>103232</v>
      </c>
      <c r="H581" s="9">
        <f t="shared" si="207"/>
        <v>0</v>
      </c>
    </row>
    <row r="582" spans="1:8" ht="33" x14ac:dyDescent="0.25">
      <c r="A582" s="25" t="s">
        <v>12</v>
      </c>
      <c r="B582" s="26">
        <f>B581</f>
        <v>913</v>
      </c>
      <c r="C582" s="26" t="s">
        <v>7</v>
      </c>
      <c r="D582" s="26" t="s">
        <v>22</v>
      </c>
      <c r="E582" s="26" t="s">
        <v>201</v>
      </c>
      <c r="F582" s="26" t="s">
        <v>13</v>
      </c>
      <c r="G582" s="8">
        <f t="shared" ref="G582:H582" si="208">G583+G584</f>
        <v>103232</v>
      </c>
      <c r="H582" s="8">
        <f t="shared" si="208"/>
        <v>0</v>
      </c>
    </row>
    <row r="583" spans="1:8" ht="20.100000000000001" customHeight="1" x14ac:dyDescent="0.25">
      <c r="A583" s="28" t="s">
        <v>14</v>
      </c>
      <c r="B583" s="26">
        <f>B582</f>
        <v>913</v>
      </c>
      <c r="C583" s="26" t="s">
        <v>7</v>
      </c>
      <c r="D583" s="26" t="s">
        <v>22</v>
      </c>
      <c r="E583" s="26" t="s">
        <v>201</v>
      </c>
      <c r="F583" s="26">
        <v>610</v>
      </c>
      <c r="G583" s="9">
        <f>61588+9793</f>
        <v>71381</v>
      </c>
      <c r="H583" s="9"/>
    </row>
    <row r="584" spans="1:8" ht="20.100000000000001" customHeight="1" x14ac:dyDescent="0.25">
      <c r="A584" s="28" t="s">
        <v>24</v>
      </c>
      <c r="B584" s="26">
        <f>B580</f>
        <v>913</v>
      </c>
      <c r="C584" s="26" t="s">
        <v>7</v>
      </c>
      <c r="D584" s="26" t="s">
        <v>22</v>
      </c>
      <c r="E584" s="26" t="s">
        <v>201</v>
      </c>
      <c r="F584" s="26">
        <v>620</v>
      </c>
      <c r="G584" s="9">
        <f>29960+1891</f>
        <v>31851</v>
      </c>
      <c r="H584" s="9"/>
    </row>
    <row r="585" spans="1:8" ht="20.100000000000001" customHeight="1" x14ac:dyDescent="0.25">
      <c r="A585" s="28" t="s">
        <v>139</v>
      </c>
      <c r="B585" s="26" t="s">
        <v>202</v>
      </c>
      <c r="C585" s="26" t="s">
        <v>7</v>
      </c>
      <c r="D585" s="26" t="s">
        <v>22</v>
      </c>
      <c r="E585" s="26" t="s">
        <v>203</v>
      </c>
      <c r="F585" s="26"/>
      <c r="G585" s="9">
        <f t="shared" ref="G585:H587" si="209">G586</f>
        <v>305629</v>
      </c>
      <c r="H585" s="9">
        <f t="shared" si="209"/>
        <v>0</v>
      </c>
    </row>
    <row r="586" spans="1:8" ht="33" x14ac:dyDescent="0.25">
      <c r="A586" s="25" t="s">
        <v>204</v>
      </c>
      <c r="B586" s="26" t="s">
        <v>202</v>
      </c>
      <c r="C586" s="26" t="s">
        <v>7</v>
      </c>
      <c r="D586" s="26" t="s">
        <v>22</v>
      </c>
      <c r="E586" s="26" t="s">
        <v>205</v>
      </c>
      <c r="F586" s="26"/>
      <c r="G586" s="8">
        <f t="shared" si="209"/>
        <v>305629</v>
      </c>
      <c r="H586" s="8">
        <f t="shared" si="209"/>
        <v>0</v>
      </c>
    </row>
    <row r="587" spans="1:8" ht="33" x14ac:dyDescent="0.25">
      <c r="A587" s="25" t="s">
        <v>12</v>
      </c>
      <c r="B587" s="26" t="str">
        <f>B585</f>
        <v>913</v>
      </c>
      <c r="C587" s="26" t="s">
        <v>7</v>
      </c>
      <c r="D587" s="26" t="s">
        <v>22</v>
      </c>
      <c r="E587" s="26" t="s">
        <v>205</v>
      </c>
      <c r="F587" s="26" t="s">
        <v>13</v>
      </c>
      <c r="G587" s="8">
        <f t="shared" si="209"/>
        <v>305629</v>
      </c>
      <c r="H587" s="8">
        <f t="shared" si="209"/>
        <v>0</v>
      </c>
    </row>
    <row r="588" spans="1:8" ht="33" x14ac:dyDescent="0.25">
      <c r="A588" s="25" t="s">
        <v>131</v>
      </c>
      <c r="B588" s="26" t="str">
        <f>B586</f>
        <v>913</v>
      </c>
      <c r="C588" s="26" t="s">
        <v>7</v>
      </c>
      <c r="D588" s="26" t="s">
        <v>22</v>
      </c>
      <c r="E588" s="26" t="s">
        <v>205</v>
      </c>
      <c r="F588" s="9">
        <v>630</v>
      </c>
      <c r="G588" s="9">
        <f>296738+8891</f>
        <v>305629</v>
      </c>
      <c r="H588" s="9"/>
    </row>
    <row r="589" spans="1:8" s="97" customFormat="1" ht="20.100000000000001" hidden="1" customHeight="1" x14ac:dyDescent="0.25">
      <c r="A589" s="103" t="s">
        <v>576</v>
      </c>
      <c r="B589" s="100" t="s">
        <v>202</v>
      </c>
      <c r="C589" s="100" t="s">
        <v>7</v>
      </c>
      <c r="D589" s="100" t="s">
        <v>22</v>
      </c>
      <c r="E589" s="100" t="s">
        <v>609</v>
      </c>
      <c r="F589" s="100"/>
      <c r="G589" s="9">
        <f t="shared" ref="G589:H589" si="210">G590+G594</f>
        <v>0</v>
      </c>
      <c r="H589" s="9">
        <f t="shared" si="210"/>
        <v>0</v>
      </c>
    </row>
    <row r="590" spans="1:8" s="97" customFormat="1" ht="49.5" hidden="1" x14ac:dyDescent="0.25">
      <c r="A590" s="98" t="s">
        <v>610</v>
      </c>
      <c r="B590" s="99" t="s">
        <v>202</v>
      </c>
      <c r="C590" s="100" t="s">
        <v>7</v>
      </c>
      <c r="D590" s="100" t="s">
        <v>22</v>
      </c>
      <c r="E590" s="100" t="s">
        <v>611</v>
      </c>
      <c r="F590" s="102"/>
      <c r="G590" s="9">
        <f t="shared" ref="G590:H590" si="211">G591</f>
        <v>0</v>
      </c>
      <c r="H590" s="9">
        <f t="shared" si="211"/>
        <v>0</v>
      </c>
    </row>
    <row r="591" spans="1:8" s="97" customFormat="1" ht="33" hidden="1" x14ac:dyDescent="0.25">
      <c r="A591" s="98" t="s">
        <v>12</v>
      </c>
      <c r="B591" s="99" t="s">
        <v>202</v>
      </c>
      <c r="C591" s="100" t="s">
        <v>7</v>
      </c>
      <c r="D591" s="100" t="s">
        <v>22</v>
      </c>
      <c r="E591" s="100" t="s">
        <v>611</v>
      </c>
      <c r="F591" s="102">
        <v>600</v>
      </c>
      <c r="G591" s="9">
        <f t="shared" ref="G591:H591" si="212">G592+G593</f>
        <v>0</v>
      </c>
      <c r="H591" s="9">
        <f t="shared" si="212"/>
        <v>0</v>
      </c>
    </row>
    <row r="592" spans="1:8" s="97" customFormat="1" ht="20.100000000000001" hidden="1" customHeight="1" x14ac:dyDescent="0.25">
      <c r="A592" s="103" t="s">
        <v>14</v>
      </c>
      <c r="B592" s="100" t="s">
        <v>202</v>
      </c>
      <c r="C592" s="100" t="s">
        <v>7</v>
      </c>
      <c r="D592" s="100" t="s">
        <v>22</v>
      </c>
      <c r="E592" s="100" t="s">
        <v>611</v>
      </c>
      <c r="F592" s="100">
        <v>610</v>
      </c>
      <c r="G592" s="9"/>
      <c r="H592" s="9"/>
    </row>
    <row r="593" spans="1:8" s="97" customFormat="1" ht="20.100000000000001" hidden="1" customHeight="1" x14ac:dyDescent="0.25">
      <c r="A593" s="103" t="s">
        <v>24</v>
      </c>
      <c r="B593" s="100" t="s">
        <v>202</v>
      </c>
      <c r="C593" s="100" t="s">
        <v>7</v>
      </c>
      <c r="D593" s="100" t="s">
        <v>22</v>
      </c>
      <c r="E593" s="100" t="s">
        <v>611</v>
      </c>
      <c r="F593" s="100">
        <v>620</v>
      </c>
      <c r="G593" s="9"/>
      <c r="H593" s="9"/>
    </row>
    <row r="594" spans="1:8" s="97" customFormat="1" ht="99" hidden="1" x14ac:dyDescent="0.25">
      <c r="A594" s="111" t="s">
        <v>612</v>
      </c>
      <c r="B594" s="99" t="s">
        <v>202</v>
      </c>
      <c r="C594" s="100" t="s">
        <v>7</v>
      </c>
      <c r="D594" s="100" t="s">
        <v>22</v>
      </c>
      <c r="E594" s="100" t="s">
        <v>613</v>
      </c>
      <c r="F594" s="102"/>
      <c r="G594" s="9">
        <f t="shared" ref="G594:H594" si="213">G595</f>
        <v>0</v>
      </c>
      <c r="H594" s="9">
        <f t="shared" si="213"/>
        <v>0</v>
      </c>
    </row>
    <row r="595" spans="1:8" s="97" customFormat="1" ht="33" hidden="1" x14ac:dyDescent="0.25">
      <c r="A595" s="98" t="s">
        <v>12</v>
      </c>
      <c r="B595" s="99" t="s">
        <v>202</v>
      </c>
      <c r="C595" s="100" t="s">
        <v>7</v>
      </c>
      <c r="D595" s="100" t="s">
        <v>22</v>
      </c>
      <c r="E595" s="100" t="s">
        <v>613</v>
      </c>
      <c r="F595" s="102">
        <v>600</v>
      </c>
      <c r="G595" s="9">
        <f t="shared" ref="G595:H595" si="214">G596+G597</f>
        <v>0</v>
      </c>
      <c r="H595" s="9">
        <f t="shared" si="214"/>
        <v>0</v>
      </c>
    </row>
    <row r="596" spans="1:8" s="97" customFormat="1" ht="20.100000000000001" hidden="1" customHeight="1" x14ac:dyDescent="0.25">
      <c r="A596" s="103" t="s">
        <v>14</v>
      </c>
      <c r="B596" s="100" t="s">
        <v>202</v>
      </c>
      <c r="C596" s="100" t="s">
        <v>7</v>
      </c>
      <c r="D596" s="100" t="s">
        <v>22</v>
      </c>
      <c r="E596" s="100" t="s">
        <v>613</v>
      </c>
      <c r="F596" s="100">
        <v>610</v>
      </c>
      <c r="G596" s="9"/>
      <c r="H596" s="9"/>
    </row>
    <row r="597" spans="1:8" s="97" customFormat="1" ht="20.100000000000001" hidden="1" customHeight="1" x14ac:dyDescent="0.25">
      <c r="A597" s="103" t="s">
        <v>24</v>
      </c>
      <c r="B597" s="100" t="s">
        <v>202</v>
      </c>
      <c r="C597" s="100" t="s">
        <v>7</v>
      </c>
      <c r="D597" s="100" t="s">
        <v>22</v>
      </c>
      <c r="E597" s="100" t="s">
        <v>613</v>
      </c>
      <c r="F597" s="100">
        <v>620</v>
      </c>
      <c r="G597" s="9"/>
      <c r="H597" s="9"/>
    </row>
    <row r="598" spans="1:8" s="97" customFormat="1" ht="33" hidden="1" x14ac:dyDescent="0.25">
      <c r="A598" s="111" t="s">
        <v>399</v>
      </c>
      <c r="B598" s="100">
        <v>913</v>
      </c>
      <c r="C598" s="100" t="s">
        <v>7</v>
      </c>
      <c r="D598" s="100" t="s">
        <v>22</v>
      </c>
      <c r="E598" s="106" t="s">
        <v>624</v>
      </c>
      <c r="F598" s="113"/>
      <c r="G598" s="9">
        <f t="shared" ref="G598:H600" si="215">G599</f>
        <v>0</v>
      </c>
      <c r="H598" s="9">
        <f t="shared" si="215"/>
        <v>0</v>
      </c>
    </row>
    <row r="599" spans="1:8" s="97" customFormat="1" ht="33" hidden="1" x14ac:dyDescent="0.25">
      <c r="A599" s="111" t="s">
        <v>400</v>
      </c>
      <c r="B599" s="100">
        <v>913</v>
      </c>
      <c r="C599" s="100" t="s">
        <v>7</v>
      </c>
      <c r="D599" s="100" t="s">
        <v>22</v>
      </c>
      <c r="E599" s="106" t="s">
        <v>625</v>
      </c>
      <c r="F599" s="113"/>
      <c r="G599" s="9">
        <f t="shared" si="215"/>
        <v>0</v>
      </c>
      <c r="H599" s="9">
        <f t="shared" si="215"/>
        <v>0</v>
      </c>
    </row>
    <row r="600" spans="1:8" s="97" customFormat="1" ht="33" hidden="1" x14ac:dyDescent="0.25">
      <c r="A600" s="98" t="s">
        <v>12</v>
      </c>
      <c r="B600" s="100">
        <v>913</v>
      </c>
      <c r="C600" s="100" t="s">
        <v>7</v>
      </c>
      <c r="D600" s="100" t="s">
        <v>22</v>
      </c>
      <c r="E600" s="106" t="s">
        <v>625</v>
      </c>
      <c r="F600" s="113">
        <v>600</v>
      </c>
      <c r="G600" s="9">
        <f t="shared" si="215"/>
        <v>0</v>
      </c>
      <c r="H600" s="9">
        <f t="shared" si="215"/>
        <v>0</v>
      </c>
    </row>
    <row r="601" spans="1:8" s="97" customFormat="1" ht="33" hidden="1" x14ac:dyDescent="0.25">
      <c r="A601" s="98" t="s">
        <v>242</v>
      </c>
      <c r="B601" s="100">
        <v>913</v>
      </c>
      <c r="C601" s="100" t="s">
        <v>7</v>
      </c>
      <c r="D601" s="100" t="s">
        <v>22</v>
      </c>
      <c r="E601" s="106" t="s">
        <v>625</v>
      </c>
      <c r="F601" s="102">
        <v>630</v>
      </c>
      <c r="G601" s="9"/>
      <c r="H601" s="9"/>
    </row>
    <row r="602" spans="1:8" ht="33" x14ac:dyDescent="0.25">
      <c r="A602" s="25" t="s">
        <v>325</v>
      </c>
      <c r="B602" s="26">
        <v>913</v>
      </c>
      <c r="C602" s="26" t="s">
        <v>7</v>
      </c>
      <c r="D602" s="26" t="s">
        <v>22</v>
      </c>
      <c r="E602" s="47" t="s">
        <v>395</v>
      </c>
      <c r="F602" s="26"/>
      <c r="G602" s="11">
        <f t="shared" ref="G602:G605" si="216">G603</f>
        <v>210</v>
      </c>
      <c r="H602" s="9"/>
    </row>
    <row r="603" spans="1:8" ht="20.100000000000001" customHeight="1" x14ac:dyDescent="0.25">
      <c r="A603" s="28" t="s">
        <v>15</v>
      </c>
      <c r="B603" s="26">
        <v>913</v>
      </c>
      <c r="C603" s="26" t="s">
        <v>7</v>
      </c>
      <c r="D603" s="26" t="s">
        <v>22</v>
      </c>
      <c r="E603" s="26" t="s">
        <v>396</v>
      </c>
      <c r="F603" s="26"/>
      <c r="G603" s="9">
        <f t="shared" si="216"/>
        <v>210</v>
      </c>
      <c r="H603" s="9"/>
    </row>
    <row r="604" spans="1:8" ht="20.100000000000001" customHeight="1" x14ac:dyDescent="0.25">
      <c r="A604" s="28" t="s">
        <v>200</v>
      </c>
      <c r="B604" s="26">
        <v>913</v>
      </c>
      <c r="C604" s="26" t="s">
        <v>7</v>
      </c>
      <c r="D604" s="26" t="s">
        <v>22</v>
      </c>
      <c r="E604" s="26" t="s">
        <v>530</v>
      </c>
      <c r="F604" s="26"/>
      <c r="G604" s="9">
        <f t="shared" si="216"/>
        <v>210</v>
      </c>
      <c r="H604" s="9"/>
    </row>
    <row r="605" spans="1:8" ht="33" x14ac:dyDescent="0.25">
      <c r="A605" s="54" t="s">
        <v>12</v>
      </c>
      <c r="B605" s="26">
        <v>913</v>
      </c>
      <c r="C605" s="26" t="s">
        <v>7</v>
      </c>
      <c r="D605" s="26" t="s">
        <v>22</v>
      </c>
      <c r="E605" s="26" t="s">
        <v>530</v>
      </c>
      <c r="F605" s="26" t="s">
        <v>13</v>
      </c>
      <c r="G605" s="11">
        <f t="shared" si="216"/>
        <v>210</v>
      </c>
      <c r="H605" s="9"/>
    </row>
    <row r="606" spans="1:8" ht="20.100000000000001" customHeight="1" x14ac:dyDescent="0.25">
      <c r="A606" s="28" t="s">
        <v>14</v>
      </c>
      <c r="B606" s="26">
        <v>913</v>
      </c>
      <c r="C606" s="26" t="s">
        <v>7</v>
      </c>
      <c r="D606" s="26" t="s">
        <v>22</v>
      </c>
      <c r="E606" s="26" t="s">
        <v>530</v>
      </c>
      <c r="F606" s="26" t="s">
        <v>35</v>
      </c>
      <c r="G606" s="9">
        <v>210</v>
      </c>
      <c r="H606" s="9"/>
    </row>
    <row r="607" spans="1:8" x14ac:dyDescent="0.25">
      <c r="A607" s="54"/>
      <c r="B607" s="26"/>
      <c r="C607" s="26"/>
      <c r="D607" s="26"/>
      <c r="E607" s="26"/>
      <c r="F607" s="26"/>
      <c r="G607" s="9"/>
      <c r="H607" s="9"/>
    </row>
    <row r="608" spans="1:8" ht="18.75" x14ac:dyDescent="0.3">
      <c r="A608" s="23" t="s">
        <v>6</v>
      </c>
      <c r="B608" s="24" t="s">
        <v>202</v>
      </c>
      <c r="C608" s="24" t="s">
        <v>7</v>
      </c>
      <c r="D608" s="24" t="s">
        <v>8</v>
      </c>
      <c r="E608" s="24"/>
      <c r="F608" s="24"/>
      <c r="G608" s="7">
        <f t="shared" ref="G608:H608" si="217">G609+G639</f>
        <v>663498</v>
      </c>
      <c r="H608" s="7">
        <f t="shared" si="217"/>
        <v>0</v>
      </c>
    </row>
    <row r="609" spans="1:8" ht="33" x14ac:dyDescent="0.25">
      <c r="A609" s="28" t="s">
        <v>575</v>
      </c>
      <c r="B609" s="26">
        <v>913</v>
      </c>
      <c r="C609" s="26" t="s">
        <v>7</v>
      </c>
      <c r="D609" s="26" t="s">
        <v>8</v>
      </c>
      <c r="E609" s="26" t="s">
        <v>186</v>
      </c>
      <c r="F609" s="26"/>
      <c r="G609" s="9">
        <f t="shared" ref="G609:H609" si="218">G610+G614+G618+G622+G636</f>
        <v>661943</v>
      </c>
      <c r="H609" s="9">
        <f t="shared" si="218"/>
        <v>0</v>
      </c>
    </row>
    <row r="610" spans="1:8" ht="33" x14ac:dyDescent="0.25">
      <c r="A610" s="25" t="s">
        <v>10</v>
      </c>
      <c r="B610" s="26">
        <f>B609</f>
        <v>913</v>
      </c>
      <c r="C610" s="26" t="s">
        <v>7</v>
      </c>
      <c r="D610" s="26" t="s">
        <v>8</v>
      </c>
      <c r="E610" s="26" t="s">
        <v>197</v>
      </c>
      <c r="F610" s="26"/>
      <c r="G610" s="11">
        <f t="shared" ref="G610:H612" si="219">G611</f>
        <v>606424</v>
      </c>
      <c r="H610" s="11">
        <f t="shared" si="219"/>
        <v>0</v>
      </c>
    </row>
    <row r="611" spans="1:8" ht="20.100000000000001" customHeight="1" x14ac:dyDescent="0.25">
      <c r="A611" s="28" t="s">
        <v>206</v>
      </c>
      <c r="B611" s="26">
        <f>B610</f>
        <v>913</v>
      </c>
      <c r="C611" s="26" t="s">
        <v>7</v>
      </c>
      <c r="D611" s="26" t="s">
        <v>8</v>
      </c>
      <c r="E611" s="26" t="s">
        <v>207</v>
      </c>
      <c r="F611" s="26"/>
      <c r="G611" s="9">
        <f t="shared" si="219"/>
        <v>606424</v>
      </c>
      <c r="H611" s="9">
        <f t="shared" si="219"/>
        <v>0</v>
      </c>
    </row>
    <row r="612" spans="1:8" ht="33" x14ac:dyDescent="0.25">
      <c r="A612" s="25" t="s">
        <v>12</v>
      </c>
      <c r="B612" s="26">
        <f>B611</f>
        <v>913</v>
      </c>
      <c r="C612" s="26" t="s">
        <v>7</v>
      </c>
      <c r="D612" s="26" t="s">
        <v>8</v>
      </c>
      <c r="E612" s="26" t="s">
        <v>207</v>
      </c>
      <c r="F612" s="26" t="s">
        <v>13</v>
      </c>
      <c r="G612" s="8">
        <f t="shared" si="219"/>
        <v>606424</v>
      </c>
      <c r="H612" s="8">
        <f t="shared" si="219"/>
        <v>0</v>
      </c>
    </row>
    <row r="613" spans="1:8" ht="20.100000000000001" customHeight="1" x14ac:dyDescent="0.25">
      <c r="A613" s="28" t="s">
        <v>14</v>
      </c>
      <c r="B613" s="26">
        <f>B612</f>
        <v>913</v>
      </c>
      <c r="C613" s="26" t="s">
        <v>7</v>
      </c>
      <c r="D613" s="26" t="s">
        <v>8</v>
      </c>
      <c r="E613" s="26" t="s">
        <v>207</v>
      </c>
      <c r="F613" s="26">
        <v>610</v>
      </c>
      <c r="G613" s="9">
        <f>606292+132</f>
        <v>606424</v>
      </c>
      <c r="H613" s="9"/>
    </row>
    <row r="614" spans="1:8" ht="20.100000000000001" customHeight="1" x14ac:dyDescent="0.25">
      <c r="A614" s="28" t="s">
        <v>15</v>
      </c>
      <c r="B614" s="26">
        <v>913</v>
      </c>
      <c r="C614" s="26" t="s">
        <v>7</v>
      </c>
      <c r="D614" s="26" t="s">
        <v>8</v>
      </c>
      <c r="E614" s="26" t="s">
        <v>187</v>
      </c>
      <c r="F614" s="26"/>
      <c r="G614" s="9">
        <f t="shared" ref="G614:H616" si="220">G615</f>
        <v>32602</v>
      </c>
      <c r="H614" s="9">
        <f t="shared" si="220"/>
        <v>0</v>
      </c>
    </row>
    <row r="615" spans="1:8" ht="20.100000000000001" customHeight="1" x14ac:dyDescent="0.25">
      <c r="A615" s="28" t="s">
        <v>209</v>
      </c>
      <c r="B615" s="26">
        <v>913</v>
      </c>
      <c r="C615" s="26" t="s">
        <v>7</v>
      </c>
      <c r="D615" s="26" t="s">
        <v>8</v>
      </c>
      <c r="E615" s="26" t="s">
        <v>210</v>
      </c>
      <c r="F615" s="26"/>
      <c r="G615" s="9">
        <f t="shared" si="220"/>
        <v>32602</v>
      </c>
      <c r="H615" s="9">
        <f t="shared" si="220"/>
        <v>0</v>
      </c>
    </row>
    <row r="616" spans="1:8" ht="33" x14ac:dyDescent="0.25">
      <c r="A616" s="25" t="s">
        <v>12</v>
      </c>
      <c r="B616" s="26">
        <v>913</v>
      </c>
      <c r="C616" s="26" t="s">
        <v>7</v>
      </c>
      <c r="D616" s="26" t="s">
        <v>8</v>
      </c>
      <c r="E616" s="26" t="s">
        <v>210</v>
      </c>
      <c r="F616" s="26" t="s">
        <v>13</v>
      </c>
      <c r="G616" s="8">
        <f t="shared" si="220"/>
        <v>32602</v>
      </c>
      <c r="H616" s="8">
        <f t="shared" si="220"/>
        <v>0</v>
      </c>
    </row>
    <row r="617" spans="1:8" ht="20.100000000000001" customHeight="1" x14ac:dyDescent="0.25">
      <c r="A617" s="28" t="s">
        <v>14</v>
      </c>
      <c r="B617" s="26">
        <v>913</v>
      </c>
      <c r="C617" s="26" t="s">
        <v>7</v>
      </c>
      <c r="D617" s="26" t="s">
        <v>8</v>
      </c>
      <c r="E617" s="26" t="s">
        <v>210</v>
      </c>
      <c r="F617" s="26">
        <v>610</v>
      </c>
      <c r="G617" s="9">
        <f>24011+8591</f>
        <v>32602</v>
      </c>
      <c r="H617" s="9"/>
    </row>
    <row r="618" spans="1:8" ht="49.5" x14ac:dyDescent="0.25">
      <c r="A618" s="25" t="s">
        <v>212</v>
      </c>
      <c r="B618" s="26">
        <v>913</v>
      </c>
      <c r="C618" s="26" t="s">
        <v>7</v>
      </c>
      <c r="D618" s="26" t="s">
        <v>8</v>
      </c>
      <c r="E618" s="26" t="s">
        <v>213</v>
      </c>
      <c r="F618" s="26"/>
      <c r="G618" s="8">
        <f t="shared" ref="G618:H620" si="221">G619</f>
        <v>22917</v>
      </c>
      <c r="H618" s="8">
        <f t="shared" si="221"/>
        <v>0</v>
      </c>
    </row>
    <row r="619" spans="1:8" ht="20.100000000000001" customHeight="1" x14ac:dyDescent="0.25">
      <c r="A619" s="28" t="s">
        <v>214</v>
      </c>
      <c r="B619" s="26">
        <v>913</v>
      </c>
      <c r="C619" s="26" t="s">
        <v>7</v>
      </c>
      <c r="D619" s="26" t="s">
        <v>8</v>
      </c>
      <c r="E619" s="26" t="s">
        <v>215</v>
      </c>
      <c r="F619" s="26"/>
      <c r="G619" s="9">
        <f t="shared" si="221"/>
        <v>22917</v>
      </c>
      <c r="H619" s="9">
        <f t="shared" si="221"/>
        <v>0</v>
      </c>
    </row>
    <row r="620" spans="1:8" ht="20.100000000000001" customHeight="1" x14ac:dyDescent="0.25">
      <c r="A620" s="28" t="s">
        <v>66</v>
      </c>
      <c r="B620" s="26">
        <v>913</v>
      </c>
      <c r="C620" s="26" t="s">
        <v>7</v>
      </c>
      <c r="D620" s="26" t="s">
        <v>8</v>
      </c>
      <c r="E620" s="26" t="s">
        <v>215</v>
      </c>
      <c r="F620" s="26" t="s">
        <v>67</v>
      </c>
      <c r="G620" s="9">
        <f t="shared" si="221"/>
        <v>22917</v>
      </c>
      <c r="H620" s="9">
        <f t="shared" si="221"/>
        <v>0</v>
      </c>
    </row>
    <row r="621" spans="1:8" ht="49.5" x14ac:dyDescent="0.25">
      <c r="A621" s="25" t="s">
        <v>409</v>
      </c>
      <c r="B621" s="26">
        <f>B619</f>
        <v>913</v>
      </c>
      <c r="C621" s="26" t="s">
        <v>7</v>
      </c>
      <c r="D621" s="26" t="s">
        <v>8</v>
      </c>
      <c r="E621" s="26" t="s">
        <v>215</v>
      </c>
      <c r="F621" s="9">
        <v>810</v>
      </c>
      <c r="G621" s="9">
        <v>22917</v>
      </c>
      <c r="H621" s="9"/>
    </row>
    <row r="622" spans="1:8" s="97" customFormat="1" ht="20.100000000000001" hidden="1" customHeight="1" x14ac:dyDescent="0.25">
      <c r="A622" s="103" t="s">
        <v>576</v>
      </c>
      <c r="B622" s="100">
        <v>913</v>
      </c>
      <c r="C622" s="100" t="s">
        <v>7</v>
      </c>
      <c r="D622" s="100" t="s">
        <v>8</v>
      </c>
      <c r="E622" s="100" t="s">
        <v>609</v>
      </c>
      <c r="F622" s="100"/>
      <c r="G622" s="9">
        <f t="shared" ref="G622:H622" si="222">G623+G626+G630+G633</f>
        <v>0</v>
      </c>
      <c r="H622" s="9">
        <f t="shared" si="222"/>
        <v>0</v>
      </c>
    </row>
    <row r="623" spans="1:8" s="97" customFormat="1" ht="66" hidden="1" x14ac:dyDescent="0.25">
      <c r="A623" s="111" t="s">
        <v>645</v>
      </c>
      <c r="B623" s="99">
        <v>913</v>
      </c>
      <c r="C623" s="100" t="s">
        <v>7</v>
      </c>
      <c r="D623" s="100" t="s">
        <v>8</v>
      </c>
      <c r="E623" s="100" t="s">
        <v>644</v>
      </c>
      <c r="F623" s="102"/>
      <c r="G623" s="9">
        <f t="shared" ref="G623" si="223">G624</f>
        <v>0</v>
      </c>
      <c r="H623" s="9">
        <f t="shared" ref="G623:H624" si="224">H624</f>
        <v>0</v>
      </c>
    </row>
    <row r="624" spans="1:8" s="97" customFormat="1" ht="33" hidden="1" x14ac:dyDescent="0.25">
      <c r="A624" s="98" t="s">
        <v>12</v>
      </c>
      <c r="B624" s="99">
        <v>913</v>
      </c>
      <c r="C624" s="100" t="s">
        <v>7</v>
      </c>
      <c r="D624" s="100" t="s">
        <v>8</v>
      </c>
      <c r="E624" s="100" t="s">
        <v>644</v>
      </c>
      <c r="F624" s="100" t="s">
        <v>13</v>
      </c>
      <c r="G624" s="9">
        <f t="shared" si="224"/>
        <v>0</v>
      </c>
      <c r="H624" s="9">
        <f t="shared" si="224"/>
        <v>0</v>
      </c>
    </row>
    <row r="625" spans="1:8" s="97" customFormat="1" ht="20.100000000000001" hidden="1" customHeight="1" x14ac:dyDescent="0.25">
      <c r="A625" s="103" t="s">
        <v>14</v>
      </c>
      <c r="B625" s="100">
        <v>913</v>
      </c>
      <c r="C625" s="100" t="s">
        <v>7</v>
      </c>
      <c r="D625" s="100" t="s">
        <v>8</v>
      </c>
      <c r="E625" s="100" t="s">
        <v>644</v>
      </c>
      <c r="F625" s="100" t="s">
        <v>35</v>
      </c>
      <c r="G625" s="9"/>
      <c r="H625" s="9"/>
    </row>
    <row r="626" spans="1:8" s="97" customFormat="1" ht="66" hidden="1" x14ac:dyDescent="0.25">
      <c r="A626" s="116" t="s">
        <v>635</v>
      </c>
      <c r="B626" s="99">
        <v>913</v>
      </c>
      <c r="C626" s="100" t="s">
        <v>7</v>
      </c>
      <c r="D626" s="100" t="s">
        <v>8</v>
      </c>
      <c r="E626" s="100" t="s">
        <v>634</v>
      </c>
      <c r="F626" s="102"/>
      <c r="G626" s="9">
        <f t="shared" ref="G626:H626" si="225">G627</f>
        <v>0</v>
      </c>
      <c r="H626" s="9">
        <f t="shared" si="225"/>
        <v>0</v>
      </c>
    </row>
    <row r="627" spans="1:8" s="97" customFormat="1" ht="33" hidden="1" x14ac:dyDescent="0.25">
      <c r="A627" s="98" t="s">
        <v>12</v>
      </c>
      <c r="B627" s="99">
        <v>913</v>
      </c>
      <c r="C627" s="100" t="s">
        <v>7</v>
      </c>
      <c r="D627" s="100" t="s">
        <v>8</v>
      </c>
      <c r="E627" s="100" t="s">
        <v>634</v>
      </c>
      <c r="F627" s="100" t="s">
        <v>13</v>
      </c>
      <c r="G627" s="9">
        <f t="shared" ref="G627:H627" si="226">G628+G629</f>
        <v>0</v>
      </c>
      <c r="H627" s="9">
        <f t="shared" si="226"/>
        <v>0</v>
      </c>
    </row>
    <row r="628" spans="1:8" s="97" customFormat="1" ht="20.100000000000001" hidden="1" customHeight="1" x14ac:dyDescent="0.25">
      <c r="A628" s="103" t="s">
        <v>14</v>
      </c>
      <c r="B628" s="100">
        <v>913</v>
      </c>
      <c r="C628" s="100" t="s">
        <v>7</v>
      </c>
      <c r="D628" s="100" t="s">
        <v>8</v>
      </c>
      <c r="E628" s="100" t="s">
        <v>634</v>
      </c>
      <c r="F628" s="100" t="s">
        <v>35</v>
      </c>
      <c r="G628" s="9"/>
      <c r="H628" s="9"/>
    </row>
    <row r="629" spans="1:8" s="97" customFormat="1" ht="20.100000000000001" hidden="1" customHeight="1" x14ac:dyDescent="0.25">
      <c r="A629" s="103" t="s">
        <v>24</v>
      </c>
      <c r="B629" s="100">
        <v>913</v>
      </c>
      <c r="C629" s="100" t="s">
        <v>7</v>
      </c>
      <c r="D629" s="100" t="s">
        <v>8</v>
      </c>
      <c r="E629" s="100" t="s">
        <v>634</v>
      </c>
      <c r="F629" s="100">
        <v>620</v>
      </c>
      <c r="G629" s="9"/>
      <c r="H629" s="9"/>
    </row>
    <row r="630" spans="1:8" s="97" customFormat="1" ht="49.5" hidden="1" x14ac:dyDescent="0.25">
      <c r="A630" s="111" t="s">
        <v>614</v>
      </c>
      <c r="B630" s="99">
        <v>913</v>
      </c>
      <c r="C630" s="100" t="s">
        <v>7</v>
      </c>
      <c r="D630" s="100" t="s">
        <v>8</v>
      </c>
      <c r="E630" s="100" t="s">
        <v>615</v>
      </c>
      <c r="F630" s="100"/>
      <c r="G630" s="9">
        <f t="shared" ref="G630:H631" si="227">G631</f>
        <v>0</v>
      </c>
      <c r="H630" s="9">
        <f t="shared" si="227"/>
        <v>0</v>
      </c>
    </row>
    <row r="631" spans="1:8" s="97" customFormat="1" ht="33" hidden="1" x14ac:dyDescent="0.25">
      <c r="A631" s="98" t="s">
        <v>12</v>
      </c>
      <c r="B631" s="99">
        <v>913</v>
      </c>
      <c r="C631" s="100" t="s">
        <v>7</v>
      </c>
      <c r="D631" s="100" t="s">
        <v>8</v>
      </c>
      <c r="E631" s="100" t="s">
        <v>615</v>
      </c>
      <c r="F631" s="100" t="s">
        <v>13</v>
      </c>
      <c r="G631" s="9">
        <f t="shared" si="227"/>
        <v>0</v>
      </c>
      <c r="H631" s="9">
        <f t="shared" si="227"/>
        <v>0</v>
      </c>
    </row>
    <row r="632" spans="1:8" s="97" customFormat="1" ht="20.100000000000001" hidden="1" customHeight="1" x14ac:dyDescent="0.25">
      <c r="A632" s="103" t="s">
        <v>14</v>
      </c>
      <c r="B632" s="100">
        <v>913</v>
      </c>
      <c r="C632" s="100" t="s">
        <v>7</v>
      </c>
      <c r="D632" s="100" t="s">
        <v>8</v>
      </c>
      <c r="E632" s="100" t="s">
        <v>615</v>
      </c>
      <c r="F632" s="100" t="s">
        <v>35</v>
      </c>
      <c r="G632" s="9"/>
      <c r="H632" s="9"/>
    </row>
    <row r="633" spans="1:8" s="97" customFormat="1" ht="49.5" hidden="1" x14ac:dyDescent="0.25">
      <c r="A633" s="111" t="s">
        <v>617</v>
      </c>
      <c r="B633" s="99">
        <v>913</v>
      </c>
      <c r="C633" s="100" t="s">
        <v>7</v>
      </c>
      <c r="D633" s="100" t="s">
        <v>8</v>
      </c>
      <c r="E633" s="100" t="s">
        <v>616</v>
      </c>
      <c r="F633" s="100"/>
      <c r="G633" s="9">
        <f t="shared" ref="G633:H634" si="228">G634</f>
        <v>0</v>
      </c>
      <c r="H633" s="9">
        <f t="shared" si="228"/>
        <v>0</v>
      </c>
    </row>
    <row r="634" spans="1:8" s="97" customFormat="1" ht="33" hidden="1" x14ac:dyDescent="0.25">
      <c r="A634" s="98" t="s">
        <v>12</v>
      </c>
      <c r="B634" s="99">
        <v>913</v>
      </c>
      <c r="C634" s="100" t="s">
        <v>7</v>
      </c>
      <c r="D634" s="100" t="s">
        <v>8</v>
      </c>
      <c r="E634" s="100" t="s">
        <v>616</v>
      </c>
      <c r="F634" s="100" t="s">
        <v>13</v>
      </c>
      <c r="G634" s="9">
        <f t="shared" si="228"/>
        <v>0</v>
      </c>
      <c r="H634" s="9">
        <f t="shared" si="228"/>
        <v>0</v>
      </c>
    </row>
    <row r="635" spans="1:8" s="97" customFormat="1" ht="20.100000000000001" hidden="1" customHeight="1" x14ac:dyDescent="0.25">
      <c r="A635" s="103" t="s">
        <v>14</v>
      </c>
      <c r="B635" s="100">
        <v>913</v>
      </c>
      <c r="C635" s="100" t="s">
        <v>7</v>
      </c>
      <c r="D635" s="100" t="s">
        <v>8</v>
      </c>
      <c r="E635" s="100" t="s">
        <v>616</v>
      </c>
      <c r="F635" s="100" t="s">
        <v>35</v>
      </c>
      <c r="G635" s="9"/>
      <c r="H635" s="9"/>
    </row>
    <row r="636" spans="1:8" s="97" customFormat="1" ht="66" hidden="1" x14ac:dyDescent="0.25">
      <c r="A636" s="98" t="s">
        <v>713</v>
      </c>
      <c r="B636" s="100" t="s">
        <v>202</v>
      </c>
      <c r="C636" s="100" t="s">
        <v>7</v>
      </c>
      <c r="D636" s="100" t="s">
        <v>8</v>
      </c>
      <c r="E636" s="100" t="s">
        <v>712</v>
      </c>
      <c r="F636" s="100"/>
      <c r="G636" s="9">
        <f t="shared" ref="G636:H637" si="229">G637</f>
        <v>0</v>
      </c>
      <c r="H636" s="9">
        <f t="shared" si="229"/>
        <v>0</v>
      </c>
    </row>
    <row r="637" spans="1:8" s="97" customFormat="1" ht="33" hidden="1" x14ac:dyDescent="0.25">
      <c r="A637" s="98" t="s">
        <v>12</v>
      </c>
      <c r="B637" s="100" t="s">
        <v>202</v>
      </c>
      <c r="C637" s="100" t="s">
        <v>7</v>
      </c>
      <c r="D637" s="100" t="s">
        <v>8</v>
      </c>
      <c r="E637" s="100" t="s">
        <v>712</v>
      </c>
      <c r="F637" s="100" t="s">
        <v>13</v>
      </c>
      <c r="G637" s="9">
        <f t="shared" si="229"/>
        <v>0</v>
      </c>
      <c r="H637" s="9">
        <f t="shared" si="229"/>
        <v>0</v>
      </c>
    </row>
    <row r="638" spans="1:8" s="97" customFormat="1" ht="20.100000000000001" hidden="1" customHeight="1" x14ac:dyDescent="0.25">
      <c r="A638" s="103" t="s">
        <v>14</v>
      </c>
      <c r="B638" s="100" t="s">
        <v>202</v>
      </c>
      <c r="C638" s="100" t="s">
        <v>7</v>
      </c>
      <c r="D638" s="100" t="s">
        <v>8</v>
      </c>
      <c r="E638" s="100" t="s">
        <v>712</v>
      </c>
      <c r="F638" s="100" t="s">
        <v>35</v>
      </c>
      <c r="G638" s="9"/>
      <c r="H638" s="9"/>
    </row>
    <row r="639" spans="1:8" ht="33" x14ac:dyDescent="0.25">
      <c r="A639" s="25" t="s">
        <v>325</v>
      </c>
      <c r="B639" s="42">
        <v>913</v>
      </c>
      <c r="C639" s="26" t="s">
        <v>7</v>
      </c>
      <c r="D639" s="26" t="s">
        <v>8</v>
      </c>
      <c r="E639" s="26" t="s">
        <v>395</v>
      </c>
      <c r="F639" s="26"/>
      <c r="G639" s="9">
        <f t="shared" ref="G639:H639" si="230">G640+G644+G647</f>
        <v>1555</v>
      </c>
      <c r="H639" s="9">
        <f t="shared" si="230"/>
        <v>0</v>
      </c>
    </row>
    <row r="640" spans="1:8" ht="20.100000000000001" customHeight="1" x14ac:dyDescent="0.25">
      <c r="A640" s="28" t="s">
        <v>15</v>
      </c>
      <c r="B640" s="26">
        <v>913</v>
      </c>
      <c r="C640" s="26" t="s">
        <v>7</v>
      </c>
      <c r="D640" s="26" t="s">
        <v>8</v>
      </c>
      <c r="E640" s="26" t="s">
        <v>396</v>
      </c>
      <c r="F640" s="26"/>
      <c r="G640" s="9">
        <f t="shared" ref="G640:H642" si="231">G641</f>
        <v>1555</v>
      </c>
      <c r="H640" s="9">
        <f t="shared" si="231"/>
        <v>0</v>
      </c>
    </row>
    <row r="641" spans="1:8" ht="20.100000000000001" customHeight="1" x14ac:dyDescent="0.25">
      <c r="A641" s="28" t="s">
        <v>209</v>
      </c>
      <c r="B641" s="26">
        <v>913</v>
      </c>
      <c r="C641" s="26" t="s">
        <v>7</v>
      </c>
      <c r="D641" s="26" t="s">
        <v>8</v>
      </c>
      <c r="E641" s="26" t="s">
        <v>490</v>
      </c>
      <c r="F641" s="26"/>
      <c r="G641" s="9">
        <f t="shared" si="231"/>
        <v>1555</v>
      </c>
      <c r="H641" s="9">
        <f t="shared" si="231"/>
        <v>0</v>
      </c>
    </row>
    <row r="642" spans="1:8" ht="33" x14ac:dyDescent="0.25">
      <c r="A642" s="25" t="s">
        <v>12</v>
      </c>
      <c r="B642" s="42">
        <v>913</v>
      </c>
      <c r="C642" s="26" t="s">
        <v>7</v>
      </c>
      <c r="D642" s="26" t="s">
        <v>8</v>
      </c>
      <c r="E642" s="26" t="s">
        <v>490</v>
      </c>
      <c r="F642" s="26" t="s">
        <v>13</v>
      </c>
      <c r="G642" s="9">
        <f t="shared" si="231"/>
        <v>1555</v>
      </c>
      <c r="H642" s="9">
        <f t="shared" si="231"/>
        <v>0</v>
      </c>
    </row>
    <row r="643" spans="1:8" ht="20.100000000000001" customHeight="1" x14ac:dyDescent="0.25">
      <c r="A643" s="28" t="s">
        <v>14</v>
      </c>
      <c r="B643" s="26">
        <v>913</v>
      </c>
      <c r="C643" s="26" t="s">
        <v>7</v>
      </c>
      <c r="D643" s="26" t="s">
        <v>8</v>
      </c>
      <c r="E643" s="26" t="s">
        <v>490</v>
      </c>
      <c r="F643" s="26" t="s">
        <v>35</v>
      </c>
      <c r="G643" s="9">
        <v>1555</v>
      </c>
      <c r="H643" s="9"/>
    </row>
    <row r="644" spans="1:8" s="97" customFormat="1" ht="66" hidden="1" x14ac:dyDescent="0.25">
      <c r="A644" s="98" t="s">
        <v>507</v>
      </c>
      <c r="B644" s="100" t="s">
        <v>202</v>
      </c>
      <c r="C644" s="100" t="s">
        <v>7</v>
      </c>
      <c r="D644" s="100" t="s">
        <v>8</v>
      </c>
      <c r="E644" s="100" t="s">
        <v>506</v>
      </c>
      <c r="F644" s="100"/>
      <c r="G644" s="9">
        <f t="shared" ref="G644:H645" si="232">G645</f>
        <v>0</v>
      </c>
      <c r="H644" s="9">
        <f t="shared" si="232"/>
        <v>0</v>
      </c>
    </row>
    <row r="645" spans="1:8" s="97" customFormat="1" ht="33" hidden="1" x14ac:dyDescent="0.25">
      <c r="A645" s="98" t="s">
        <v>12</v>
      </c>
      <c r="B645" s="100" t="s">
        <v>202</v>
      </c>
      <c r="C645" s="100" t="s">
        <v>7</v>
      </c>
      <c r="D645" s="100" t="s">
        <v>8</v>
      </c>
      <c r="E645" s="100" t="s">
        <v>506</v>
      </c>
      <c r="F645" s="100" t="s">
        <v>13</v>
      </c>
      <c r="G645" s="9">
        <f t="shared" si="232"/>
        <v>0</v>
      </c>
      <c r="H645" s="9">
        <f t="shared" si="232"/>
        <v>0</v>
      </c>
    </row>
    <row r="646" spans="1:8" s="97" customFormat="1" ht="20.100000000000001" hidden="1" customHeight="1" x14ac:dyDescent="0.25">
      <c r="A646" s="103" t="s">
        <v>14</v>
      </c>
      <c r="B646" s="100" t="s">
        <v>202</v>
      </c>
      <c r="C646" s="100" t="s">
        <v>7</v>
      </c>
      <c r="D646" s="100" t="s">
        <v>8</v>
      </c>
      <c r="E646" s="100" t="s">
        <v>506</v>
      </c>
      <c r="F646" s="100" t="s">
        <v>35</v>
      </c>
      <c r="G646" s="9"/>
      <c r="H646" s="9"/>
    </row>
    <row r="647" spans="1:8" s="97" customFormat="1" ht="20.100000000000001" hidden="1" customHeight="1" x14ac:dyDescent="0.25">
      <c r="A647" s="103" t="s">
        <v>702</v>
      </c>
      <c r="B647" s="100" t="s">
        <v>202</v>
      </c>
      <c r="C647" s="100" t="s">
        <v>7</v>
      </c>
      <c r="D647" s="100" t="s">
        <v>8</v>
      </c>
      <c r="E647" s="100" t="s">
        <v>711</v>
      </c>
      <c r="F647" s="100"/>
      <c r="G647" s="9">
        <f>G648</f>
        <v>0</v>
      </c>
      <c r="H647" s="9">
        <f>H648</f>
        <v>0</v>
      </c>
    </row>
    <row r="648" spans="1:8" s="97" customFormat="1" ht="33" hidden="1" x14ac:dyDescent="0.25">
      <c r="A648" s="98" t="s">
        <v>12</v>
      </c>
      <c r="B648" s="100" t="s">
        <v>202</v>
      </c>
      <c r="C648" s="100" t="s">
        <v>7</v>
      </c>
      <c r="D648" s="100" t="s">
        <v>8</v>
      </c>
      <c r="E648" s="100" t="s">
        <v>711</v>
      </c>
      <c r="F648" s="100" t="s">
        <v>13</v>
      </c>
      <c r="G648" s="9">
        <f>G649</f>
        <v>0</v>
      </c>
      <c r="H648" s="9">
        <f>H649</f>
        <v>0</v>
      </c>
    </row>
    <row r="649" spans="1:8" s="97" customFormat="1" ht="20.100000000000001" hidden="1" customHeight="1" x14ac:dyDescent="0.25">
      <c r="A649" s="103" t="s">
        <v>14</v>
      </c>
      <c r="B649" s="100" t="s">
        <v>202</v>
      </c>
      <c r="C649" s="100" t="s">
        <v>7</v>
      </c>
      <c r="D649" s="100" t="s">
        <v>8</v>
      </c>
      <c r="E649" s="100" t="s">
        <v>711</v>
      </c>
      <c r="F649" s="100" t="s">
        <v>35</v>
      </c>
      <c r="G649" s="9"/>
      <c r="H649" s="9"/>
    </row>
    <row r="650" spans="1:8" x14ac:dyDescent="0.25">
      <c r="A650" s="38"/>
      <c r="B650" s="42"/>
      <c r="C650" s="26"/>
      <c r="D650" s="26"/>
      <c r="E650" s="26"/>
      <c r="F650" s="26"/>
      <c r="G650" s="9"/>
      <c r="H650" s="9"/>
    </row>
    <row r="651" spans="1:8" ht="18.75" x14ac:dyDescent="0.3">
      <c r="A651" s="52" t="s">
        <v>434</v>
      </c>
      <c r="B651" s="24" t="s">
        <v>202</v>
      </c>
      <c r="C651" s="24" t="s">
        <v>7</v>
      </c>
      <c r="D651" s="24" t="s">
        <v>80</v>
      </c>
      <c r="E651" s="24"/>
      <c r="F651" s="55"/>
      <c r="G651" s="15">
        <f>G652+G678+G683</f>
        <v>321017</v>
      </c>
      <c r="H651" s="15">
        <f>H652+H678+H683</f>
        <v>123199</v>
      </c>
    </row>
    <row r="652" spans="1:8" ht="33" x14ac:dyDescent="0.25">
      <c r="A652" s="28" t="s">
        <v>575</v>
      </c>
      <c r="B652" s="26">
        <v>913</v>
      </c>
      <c r="C652" s="26" t="s">
        <v>7</v>
      </c>
      <c r="D652" s="26" t="s">
        <v>80</v>
      </c>
      <c r="E652" s="26" t="s">
        <v>186</v>
      </c>
      <c r="F652" s="26"/>
      <c r="G652" s="9">
        <f>G653+G657+G661+G668+G672+G675</f>
        <v>321017</v>
      </c>
      <c r="H652" s="9">
        <f>H653+H657+H661+H668+H672+H675</f>
        <v>123199</v>
      </c>
    </row>
    <row r="653" spans="1:8" ht="33" x14ac:dyDescent="0.25">
      <c r="A653" s="38" t="s">
        <v>10</v>
      </c>
      <c r="B653" s="26">
        <f>B652</f>
        <v>913</v>
      </c>
      <c r="C653" s="26" t="s">
        <v>7</v>
      </c>
      <c r="D653" s="26" t="s">
        <v>80</v>
      </c>
      <c r="E653" s="26" t="s">
        <v>197</v>
      </c>
      <c r="F653" s="26"/>
      <c r="G653" s="8">
        <f t="shared" ref="G653:H655" si="233">G654</f>
        <v>196384</v>
      </c>
      <c r="H653" s="8">
        <f t="shared" si="233"/>
        <v>0</v>
      </c>
    </row>
    <row r="654" spans="1:8" ht="20.100000000000001" customHeight="1" x14ac:dyDescent="0.25">
      <c r="A654" s="28" t="s">
        <v>11</v>
      </c>
      <c r="B654" s="26">
        <f>B652</f>
        <v>913</v>
      </c>
      <c r="C654" s="26" t="s">
        <v>7</v>
      </c>
      <c r="D654" s="26" t="s">
        <v>80</v>
      </c>
      <c r="E654" s="26" t="s">
        <v>208</v>
      </c>
      <c r="F654" s="26"/>
      <c r="G654" s="9">
        <f t="shared" si="233"/>
        <v>196384</v>
      </c>
      <c r="H654" s="9">
        <f t="shared" si="233"/>
        <v>0</v>
      </c>
    </row>
    <row r="655" spans="1:8" ht="33" x14ac:dyDescent="0.25">
      <c r="A655" s="25" t="s">
        <v>12</v>
      </c>
      <c r="B655" s="26">
        <f>B654</f>
        <v>913</v>
      </c>
      <c r="C655" s="26" t="s">
        <v>7</v>
      </c>
      <c r="D655" s="26" t="s">
        <v>80</v>
      </c>
      <c r="E655" s="26" t="s">
        <v>208</v>
      </c>
      <c r="F655" s="26" t="s">
        <v>13</v>
      </c>
      <c r="G655" s="8">
        <f t="shared" si="233"/>
        <v>196384</v>
      </c>
      <c r="H655" s="8">
        <f t="shared" si="233"/>
        <v>0</v>
      </c>
    </row>
    <row r="656" spans="1:8" ht="20.100000000000001" customHeight="1" x14ac:dyDescent="0.25">
      <c r="A656" s="28" t="s">
        <v>14</v>
      </c>
      <c r="B656" s="26">
        <f>B655</f>
        <v>913</v>
      </c>
      <c r="C656" s="26" t="s">
        <v>7</v>
      </c>
      <c r="D656" s="26" t="s">
        <v>80</v>
      </c>
      <c r="E656" s="26" t="s">
        <v>208</v>
      </c>
      <c r="F656" s="26">
        <v>610</v>
      </c>
      <c r="G656" s="9">
        <f>177515+18869</f>
        <v>196384</v>
      </c>
      <c r="H656" s="9"/>
    </row>
    <row r="657" spans="1:8" ht="20.100000000000001" customHeight="1" x14ac:dyDescent="0.25">
      <c r="A657" s="28" t="s">
        <v>15</v>
      </c>
      <c r="B657" s="26">
        <v>913</v>
      </c>
      <c r="C657" s="26" t="s">
        <v>7</v>
      </c>
      <c r="D657" s="26" t="s">
        <v>80</v>
      </c>
      <c r="E657" s="26" t="s">
        <v>187</v>
      </c>
      <c r="F657" s="26"/>
      <c r="G657" s="9">
        <f t="shared" ref="G657:H659" si="234">G658</f>
        <v>1434</v>
      </c>
      <c r="H657" s="9">
        <f t="shared" si="234"/>
        <v>0</v>
      </c>
    </row>
    <row r="658" spans="1:8" ht="20.100000000000001" customHeight="1" x14ac:dyDescent="0.25">
      <c r="A658" s="28" t="s">
        <v>16</v>
      </c>
      <c r="B658" s="26">
        <v>913</v>
      </c>
      <c r="C658" s="26" t="s">
        <v>7</v>
      </c>
      <c r="D658" s="26" t="s">
        <v>80</v>
      </c>
      <c r="E658" s="26" t="s">
        <v>211</v>
      </c>
      <c r="F658" s="26"/>
      <c r="G658" s="9">
        <f t="shared" si="234"/>
        <v>1434</v>
      </c>
      <c r="H658" s="9">
        <f t="shared" si="234"/>
        <v>0</v>
      </c>
    </row>
    <row r="659" spans="1:8" ht="33" x14ac:dyDescent="0.25">
      <c r="A659" s="25" t="s">
        <v>12</v>
      </c>
      <c r="B659" s="26">
        <v>913</v>
      </c>
      <c r="C659" s="26" t="s">
        <v>7</v>
      </c>
      <c r="D659" s="26" t="s">
        <v>80</v>
      </c>
      <c r="E659" s="26" t="s">
        <v>211</v>
      </c>
      <c r="F659" s="26" t="s">
        <v>13</v>
      </c>
      <c r="G659" s="8">
        <f t="shared" si="234"/>
        <v>1434</v>
      </c>
      <c r="H659" s="8">
        <f t="shared" si="234"/>
        <v>0</v>
      </c>
    </row>
    <row r="660" spans="1:8" ht="20.100000000000001" customHeight="1" x14ac:dyDescent="0.25">
      <c r="A660" s="28" t="s">
        <v>14</v>
      </c>
      <c r="B660" s="26">
        <v>913</v>
      </c>
      <c r="C660" s="26" t="s">
        <v>7</v>
      </c>
      <c r="D660" s="26" t="s">
        <v>80</v>
      </c>
      <c r="E660" s="26" t="s">
        <v>211</v>
      </c>
      <c r="F660" s="26">
        <v>610</v>
      </c>
      <c r="G660" s="9">
        <f>815+619</f>
        <v>1434</v>
      </c>
      <c r="H660" s="9"/>
    </row>
    <row r="661" spans="1:8" s="97" customFormat="1" ht="20.100000000000001" hidden="1" customHeight="1" x14ac:dyDescent="0.25">
      <c r="A661" s="103" t="s">
        <v>576</v>
      </c>
      <c r="B661" s="100">
        <v>913</v>
      </c>
      <c r="C661" s="100" t="s">
        <v>7</v>
      </c>
      <c r="D661" s="100" t="s">
        <v>80</v>
      </c>
      <c r="E661" s="100" t="s">
        <v>609</v>
      </c>
      <c r="F661" s="100"/>
      <c r="G661" s="9">
        <f t="shared" ref="G661:H661" si="235">G662+G665</f>
        <v>0</v>
      </c>
      <c r="H661" s="9">
        <f t="shared" si="235"/>
        <v>0</v>
      </c>
    </row>
    <row r="662" spans="1:8" s="97" customFormat="1" ht="49.5" hidden="1" x14ac:dyDescent="0.25">
      <c r="A662" s="111" t="s">
        <v>618</v>
      </c>
      <c r="B662" s="99">
        <v>913</v>
      </c>
      <c r="C662" s="100" t="s">
        <v>7</v>
      </c>
      <c r="D662" s="100" t="s">
        <v>80</v>
      </c>
      <c r="E662" s="100" t="s">
        <v>619</v>
      </c>
      <c r="F662" s="100"/>
      <c r="G662" s="9">
        <f t="shared" ref="G662:H663" si="236">G663</f>
        <v>0</v>
      </c>
      <c r="H662" s="9">
        <f t="shared" si="236"/>
        <v>0</v>
      </c>
    </row>
    <row r="663" spans="1:8" s="97" customFormat="1" ht="33" hidden="1" x14ac:dyDescent="0.25">
      <c r="A663" s="98" t="s">
        <v>12</v>
      </c>
      <c r="B663" s="99">
        <v>913</v>
      </c>
      <c r="C663" s="100" t="s">
        <v>7</v>
      </c>
      <c r="D663" s="100" t="s">
        <v>80</v>
      </c>
      <c r="E663" s="100" t="s">
        <v>619</v>
      </c>
      <c r="F663" s="100" t="s">
        <v>13</v>
      </c>
      <c r="G663" s="9">
        <f t="shared" si="236"/>
        <v>0</v>
      </c>
      <c r="H663" s="9">
        <f t="shared" si="236"/>
        <v>0</v>
      </c>
    </row>
    <row r="664" spans="1:8" s="97" customFormat="1" ht="20.100000000000001" hidden="1" customHeight="1" x14ac:dyDescent="0.25">
      <c r="A664" s="103" t="s">
        <v>14</v>
      </c>
      <c r="B664" s="100">
        <v>913</v>
      </c>
      <c r="C664" s="100" t="s">
        <v>7</v>
      </c>
      <c r="D664" s="100" t="s">
        <v>80</v>
      </c>
      <c r="E664" s="100" t="s">
        <v>619</v>
      </c>
      <c r="F664" s="100" t="s">
        <v>35</v>
      </c>
      <c r="G664" s="9"/>
      <c r="H664" s="9"/>
    </row>
    <row r="665" spans="1:8" s="97" customFormat="1" ht="82.5" hidden="1" x14ac:dyDescent="0.25">
      <c r="A665" s="111" t="s">
        <v>650</v>
      </c>
      <c r="B665" s="99">
        <v>913</v>
      </c>
      <c r="C665" s="100" t="s">
        <v>7</v>
      </c>
      <c r="D665" s="100" t="s">
        <v>80</v>
      </c>
      <c r="E665" s="100" t="s">
        <v>651</v>
      </c>
      <c r="F665" s="100"/>
      <c r="G665" s="9">
        <f t="shared" ref="G665:H666" si="237">G666</f>
        <v>0</v>
      </c>
      <c r="H665" s="9">
        <f t="shared" si="237"/>
        <v>0</v>
      </c>
    </row>
    <row r="666" spans="1:8" s="97" customFormat="1" ht="33" hidden="1" x14ac:dyDescent="0.25">
      <c r="A666" s="98" t="s">
        <v>12</v>
      </c>
      <c r="B666" s="99">
        <v>913</v>
      </c>
      <c r="C666" s="100" t="s">
        <v>7</v>
      </c>
      <c r="D666" s="100" t="s">
        <v>80</v>
      </c>
      <c r="E666" s="100" t="s">
        <v>651</v>
      </c>
      <c r="F666" s="100" t="s">
        <v>13</v>
      </c>
      <c r="G666" s="9">
        <f t="shared" si="237"/>
        <v>0</v>
      </c>
      <c r="H666" s="9">
        <f t="shared" si="237"/>
        <v>0</v>
      </c>
    </row>
    <row r="667" spans="1:8" s="97" customFormat="1" ht="20.100000000000001" hidden="1" customHeight="1" x14ac:dyDescent="0.25">
      <c r="A667" s="103" t="s">
        <v>14</v>
      </c>
      <c r="B667" s="100">
        <v>913</v>
      </c>
      <c r="C667" s="100" t="s">
        <v>7</v>
      </c>
      <c r="D667" s="100" t="s">
        <v>80</v>
      </c>
      <c r="E667" s="100" t="s">
        <v>651</v>
      </c>
      <c r="F667" s="100" t="s">
        <v>35</v>
      </c>
      <c r="G667" s="9"/>
      <c r="H667" s="9"/>
    </row>
    <row r="668" spans="1:8" ht="33" x14ac:dyDescent="0.25">
      <c r="A668" s="38" t="s">
        <v>399</v>
      </c>
      <c r="B668" s="26">
        <v>913</v>
      </c>
      <c r="C668" s="26" t="s">
        <v>7</v>
      </c>
      <c r="D668" s="26" t="s">
        <v>80</v>
      </c>
      <c r="E668" s="30" t="s">
        <v>624</v>
      </c>
      <c r="F668" s="31"/>
      <c r="G668" s="9">
        <f t="shared" ref="G668:H670" si="238">G669</f>
        <v>123199</v>
      </c>
      <c r="H668" s="9">
        <f t="shared" si="238"/>
        <v>123199</v>
      </c>
    </row>
    <row r="669" spans="1:8" ht="33" x14ac:dyDescent="0.25">
      <c r="A669" s="38" t="s">
        <v>400</v>
      </c>
      <c r="B669" s="26">
        <v>913</v>
      </c>
      <c r="C669" s="26" t="s">
        <v>7</v>
      </c>
      <c r="D669" s="26" t="s">
        <v>80</v>
      </c>
      <c r="E669" s="30" t="s">
        <v>625</v>
      </c>
      <c r="F669" s="31"/>
      <c r="G669" s="9">
        <f t="shared" si="238"/>
        <v>123199</v>
      </c>
      <c r="H669" s="9">
        <f t="shared" si="238"/>
        <v>123199</v>
      </c>
    </row>
    <row r="670" spans="1:8" ht="33" x14ac:dyDescent="0.25">
      <c r="A670" s="25" t="s">
        <v>12</v>
      </c>
      <c r="B670" s="26">
        <v>913</v>
      </c>
      <c r="C670" s="26" t="s">
        <v>7</v>
      </c>
      <c r="D670" s="26" t="s">
        <v>80</v>
      </c>
      <c r="E670" s="30" t="s">
        <v>625</v>
      </c>
      <c r="F670" s="31">
        <v>600</v>
      </c>
      <c r="G670" s="9">
        <f t="shared" si="238"/>
        <v>123199</v>
      </c>
      <c r="H670" s="9">
        <f t="shared" si="238"/>
        <v>123199</v>
      </c>
    </row>
    <row r="671" spans="1:8" x14ac:dyDescent="0.25">
      <c r="A671" s="38" t="s">
        <v>14</v>
      </c>
      <c r="B671" s="26">
        <v>913</v>
      </c>
      <c r="C671" s="26" t="s">
        <v>7</v>
      </c>
      <c r="D671" s="26" t="s">
        <v>80</v>
      </c>
      <c r="E671" s="30" t="s">
        <v>625</v>
      </c>
      <c r="F671" s="31">
        <v>610</v>
      </c>
      <c r="G671" s="9">
        <v>123199</v>
      </c>
      <c r="H671" s="9">
        <v>123199</v>
      </c>
    </row>
    <row r="672" spans="1:8" s="97" customFormat="1" ht="51" hidden="1" x14ac:dyDescent="0.3">
      <c r="A672" s="110" t="s">
        <v>653</v>
      </c>
      <c r="B672" s="108" t="s">
        <v>202</v>
      </c>
      <c r="C672" s="108" t="s">
        <v>7</v>
      </c>
      <c r="D672" s="100" t="s">
        <v>80</v>
      </c>
      <c r="E672" s="108" t="s">
        <v>654</v>
      </c>
      <c r="F672" s="100"/>
      <c r="G672" s="9">
        <f t="shared" ref="G672:H673" si="239">G673</f>
        <v>0</v>
      </c>
      <c r="H672" s="9">
        <f t="shared" si="239"/>
        <v>0</v>
      </c>
    </row>
    <row r="673" spans="1:8" s="97" customFormat="1" ht="33" hidden="1" x14ac:dyDescent="0.25">
      <c r="A673" s="111" t="s">
        <v>12</v>
      </c>
      <c r="B673" s="108" t="s">
        <v>202</v>
      </c>
      <c r="C673" s="108" t="s">
        <v>7</v>
      </c>
      <c r="D673" s="100" t="s">
        <v>80</v>
      </c>
      <c r="E673" s="108" t="s">
        <v>654</v>
      </c>
      <c r="F673" s="108" t="s">
        <v>13</v>
      </c>
      <c r="G673" s="9">
        <f t="shared" si="239"/>
        <v>0</v>
      </c>
      <c r="H673" s="9">
        <f t="shared" si="239"/>
        <v>0</v>
      </c>
    </row>
    <row r="674" spans="1:8" s="97" customFormat="1" ht="20.100000000000001" hidden="1" customHeight="1" x14ac:dyDescent="0.25">
      <c r="A674" s="103" t="s">
        <v>14</v>
      </c>
      <c r="B674" s="100" t="s">
        <v>202</v>
      </c>
      <c r="C674" s="100" t="s">
        <v>7</v>
      </c>
      <c r="D674" s="100" t="s">
        <v>80</v>
      </c>
      <c r="E674" s="100" t="s">
        <v>654</v>
      </c>
      <c r="F674" s="100" t="s">
        <v>35</v>
      </c>
      <c r="G674" s="9"/>
      <c r="H674" s="9"/>
    </row>
    <row r="675" spans="1:8" s="97" customFormat="1" ht="49.5" hidden="1" x14ac:dyDescent="0.25">
      <c r="A675" s="110" t="s">
        <v>656</v>
      </c>
      <c r="B675" s="108" t="s">
        <v>202</v>
      </c>
      <c r="C675" s="108" t="s">
        <v>7</v>
      </c>
      <c r="D675" s="100" t="s">
        <v>80</v>
      </c>
      <c r="E675" s="108" t="s">
        <v>655</v>
      </c>
      <c r="F675" s="100"/>
      <c r="G675" s="9">
        <f t="shared" ref="G675:H676" si="240">G676</f>
        <v>0</v>
      </c>
      <c r="H675" s="9">
        <f t="shared" si="240"/>
        <v>0</v>
      </c>
    </row>
    <row r="676" spans="1:8" s="97" customFormat="1" ht="33" hidden="1" x14ac:dyDescent="0.25">
      <c r="A676" s="111" t="s">
        <v>12</v>
      </c>
      <c r="B676" s="108" t="s">
        <v>202</v>
      </c>
      <c r="C676" s="108" t="s">
        <v>7</v>
      </c>
      <c r="D676" s="100" t="s">
        <v>80</v>
      </c>
      <c r="E676" s="108" t="s">
        <v>655</v>
      </c>
      <c r="F676" s="108" t="s">
        <v>13</v>
      </c>
      <c r="G676" s="9">
        <f t="shared" si="240"/>
        <v>0</v>
      </c>
      <c r="H676" s="9">
        <f t="shared" si="240"/>
        <v>0</v>
      </c>
    </row>
    <row r="677" spans="1:8" s="97" customFormat="1" ht="20.100000000000001" hidden="1" customHeight="1" x14ac:dyDescent="0.25">
      <c r="A677" s="103" t="s">
        <v>14</v>
      </c>
      <c r="B677" s="100" t="s">
        <v>202</v>
      </c>
      <c r="C677" s="100" t="s">
        <v>7</v>
      </c>
      <c r="D677" s="100" t="s">
        <v>80</v>
      </c>
      <c r="E677" s="100" t="s">
        <v>655</v>
      </c>
      <c r="F677" s="100" t="s">
        <v>35</v>
      </c>
      <c r="G677" s="9"/>
      <c r="H677" s="9"/>
    </row>
    <row r="678" spans="1:8" s="97" customFormat="1" ht="33" hidden="1" x14ac:dyDescent="0.25">
      <c r="A678" s="105" t="s">
        <v>325</v>
      </c>
      <c r="B678" s="99">
        <v>913</v>
      </c>
      <c r="C678" s="106" t="s">
        <v>7</v>
      </c>
      <c r="D678" s="100" t="s">
        <v>80</v>
      </c>
      <c r="E678" s="100" t="s">
        <v>395</v>
      </c>
      <c r="F678" s="100"/>
      <c r="G678" s="9">
        <f t="shared" ref="G678:H681" si="241">G679</f>
        <v>0</v>
      </c>
      <c r="H678" s="9">
        <f t="shared" si="241"/>
        <v>0</v>
      </c>
    </row>
    <row r="679" spans="1:8" s="97" customFormat="1" ht="20.100000000000001" hidden="1" customHeight="1" x14ac:dyDescent="0.25">
      <c r="A679" s="103" t="s">
        <v>15</v>
      </c>
      <c r="B679" s="100">
        <v>913</v>
      </c>
      <c r="C679" s="100" t="s">
        <v>7</v>
      </c>
      <c r="D679" s="100" t="s">
        <v>80</v>
      </c>
      <c r="E679" s="100" t="s">
        <v>396</v>
      </c>
      <c r="F679" s="100"/>
      <c r="G679" s="9">
        <f t="shared" si="241"/>
        <v>0</v>
      </c>
      <c r="H679" s="9">
        <f t="shared" si="241"/>
        <v>0</v>
      </c>
    </row>
    <row r="680" spans="1:8" s="97" customFormat="1" ht="20.100000000000001" hidden="1" customHeight="1" x14ac:dyDescent="0.25">
      <c r="A680" s="103" t="s">
        <v>531</v>
      </c>
      <c r="B680" s="100">
        <v>913</v>
      </c>
      <c r="C680" s="100" t="s">
        <v>7</v>
      </c>
      <c r="D680" s="100" t="s">
        <v>80</v>
      </c>
      <c r="E680" s="100" t="s">
        <v>532</v>
      </c>
      <c r="F680" s="100"/>
      <c r="G680" s="9">
        <f t="shared" si="241"/>
        <v>0</v>
      </c>
      <c r="H680" s="9">
        <f t="shared" si="241"/>
        <v>0</v>
      </c>
    </row>
    <row r="681" spans="1:8" s="97" customFormat="1" ht="33" hidden="1" x14ac:dyDescent="0.25">
      <c r="A681" s="115" t="s">
        <v>12</v>
      </c>
      <c r="B681" s="99">
        <v>913</v>
      </c>
      <c r="C681" s="106" t="s">
        <v>7</v>
      </c>
      <c r="D681" s="100" t="s">
        <v>80</v>
      </c>
      <c r="E681" s="117" t="s">
        <v>532</v>
      </c>
      <c r="F681" s="100" t="s">
        <v>13</v>
      </c>
      <c r="G681" s="9">
        <f t="shared" si="241"/>
        <v>0</v>
      </c>
      <c r="H681" s="9">
        <f t="shared" si="241"/>
        <v>0</v>
      </c>
    </row>
    <row r="682" spans="1:8" s="97" customFormat="1" ht="20.100000000000001" hidden="1" customHeight="1" x14ac:dyDescent="0.25">
      <c r="A682" s="103" t="s">
        <v>14</v>
      </c>
      <c r="B682" s="100">
        <v>913</v>
      </c>
      <c r="C682" s="100" t="s">
        <v>7</v>
      </c>
      <c r="D682" s="100" t="s">
        <v>80</v>
      </c>
      <c r="E682" s="100" t="s">
        <v>532</v>
      </c>
      <c r="F682" s="100" t="s">
        <v>35</v>
      </c>
      <c r="G682" s="9"/>
      <c r="H682" s="9"/>
    </row>
    <row r="683" spans="1:8" s="97" customFormat="1" ht="20.100000000000001" hidden="1" customHeight="1" x14ac:dyDescent="0.25">
      <c r="A683" s="103" t="s">
        <v>62</v>
      </c>
      <c r="B683" s="100">
        <v>913</v>
      </c>
      <c r="C683" s="100" t="s">
        <v>7</v>
      </c>
      <c r="D683" s="100" t="s">
        <v>80</v>
      </c>
      <c r="E683" s="100" t="s">
        <v>63</v>
      </c>
      <c r="F683" s="100"/>
      <c r="G683" s="9">
        <f t="shared" ref="G683" si="242">G684</f>
        <v>0</v>
      </c>
      <c r="H683" s="9">
        <f t="shared" ref="G683:H686" si="243">H684</f>
        <v>0</v>
      </c>
    </row>
    <row r="684" spans="1:8" s="97" customFormat="1" ht="20.100000000000001" hidden="1" customHeight="1" x14ac:dyDescent="0.25">
      <c r="A684" s="103" t="s">
        <v>15</v>
      </c>
      <c r="B684" s="100">
        <v>913</v>
      </c>
      <c r="C684" s="100" t="s">
        <v>7</v>
      </c>
      <c r="D684" s="100" t="s">
        <v>80</v>
      </c>
      <c r="E684" s="100" t="s">
        <v>64</v>
      </c>
      <c r="F684" s="100"/>
      <c r="G684" s="9">
        <f t="shared" si="243"/>
        <v>0</v>
      </c>
      <c r="H684" s="9">
        <f t="shared" si="243"/>
        <v>0</v>
      </c>
    </row>
    <row r="685" spans="1:8" s="97" customFormat="1" ht="20.100000000000001" hidden="1" customHeight="1" x14ac:dyDescent="0.25">
      <c r="A685" s="103" t="s">
        <v>16</v>
      </c>
      <c r="B685" s="100">
        <v>913</v>
      </c>
      <c r="C685" s="100" t="s">
        <v>7</v>
      </c>
      <c r="D685" s="100" t="s">
        <v>80</v>
      </c>
      <c r="E685" s="100" t="s">
        <v>683</v>
      </c>
      <c r="F685" s="100"/>
      <c r="G685" s="9">
        <f t="shared" si="243"/>
        <v>0</v>
      </c>
      <c r="H685" s="9">
        <f t="shared" si="243"/>
        <v>0</v>
      </c>
    </row>
    <row r="686" spans="1:8" s="97" customFormat="1" ht="33" hidden="1" x14ac:dyDescent="0.25">
      <c r="A686" s="111" t="s">
        <v>12</v>
      </c>
      <c r="B686" s="99">
        <v>913</v>
      </c>
      <c r="C686" s="108" t="s">
        <v>7</v>
      </c>
      <c r="D686" s="108" t="s">
        <v>80</v>
      </c>
      <c r="E686" s="108" t="s">
        <v>683</v>
      </c>
      <c r="F686" s="100" t="s">
        <v>13</v>
      </c>
      <c r="G686" s="9">
        <f t="shared" si="243"/>
        <v>0</v>
      </c>
      <c r="H686" s="9">
        <f t="shared" si="243"/>
        <v>0</v>
      </c>
    </row>
    <row r="687" spans="1:8" s="97" customFormat="1" ht="20.100000000000001" hidden="1" customHeight="1" x14ac:dyDescent="0.25">
      <c r="A687" s="103" t="s">
        <v>14</v>
      </c>
      <c r="B687" s="100">
        <v>913</v>
      </c>
      <c r="C687" s="100" t="s">
        <v>7</v>
      </c>
      <c r="D687" s="100" t="s">
        <v>80</v>
      </c>
      <c r="E687" s="100" t="s">
        <v>683</v>
      </c>
      <c r="F687" s="100" t="s">
        <v>35</v>
      </c>
      <c r="G687" s="9"/>
      <c r="H687" s="9"/>
    </row>
    <row r="688" spans="1:8" x14ac:dyDescent="0.25">
      <c r="A688" s="54"/>
      <c r="B688" s="42"/>
      <c r="C688" s="30"/>
      <c r="D688" s="26"/>
      <c r="E688" s="49"/>
      <c r="F688" s="26"/>
      <c r="G688" s="9"/>
      <c r="H688" s="9"/>
    </row>
    <row r="689" spans="1:8" ht="18.75" x14ac:dyDescent="0.3">
      <c r="A689" s="23" t="s">
        <v>445</v>
      </c>
      <c r="B689" s="24">
        <v>913</v>
      </c>
      <c r="C689" s="24" t="s">
        <v>7</v>
      </c>
      <c r="D689" s="24" t="s">
        <v>7</v>
      </c>
      <c r="E689" s="24"/>
      <c r="F689" s="24"/>
      <c r="G689" s="15">
        <f t="shared" ref="G689:H689" si="244">G690</f>
        <v>33498</v>
      </c>
      <c r="H689" s="15">
        <f t="shared" si="244"/>
        <v>0</v>
      </c>
    </row>
    <row r="690" spans="1:8" ht="49.5" x14ac:dyDescent="0.25">
      <c r="A690" s="25" t="s">
        <v>189</v>
      </c>
      <c r="B690" s="26">
        <v>913</v>
      </c>
      <c r="C690" s="26" t="s">
        <v>7</v>
      </c>
      <c r="D690" s="26" t="s">
        <v>7</v>
      </c>
      <c r="E690" s="26" t="s">
        <v>190</v>
      </c>
      <c r="F690" s="26"/>
      <c r="G690" s="9">
        <f t="shared" ref="G690:H690" si="245">G691+G695+G699</f>
        <v>33498</v>
      </c>
      <c r="H690" s="9">
        <f t="shared" si="245"/>
        <v>0</v>
      </c>
    </row>
    <row r="691" spans="1:8" ht="33" x14ac:dyDescent="0.25">
      <c r="A691" s="25" t="s">
        <v>10</v>
      </c>
      <c r="B691" s="26">
        <v>913</v>
      </c>
      <c r="C691" s="26" t="s">
        <v>7</v>
      </c>
      <c r="D691" s="26" t="s">
        <v>7</v>
      </c>
      <c r="E691" s="26" t="s">
        <v>192</v>
      </c>
      <c r="F691" s="26"/>
      <c r="G691" s="11">
        <f t="shared" ref="G691:H693" si="246">G692</f>
        <v>27193</v>
      </c>
      <c r="H691" s="11">
        <f t="shared" si="246"/>
        <v>0</v>
      </c>
    </row>
    <row r="692" spans="1:8" ht="33" x14ac:dyDescent="0.25">
      <c r="A692" s="25" t="s">
        <v>193</v>
      </c>
      <c r="B692" s="26">
        <v>913</v>
      </c>
      <c r="C692" s="26" t="s">
        <v>7</v>
      </c>
      <c r="D692" s="26" t="s">
        <v>7</v>
      </c>
      <c r="E692" s="26" t="s">
        <v>194</v>
      </c>
      <c r="F692" s="26"/>
      <c r="G692" s="11">
        <f t="shared" si="246"/>
        <v>27193</v>
      </c>
      <c r="H692" s="11">
        <f t="shared" si="246"/>
        <v>0</v>
      </c>
    </row>
    <row r="693" spans="1:8" ht="33" x14ac:dyDescent="0.25">
      <c r="A693" s="25" t="s">
        <v>12</v>
      </c>
      <c r="B693" s="26">
        <v>913</v>
      </c>
      <c r="C693" s="26" t="s">
        <v>7</v>
      </c>
      <c r="D693" s="26" t="s">
        <v>7</v>
      </c>
      <c r="E693" s="26" t="s">
        <v>194</v>
      </c>
      <c r="F693" s="26" t="s">
        <v>13</v>
      </c>
      <c r="G693" s="9">
        <f t="shared" si="246"/>
        <v>27193</v>
      </c>
      <c r="H693" s="9">
        <f t="shared" si="246"/>
        <v>0</v>
      </c>
    </row>
    <row r="694" spans="1:8" ht="20.100000000000001" customHeight="1" x14ac:dyDescent="0.25">
      <c r="A694" s="28" t="s">
        <v>14</v>
      </c>
      <c r="B694" s="26">
        <v>913</v>
      </c>
      <c r="C694" s="26" t="s">
        <v>7</v>
      </c>
      <c r="D694" s="26" t="s">
        <v>7</v>
      </c>
      <c r="E694" s="26" t="s">
        <v>194</v>
      </c>
      <c r="F694" s="26">
        <v>610</v>
      </c>
      <c r="G694" s="9">
        <f>24909+2284</f>
        <v>27193</v>
      </c>
      <c r="H694" s="9"/>
    </row>
    <row r="695" spans="1:8" ht="20.100000000000001" customHeight="1" x14ac:dyDescent="0.25">
      <c r="A695" s="28" t="s">
        <v>15</v>
      </c>
      <c r="B695" s="26">
        <v>913</v>
      </c>
      <c r="C695" s="26" t="s">
        <v>7</v>
      </c>
      <c r="D695" s="26" t="s">
        <v>7</v>
      </c>
      <c r="E695" s="26" t="s">
        <v>195</v>
      </c>
      <c r="F695" s="26"/>
      <c r="G695" s="9">
        <f t="shared" ref="G695:H697" si="247">G696</f>
        <v>6305</v>
      </c>
      <c r="H695" s="9">
        <f t="shared" si="247"/>
        <v>0</v>
      </c>
    </row>
    <row r="696" spans="1:8" ht="20.100000000000001" customHeight="1" x14ac:dyDescent="0.25">
      <c r="A696" s="28" t="s">
        <v>191</v>
      </c>
      <c r="B696" s="26">
        <v>913</v>
      </c>
      <c r="C696" s="26" t="s">
        <v>7</v>
      </c>
      <c r="D696" s="26" t="s">
        <v>7</v>
      </c>
      <c r="E696" s="26" t="s">
        <v>196</v>
      </c>
      <c r="F696" s="26"/>
      <c r="G696" s="9">
        <f t="shared" si="247"/>
        <v>6305</v>
      </c>
      <c r="H696" s="9">
        <f t="shared" si="247"/>
        <v>0</v>
      </c>
    </row>
    <row r="697" spans="1:8" ht="33" x14ac:dyDescent="0.25">
      <c r="A697" s="25" t="s">
        <v>12</v>
      </c>
      <c r="B697" s="26">
        <v>913</v>
      </c>
      <c r="C697" s="26" t="s">
        <v>7</v>
      </c>
      <c r="D697" s="26" t="s">
        <v>7</v>
      </c>
      <c r="E697" s="26" t="s">
        <v>196</v>
      </c>
      <c r="F697" s="26" t="s">
        <v>13</v>
      </c>
      <c r="G697" s="11">
        <f t="shared" si="247"/>
        <v>6305</v>
      </c>
      <c r="H697" s="11">
        <f t="shared" si="247"/>
        <v>0</v>
      </c>
    </row>
    <row r="698" spans="1:8" ht="17.25" customHeight="1" x14ac:dyDescent="0.25">
      <c r="A698" s="25" t="s">
        <v>14</v>
      </c>
      <c r="B698" s="26">
        <v>913</v>
      </c>
      <c r="C698" s="26" t="s">
        <v>7</v>
      </c>
      <c r="D698" s="26" t="s">
        <v>7</v>
      </c>
      <c r="E698" s="26" t="s">
        <v>196</v>
      </c>
      <c r="F698" s="9">
        <v>610</v>
      </c>
      <c r="G698" s="9">
        <v>6305</v>
      </c>
      <c r="H698" s="9"/>
    </row>
    <row r="699" spans="1:8" s="97" customFormat="1" ht="49.5" hidden="1" x14ac:dyDescent="0.25">
      <c r="A699" s="98" t="s">
        <v>701</v>
      </c>
      <c r="B699" s="100">
        <v>913</v>
      </c>
      <c r="C699" s="100" t="s">
        <v>7</v>
      </c>
      <c r="D699" s="100" t="s">
        <v>7</v>
      </c>
      <c r="E699" s="100" t="s">
        <v>700</v>
      </c>
      <c r="F699" s="102"/>
      <c r="G699" s="9">
        <f t="shared" ref="G699:H699" si="248">G700</f>
        <v>0</v>
      </c>
      <c r="H699" s="9">
        <f t="shared" si="248"/>
        <v>0</v>
      </c>
    </row>
    <row r="700" spans="1:8" s="97" customFormat="1" ht="33" hidden="1" x14ac:dyDescent="0.25">
      <c r="A700" s="98" t="s">
        <v>12</v>
      </c>
      <c r="B700" s="100">
        <v>913</v>
      </c>
      <c r="C700" s="100" t="s">
        <v>7</v>
      </c>
      <c r="D700" s="100" t="s">
        <v>7</v>
      </c>
      <c r="E700" s="100" t="s">
        <v>700</v>
      </c>
      <c r="F700" s="100" t="s">
        <v>13</v>
      </c>
      <c r="G700" s="9">
        <f t="shared" ref="G700:H700" si="249">G701</f>
        <v>0</v>
      </c>
      <c r="H700" s="9">
        <f t="shared" si="249"/>
        <v>0</v>
      </c>
    </row>
    <row r="701" spans="1:8" s="97" customFormat="1" ht="19.5" hidden="1" customHeight="1" x14ac:dyDescent="0.25">
      <c r="A701" s="98" t="s">
        <v>14</v>
      </c>
      <c r="B701" s="100">
        <v>913</v>
      </c>
      <c r="C701" s="100" t="s">
        <v>7</v>
      </c>
      <c r="D701" s="100" t="s">
        <v>7</v>
      </c>
      <c r="E701" s="100" t="s">
        <v>700</v>
      </c>
      <c r="F701" s="102">
        <v>610</v>
      </c>
      <c r="G701" s="9"/>
      <c r="H701" s="9"/>
    </row>
    <row r="702" spans="1:8" x14ac:dyDescent="0.25">
      <c r="A702" s="25"/>
      <c r="B702" s="26"/>
      <c r="C702" s="26"/>
      <c r="D702" s="26"/>
      <c r="E702" s="26"/>
      <c r="F702" s="9"/>
      <c r="G702" s="9"/>
      <c r="H702" s="9"/>
    </row>
    <row r="703" spans="1:8" ht="18.75" x14ac:dyDescent="0.3">
      <c r="A703" s="23" t="s">
        <v>216</v>
      </c>
      <c r="B703" s="24">
        <v>913</v>
      </c>
      <c r="C703" s="24" t="s">
        <v>7</v>
      </c>
      <c r="D703" s="24" t="s">
        <v>118</v>
      </c>
      <c r="E703" s="24"/>
      <c r="F703" s="24"/>
      <c r="G703" s="7">
        <f t="shared" ref="G703:H703" si="250">G704</f>
        <v>70564</v>
      </c>
      <c r="H703" s="7">
        <f t="shared" si="250"/>
        <v>0</v>
      </c>
    </row>
    <row r="704" spans="1:8" ht="33" x14ac:dyDescent="0.25">
      <c r="A704" s="28" t="s">
        <v>575</v>
      </c>
      <c r="B704" s="26">
        <v>913</v>
      </c>
      <c r="C704" s="26" t="s">
        <v>7</v>
      </c>
      <c r="D704" s="26" t="s">
        <v>118</v>
      </c>
      <c r="E704" s="26" t="s">
        <v>186</v>
      </c>
      <c r="F704" s="26"/>
      <c r="G704" s="11">
        <f t="shared" ref="G704:H704" si="251">G705+G709+G713+G723+G726</f>
        <v>70564</v>
      </c>
      <c r="H704" s="11">
        <f t="shared" si="251"/>
        <v>0</v>
      </c>
    </row>
    <row r="705" spans="1:8" ht="33" x14ac:dyDescent="0.25">
      <c r="A705" s="25" t="s">
        <v>10</v>
      </c>
      <c r="B705" s="26">
        <v>913</v>
      </c>
      <c r="C705" s="26" t="s">
        <v>7</v>
      </c>
      <c r="D705" s="26" t="s">
        <v>118</v>
      </c>
      <c r="E705" s="26" t="s">
        <v>197</v>
      </c>
      <c r="F705" s="26"/>
      <c r="G705" s="11">
        <f t="shared" ref="G705:H707" si="252">G706</f>
        <v>54840</v>
      </c>
      <c r="H705" s="11">
        <f t="shared" si="252"/>
        <v>0</v>
      </c>
    </row>
    <row r="706" spans="1:8" ht="33" x14ac:dyDescent="0.25">
      <c r="A706" s="25" t="s">
        <v>217</v>
      </c>
      <c r="B706" s="26">
        <v>913</v>
      </c>
      <c r="C706" s="26" t="s">
        <v>7</v>
      </c>
      <c r="D706" s="26" t="s">
        <v>118</v>
      </c>
      <c r="E706" s="26" t="s">
        <v>218</v>
      </c>
      <c r="F706" s="26"/>
      <c r="G706" s="11">
        <f t="shared" si="252"/>
        <v>54840</v>
      </c>
      <c r="H706" s="11">
        <f t="shared" si="252"/>
        <v>0</v>
      </c>
    </row>
    <row r="707" spans="1:8" ht="33" x14ac:dyDescent="0.25">
      <c r="A707" s="25" t="s">
        <v>12</v>
      </c>
      <c r="B707" s="26">
        <v>913</v>
      </c>
      <c r="C707" s="26" t="s">
        <v>7</v>
      </c>
      <c r="D707" s="26" t="s">
        <v>118</v>
      </c>
      <c r="E707" s="26" t="s">
        <v>218</v>
      </c>
      <c r="F707" s="26" t="s">
        <v>13</v>
      </c>
      <c r="G707" s="8">
        <f t="shared" si="252"/>
        <v>54840</v>
      </c>
      <c r="H707" s="8">
        <f t="shared" si="252"/>
        <v>0</v>
      </c>
    </row>
    <row r="708" spans="1:8" ht="20.100000000000001" customHeight="1" x14ac:dyDescent="0.25">
      <c r="A708" s="28" t="s">
        <v>24</v>
      </c>
      <c r="B708" s="26">
        <v>913</v>
      </c>
      <c r="C708" s="26" t="s">
        <v>7</v>
      </c>
      <c r="D708" s="26" t="s">
        <v>118</v>
      </c>
      <c r="E708" s="26" t="s">
        <v>218</v>
      </c>
      <c r="F708" s="26">
        <v>620</v>
      </c>
      <c r="G708" s="9">
        <f>52433+2407</f>
        <v>54840</v>
      </c>
      <c r="H708" s="9"/>
    </row>
    <row r="709" spans="1:8" ht="20.100000000000001" customHeight="1" x14ac:dyDescent="0.25">
      <c r="A709" s="28" t="s">
        <v>15</v>
      </c>
      <c r="B709" s="26">
        <v>913</v>
      </c>
      <c r="C709" s="26" t="s">
        <v>7</v>
      </c>
      <c r="D709" s="26" t="s">
        <v>118</v>
      </c>
      <c r="E709" s="26" t="s">
        <v>187</v>
      </c>
      <c r="F709" s="26"/>
      <c r="G709" s="9">
        <f t="shared" ref="G709:H711" si="253">G710</f>
        <v>1426</v>
      </c>
      <c r="H709" s="9">
        <f t="shared" si="253"/>
        <v>0</v>
      </c>
    </row>
    <row r="710" spans="1:8" ht="33" x14ac:dyDescent="0.25">
      <c r="A710" s="25" t="s">
        <v>219</v>
      </c>
      <c r="B710" s="26">
        <v>913</v>
      </c>
      <c r="C710" s="26" t="s">
        <v>7</v>
      </c>
      <c r="D710" s="26" t="s">
        <v>118</v>
      </c>
      <c r="E710" s="26" t="s">
        <v>220</v>
      </c>
      <c r="F710" s="26"/>
      <c r="G710" s="11">
        <f t="shared" si="253"/>
        <v>1426</v>
      </c>
      <c r="H710" s="11">
        <f t="shared" si="253"/>
        <v>0</v>
      </c>
    </row>
    <row r="711" spans="1:8" ht="33" x14ac:dyDescent="0.25">
      <c r="A711" s="25" t="s">
        <v>12</v>
      </c>
      <c r="B711" s="26">
        <v>913</v>
      </c>
      <c r="C711" s="26" t="s">
        <v>7</v>
      </c>
      <c r="D711" s="26" t="s">
        <v>118</v>
      </c>
      <c r="E711" s="26" t="s">
        <v>220</v>
      </c>
      <c r="F711" s="26" t="s">
        <v>13</v>
      </c>
      <c r="G711" s="8">
        <f t="shared" si="253"/>
        <v>1426</v>
      </c>
      <c r="H711" s="8">
        <f t="shared" si="253"/>
        <v>0</v>
      </c>
    </row>
    <row r="712" spans="1:8" ht="20.100000000000001" customHeight="1" x14ac:dyDescent="0.25">
      <c r="A712" s="28" t="s">
        <v>24</v>
      </c>
      <c r="B712" s="26">
        <v>913</v>
      </c>
      <c r="C712" s="26" t="s">
        <v>7</v>
      </c>
      <c r="D712" s="26" t="s">
        <v>118</v>
      </c>
      <c r="E712" s="26" t="s">
        <v>220</v>
      </c>
      <c r="F712" s="26">
        <v>620</v>
      </c>
      <c r="G712" s="9">
        <f>597+829</f>
        <v>1426</v>
      </c>
      <c r="H712" s="9"/>
    </row>
    <row r="713" spans="1:8" ht="20.100000000000001" customHeight="1" x14ac:dyDescent="0.25">
      <c r="A713" s="28" t="s">
        <v>121</v>
      </c>
      <c r="B713" s="26">
        <v>913</v>
      </c>
      <c r="C713" s="26" t="s">
        <v>7</v>
      </c>
      <c r="D713" s="26" t="s">
        <v>118</v>
      </c>
      <c r="E713" s="26" t="s">
        <v>221</v>
      </c>
      <c r="F713" s="26"/>
      <c r="G713" s="9">
        <f t="shared" ref="G713:H713" si="254">G714</f>
        <v>14298</v>
      </c>
      <c r="H713" s="9">
        <f t="shared" si="254"/>
        <v>0</v>
      </c>
    </row>
    <row r="714" spans="1:8" ht="33" x14ac:dyDescent="0.25">
      <c r="A714" s="25" t="s">
        <v>217</v>
      </c>
      <c r="B714" s="26">
        <v>913</v>
      </c>
      <c r="C714" s="26" t="s">
        <v>7</v>
      </c>
      <c r="D714" s="26" t="s">
        <v>118</v>
      </c>
      <c r="E714" s="26" t="s">
        <v>222</v>
      </c>
      <c r="F714" s="9"/>
      <c r="G714" s="8">
        <f t="shared" ref="G714:H714" si="255">G715+G717+G721+G719</f>
        <v>14298</v>
      </c>
      <c r="H714" s="8">
        <f t="shared" si="255"/>
        <v>0</v>
      </c>
    </row>
    <row r="715" spans="1:8" ht="66" x14ac:dyDescent="0.25">
      <c r="A715" s="25" t="s">
        <v>449</v>
      </c>
      <c r="B715" s="26">
        <v>913</v>
      </c>
      <c r="C715" s="26" t="s">
        <v>7</v>
      </c>
      <c r="D715" s="26" t="s">
        <v>118</v>
      </c>
      <c r="E715" s="26" t="s">
        <v>222</v>
      </c>
      <c r="F715" s="9">
        <v>100</v>
      </c>
      <c r="G715" s="8">
        <f t="shared" ref="G715:H715" si="256">G716</f>
        <v>13360</v>
      </c>
      <c r="H715" s="8">
        <f t="shared" si="256"/>
        <v>0</v>
      </c>
    </row>
    <row r="716" spans="1:8" ht="18.75" customHeight="1" x14ac:dyDescent="0.25">
      <c r="A716" s="25" t="s">
        <v>107</v>
      </c>
      <c r="B716" s="26">
        <v>913</v>
      </c>
      <c r="C716" s="26" t="s">
        <v>7</v>
      </c>
      <c r="D716" s="26" t="s">
        <v>118</v>
      </c>
      <c r="E716" s="26" t="s">
        <v>222</v>
      </c>
      <c r="F716" s="9">
        <v>110</v>
      </c>
      <c r="G716" s="9">
        <v>13360</v>
      </c>
      <c r="H716" s="9"/>
    </row>
    <row r="717" spans="1:8" ht="33" x14ac:dyDescent="0.25">
      <c r="A717" s="25" t="s">
        <v>244</v>
      </c>
      <c r="B717" s="26">
        <v>913</v>
      </c>
      <c r="C717" s="26" t="s">
        <v>7</v>
      </c>
      <c r="D717" s="26" t="s">
        <v>118</v>
      </c>
      <c r="E717" s="26" t="s">
        <v>222</v>
      </c>
      <c r="F717" s="9">
        <v>200</v>
      </c>
      <c r="G717" s="8">
        <f t="shared" ref="G717:H717" si="257">G718</f>
        <v>926</v>
      </c>
      <c r="H717" s="8">
        <f t="shared" si="257"/>
        <v>0</v>
      </c>
    </row>
    <row r="718" spans="1:8" ht="33" x14ac:dyDescent="0.25">
      <c r="A718" s="25" t="s">
        <v>177</v>
      </c>
      <c r="B718" s="26">
        <v>913</v>
      </c>
      <c r="C718" s="26" t="s">
        <v>7</v>
      </c>
      <c r="D718" s="26" t="s">
        <v>118</v>
      </c>
      <c r="E718" s="26" t="s">
        <v>222</v>
      </c>
      <c r="F718" s="9">
        <v>240</v>
      </c>
      <c r="G718" s="9">
        <v>926</v>
      </c>
      <c r="H718" s="9"/>
    </row>
    <row r="719" spans="1:8" s="97" customFormat="1" ht="16.5" hidden="1" customHeight="1" x14ac:dyDescent="0.25">
      <c r="A719" s="103" t="s">
        <v>101</v>
      </c>
      <c r="B719" s="100">
        <v>913</v>
      </c>
      <c r="C719" s="100" t="s">
        <v>7</v>
      </c>
      <c r="D719" s="100" t="s">
        <v>118</v>
      </c>
      <c r="E719" s="100" t="s">
        <v>222</v>
      </c>
      <c r="F719" s="102">
        <v>300</v>
      </c>
      <c r="G719" s="9">
        <f t="shared" ref="G719:H719" si="258">G720</f>
        <v>0</v>
      </c>
      <c r="H719" s="9">
        <f t="shared" si="258"/>
        <v>0</v>
      </c>
    </row>
    <row r="720" spans="1:8" s="97" customFormat="1" ht="33" hidden="1" x14ac:dyDescent="0.25">
      <c r="A720" s="103" t="s">
        <v>533</v>
      </c>
      <c r="B720" s="100">
        <v>913</v>
      </c>
      <c r="C720" s="100" t="s">
        <v>7</v>
      </c>
      <c r="D720" s="100" t="s">
        <v>118</v>
      </c>
      <c r="E720" s="100" t="s">
        <v>222</v>
      </c>
      <c r="F720" s="102">
        <v>320</v>
      </c>
      <c r="G720" s="9"/>
      <c r="H720" s="9"/>
    </row>
    <row r="721" spans="1:8" ht="20.100000000000001" customHeight="1" x14ac:dyDescent="0.25">
      <c r="A721" s="28" t="s">
        <v>66</v>
      </c>
      <c r="B721" s="26">
        <v>913</v>
      </c>
      <c r="C721" s="26" t="s">
        <v>7</v>
      </c>
      <c r="D721" s="26" t="s">
        <v>118</v>
      </c>
      <c r="E721" s="26" t="s">
        <v>222</v>
      </c>
      <c r="F721" s="26">
        <v>800</v>
      </c>
      <c r="G721" s="9">
        <f t="shared" ref="G721:H721" si="259">G722</f>
        <v>12</v>
      </c>
      <c r="H721" s="9">
        <f t="shared" si="259"/>
        <v>0</v>
      </c>
    </row>
    <row r="722" spans="1:8" ht="20.100000000000001" customHeight="1" x14ac:dyDescent="0.25">
      <c r="A722" s="28" t="s">
        <v>92</v>
      </c>
      <c r="B722" s="26">
        <v>913</v>
      </c>
      <c r="C722" s="26" t="s">
        <v>7</v>
      </c>
      <c r="D722" s="26" t="s">
        <v>118</v>
      </c>
      <c r="E722" s="26" t="s">
        <v>222</v>
      </c>
      <c r="F722" s="26">
        <v>850</v>
      </c>
      <c r="G722" s="9">
        <v>12</v>
      </c>
      <c r="H722" s="9"/>
    </row>
    <row r="723" spans="1:8" s="97" customFormat="1" ht="51" hidden="1" x14ac:dyDescent="0.3">
      <c r="A723" s="110" t="s">
        <v>653</v>
      </c>
      <c r="B723" s="108" t="s">
        <v>202</v>
      </c>
      <c r="C723" s="108" t="s">
        <v>7</v>
      </c>
      <c r="D723" s="108" t="s">
        <v>118</v>
      </c>
      <c r="E723" s="108" t="s">
        <v>654</v>
      </c>
      <c r="F723" s="100"/>
      <c r="G723" s="9">
        <f t="shared" ref="G723:H724" si="260">G724</f>
        <v>0</v>
      </c>
      <c r="H723" s="9">
        <f t="shared" si="260"/>
        <v>0</v>
      </c>
    </row>
    <row r="724" spans="1:8" s="97" customFormat="1" ht="33" hidden="1" x14ac:dyDescent="0.25">
      <c r="A724" s="111" t="s">
        <v>12</v>
      </c>
      <c r="B724" s="108" t="s">
        <v>202</v>
      </c>
      <c r="C724" s="108" t="s">
        <v>7</v>
      </c>
      <c r="D724" s="108" t="s">
        <v>118</v>
      </c>
      <c r="E724" s="108" t="s">
        <v>654</v>
      </c>
      <c r="F724" s="108" t="s">
        <v>13</v>
      </c>
      <c r="G724" s="9">
        <f t="shared" si="260"/>
        <v>0</v>
      </c>
      <c r="H724" s="9">
        <f t="shared" si="260"/>
        <v>0</v>
      </c>
    </row>
    <row r="725" spans="1:8" s="97" customFormat="1" ht="15" hidden="1" customHeight="1" x14ac:dyDescent="0.25">
      <c r="A725" s="111" t="s">
        <v>24</v>
      </c>
      <c r="B725" s="108" t="s">
        <v>202</v>
      </c>
      <c r="C725" s="108" t="s">
        <v>7</v>
      </c>
      <c r="D725" s="108" t="s">
        <v>118</v>
      </c>
      <c r="E725" s="108" t="s">
        <v>654</v>
      </c>
      <c r="F725" s="100" t="s">
        <v>36</v>
      </c>
      <c r="G725" s="9"/>
      <c r="H725" s="9"/>
    </row>
    <row r="726" spans="1:8" s="97" customFormat="1" ht="49.5" hidden="1" x14ac:dyDescent="0.25">
      <c r="A726" s="110" t="s">
        <v>656</v>
      </c>
      <c r="B726" s="108" t="s">
        <v>202</v>
      </c>
      <c r="C726" s="108" t="s">
        <v>7</v>
      </c>
      <c r="D726" s="108" t="s">
        <v>118</v>
      </c>
      <c r="E726" s="108" t="s">
        <v>655</v>
      </c>
      <c r="F726" s="100"/>
      <c r="G726" s="9">
        <f t="shared" ref="G726:H727" si="261">G727</f>
        <v>0</v>
      </c>
      <c r="H726" s="9">
        <f t="shared" si="261"/>
        <v>0</v>
      </c>
    </row>
    <row r="727" spans="1:8" s="97" customFormat="1" ht="33" hidden="1" x14ac:dyDescent="0.25">
      <c r="A727" s="111" t="s">
        <v>12</v>
      </c>
      <c r="B727" s="108" t="s">
        <v>202</v>
      </c>
      <c r="C727" s="108" t="s">
        <v>7</v>
      </c>
      <c r="D727" s="108" t="s">
        <v>118</v>
      </c>
      <c r="E727" s="108" t="s">
        <v>655</v>
      </c>
      <c r="F727" s="108" t="s">
        <v>13</v>
      </c>
      <c r="G727" s="9">
        <f t="shared" si="261"/>
        <v>0</v>
      </c>
      <c r="H727" s="9">
        <f t="shared" si="261"/>
        <v>0</v>
      </c>
    </row>
    <row r="728" spans="1:8" s="97" customFormat="1" ht="17.25" hidden="1" customHeight="1" x14ac:dyDescent="0.25">
      <c r="A728" s="111" t="s">
        <v>24</v>
      </c>
      <c r="B728" s="108" t="s">
        <v>202</v>
      </c>
      <c r="C728" s="108" t="s">
        <v>7</v>
      </c>
      <c r="D728" s="108" t="s">
        <v>118</v>
      </c>
      <c r="E728" s="108" t="s">
        <v>655</v>
      </c>
      <c r="F728" s="100" t="s">
        <v>36</v>
      </c>
      <c r="G728" s="9"/>
      <c r="H728" s="9"/>
    </row>
    <row r="729" spans="1:8" x14ac:dyDescent="0.25">
      <c r="A729" s="25"/>
      <c r="B729" s="26"/>
      <c r="C729" s="26"/>
      <c r="D729" s="26"/>
      <c r="E729" s="26"/>
      <c r="F729" s="9"/>
      <c r="G729" s="9"/>
      <c r="H729" s="9"/>
    </row>
    <row r="730" spans="1:8" ht="18.75" x14ac:dyDescent="0.3">
      <c r="A730" s="23" t="s">
        <v>32</v>
      </c>
      <c r="B730" s="24">
        <v>913</v>
      </c>
      <c r="C730" s="24" t="s">
        <v>33</v>
      </c>
      <c r="D730" s="24" t="s">
        <v>17</v>
      </c>
      <c r="E730" s="24"/>
      <c r="F730" s="24"/>
      <c r="G730" s="15">
        <f t="shared" ref="G730:H730" si="262">G731</f>
        <v>61610</v>
      </c>
      <c r="H730" s="15">
        <f t="shared" si="262"/>
        <v>0</v>
      </c>
    </row>
    <row r="731" spans="1:8" ht="66" x14ac:dyDescent="0.25">
      <c r="A731" s="25" t="s">
        <v>426</v>
      </c>
      <c r="B731" s="26">
        <v>913</v>
      </c>
      <c r="C731" s="26" t="s">
        <v>33</v>
      </c>
      <c r="D731" s="26" t="s">
        <v>17</v>
      </c>
      <c r="E731" s="26" t="s">
        <v>223</v>
      </c>
      <c r="F731" s="26"/>
      <c r="G731" s="9">
        <f t="shared" ref="G731:H731" si="263">G732+G739</f>
        <v>61610</v>
      </c>
      <c r="H731" s="9">
        <f t="shared" si="263"/>
        <v>0</v>
      </c>
    </row>
    <row r="732" spans="1:8" ht="20.100000000000001" customHeight="1" x14ac:dyDescent="0.25">
      <c r="A732" s="28" t="s">
        <v>15</v>
      </c>
      <c r="B732" s="26">
        <v>913</v>
      </c>
      <c r="C732" s="26" t="s">
        <v>33</v>
      </c>
      <c r="D732" s="26" t="s">
        <v>17</v>
      </c>
      <c r="E732" s="26" t="s">
        <v>224</v>
      </c>
      <c r="F732" s="26"/>
      <c r="G732" s="9">
        <f t="shared" ref="G732:H732" si="264">G733+G736</f>
        <v>18268</v>
      </c>
      <c r="H732" s="9">
        <f t="shared" si="264"/>
        <v>0</v>
      </c>
    </row>
    <row r="733" spans="1:8" ht="20.100000000000001" customHeight="1" x14ac:dyDescent="0.25">
      <c r="A733" s="28" t="s">
        <v>209</v>
      </c>
      <c r="B733" s="26">
        <v>913</v>
      </c>
      <c r="C733" s="26" t="s">
        <v>33</v>
      </c>
      <c r="D733" s="26" t="s">
        <v>17</v>
      </c>
      <c r="E733" s="26" t="s">
        <v>225</v>
      </c>
      <c r="F733" s="26"/>
      <c r="G733" s="9">
        <f t="shared" ref="G733:H734" si="265">G734</f>
        <v>15856</v>
      </c>
      <c r="H733" s="9">
        <f t="shared" si="265"/>
        <v>0</v>
      </c>
    </row>
    <row r="734" spans="1:8" ht="33" x14ac:dyDescent="0.25">
      <c r="A734" s="25" t="s">
        <v>12</v>
      </c>
      <c r="B734" s="26">
        <v>913</v>
      </c>
      <c r="C734" s="26" t="s">
        <v>33</v>
      </c>
      <c r="D734" s="26" t="s">
        <v>17</v>
      </c>
      <c r="E734" s="26" t="s">
        <v>225</v>
      </c>
      <c r="F734" s="26" t="s">
        <v>13</v>
      </c>
      <c r="G734" s="8">
        <f t="shared" si="265"/>
        <v>15856</v>
      </c>
      <c r="H734" s="8">
        <f t="shared" si="265"/>
        <v>0</v>
      </c>
    </row>
    <row r="735" spans="1:8" ht="20.100000000000001" customHeight="1" x14ac:dyDescent="0.25">
      <c r="A735" s="28" t="s">
        <v>14</v>
      </c>
      <c r="B735" s="26">
        <v>913</v>
      </c>
      <c r="C735" s="26" t="s">
        <v>33</v>
      </c>
      <c r="D735" s="26" t="s">
        <v>17</v>
      </c>
      <c r="E735" s="26" t="s">
        <v>225</v>
      </c>
      <c r="F735" s="26">
        <v>610</v>
      </c>
      <c r="G735" s="9">
        <v>15856</v>
      </c>
      <c r="H735" s="9"/>
    </row>
    <row r="736" spans="1:8" ht="20.100000000000001" customHeight="1" x14ac:dyDescent="0.25">
      <c r="A736" s="28" t="s">
        <v>16</v>
      </c>
      <c r="B736" s="26">
        <v>913</v>
      </c>
      <c r="C736" s="26" t="s">
        <v>33</v>
      </c>
      <c r="D736" s="26" t="s">
        <v>17</v>
      </c>
      <c r="E736" s="26" t="s">
        <v>494</v>
      </c>
      <c r="F736" s="26"/>
      <c r="G736" s="9">
        <f t="shared" ref="G736:H737" si="266">G737</f>
        <v>2412</v>
      </c>
      <c r="H736" s="9">
        <f t="shared" si="266"/>
        <v>0</v>
      </c>
    </row>
    <row r="737" spans="1:8" ht="33" x14ac:dyDescent="0.25">
      <c r="A737" s="25" t="s">
        <v>12</v>
      </c>
      <c r="B737" s="26">
        <v>913</v>
      </c>
      <c r="C737" s="26" t="s">
        <v>33</v>
      </c>
      <c r="D737" s="26" t="s">
        <v>17</v>
      </c>
      <c r="E737" s="26" t="s">
        <v>494</v>
      </c>
      <c r="F737" s="26" t="s">
        <v>13</v>
      </c>
      <c r="G737" s="9">
        <f t="shared" si="266"/>
        <v>2412</v>
      </c>
      <c r="H737" s="9">
        <f t="shared" si="266"/>
        <v>0</v>
      </c>
    </row>
    <row r="738" spans="1:8" ht="17.25" customHeight="1" x14ac:dyDescent="0.25">
      <c r="A738" s="38" t="s">
        <v>14</v>
      </c>
      <c r="B738" s="26">
        <v>913</v>
      </c>
      <c r="C738" s="26" t="s">
        <v>33</v>
      </c>
      <c r="D738" s="26" t="s">
        <v>17</v>
      </c>
      <c r="E738" s="26" t="s">
        <v>494</v>
      </c>
      <c r="F738" s="9">
        <v>610</v>
      </c>
      <c r="G738" s="9">
        <v>2412</v>
      </c>
      <c r="H738" s="9"/>
    </row>
    <row r="739" spans="1:8" ht="49.5" x14ac:dyDescent="0.25">
      <c r="A739" s="25" t="s">
        <v>212</v>
      </c>
      <c r="B739" s="26">
        <v>913</v>
      </c>
      <c r="C739" s="26" t="s">
        <v>33</v>
      </c>
      <c r="D739" s="26" t="s">
        <v>17</v>
      </c>
      <c r="E739" s="26" t="s">
        <v>226</v>
      </c>
      <c r="F739" s="26"/>
      <c r="G739" s="8">
        <f t="shared" ref="G739:H741" si="267">G740</f>
        <v>43342</v>
      </c>
      <c r="H739" s="8">
        <f t="shared" si="267"/>
        <v>0</v>
      </c>
    </row>
    <row r="740" spans="1:8" ht="20.100000000000001" customHeight="1" x14ac:dyDescent="0.25">
      <c r="A740" s="28" t="s">
        <v>214</v>
      </c>
      <c r="B740" s="26">
        <v>913</v>
      </c>
      <c r="C740" s="26" t="s">
        <v>33</v>
      </c>
      <c r="D740" s="26" t="s">
        <v>17</v>
      </c>
      <c r="E740" s="26" t="s">
        <v>227</v>
      </c>
      <c r="F740" s="26"/>
      <c r="G740" s="9">
        <f t="shared" si="267"/>
        <v>43342</v>
      </c>
      <c r="H740" s="9">
        <f t="shared" si="267"/>
        <v>0</v>
      </c>
    </row>
    <row r="741" spans="1:8" ht="20.100000000000001" customHeight="1" x14ac:dyDescent="0.25">
      <c r="A741" s="28" t="s">
        <v>66</v>
      </c>
      <c r="B741" s="26">
        <v>913</v>
      </c>
      <c r="C741" s="26" t="s">
        <v>33</v>
      </c>
      <c r="D741" s="26" t="s">
        <v>17</v>
      </c>
      <c r="E741" s="26" t="s">
        <v>227</v>
      </c>
      <c r="F741" s="26" t="s">
        <v>67</v>
      </c>
      <c r="G741" s="9">
        <f t="shared" si="267"/>
        <v>43342</v>
      </c>
      <c r="H741" s="9">
        <f t="shared" si="267"/>
        <v>0</v>
      </c>
    </row>
    <row r="742" spans="1:8" ht="49.5" x14ac:dyDescent="0.25">
      <c r="A742" s="25" t="s">
        <v>409</v>
      </c>
      <c r="B742" s="26">
        <v>913</v>
      </c>
      <c r="C742" s="26" t="s">
        <v>33</v>
      </c>
      <c r="D742" s="26" t="s">
        <v>17</v>
      </c>
      <c r="E742" s="26" t="s">
        <v>227</v>
      </c>
      <c r="F742" s="9">
        <v>810</v>
      </c>
      <c r="G742" s="9">
        <v>43342</v>
      </c>
      <c r="H742" s="9"/>
    </row>
    <row r="743" spans="1:8" x14ac:dyDescent="0.25">
      <c r="A743" s="25"/>
      <c r="B743" s="26"/>
      <c r="C743" s="26"/>
      <c r="D743" s="26"/>
      <c r="E743" s="26"/>
      <c r="F743" s="9"/>
      <c r="G743" s="9"/>
      <c r="H743" s="9"/>
    </row>
    <row r="744" spans="1:8" ht="40.5" x14ac:dyDescent="0.3">
      <c r="A744" s="20" t="s">
        <v>481</v>
      </c>
      <c r="B744" s="46">
        <v>914</v>
      </c>
      <c r="C744" s="21"/>
      <c r="D744" s="21"/>
      <c r="E744" s="21"/>
      <c r="F744" s="21"/>
      <c r="G744" s="6">
        <f>G746+G765+G807+G772+G814+G794+G821</f>
        <v>70600</v>
      </c>
      <c r="H744" s="6">
        <f>H746+H765+H807+H772+H814+H794+H821</f>
        <v>0</v>
      </c>
    </row>
    <row r="745" spans="1:8" s="74" customFormat="1" x14ac:dyDescent="0.25">
      <c r="A745" s="75"/>
      <c r="B745" s="79"/>
      <c r="C745" s="27"/>
      <c r="D745" s="27"/>
      <c r="E745" s="27"/>
      <c r="F745" s="27"/>
      <c r="G745" s="10"/>
      <c r="H745" s="10"/>
    </row>
    <row r="746" spans="1:8" ht="27" customHeight="1" x14ac:dyDescent="0.3">
      <c r="A746" s="23" t="s">
        <v>75</v>
      </c>
      <c r="B746" s="53">
        <v>914</v>
      </c>
      <c r="C746" s="24" t="s">
        <v>29</v>
      </c>
      <c r="D746" s="24" t="s">
        <v>76</v>
      </c>
      <c r="E746" s="24"/>
      <c r="F746" s="7"/>
      <c r="G746" s="15">
        <f>G747+G759</f>
        <v>17235</v>
      </c>
      <c r="H746" s="15">
        <f>H747+H759</f>
        <v>0</v>
      </c>
    </row>
    <row r="747" spans="1:8" ht="49.5" x14ac:dyDescent="0.25">
      <c r="A747" s="25" t="s">
        <v>441</v>
      </c>
      <c r="B747" s="26">
        <v>914</v>
      </c>
      <c r="C747" s="26" t="s">
        <v>29</v>
      </c>
      <c r="D747" s="26" t="s">
        <v>76</v>
      </c>
      <c r="E747" s="26" t="s">
        <v>442</v>
      </c>
      <c r="F747" s="26"/>
      <c r="G747" s="8">
        <f>G752+G748</f>
        <v>14924</v>
      </c>
      <c r="H747" s="8">
        <f>H752+H748</f>
        <v>0</v>
      </c>
    </row>
    <row r="748" spans="1:8" ht="33" x14ac:dyDescent="0.25">
      <c r="A748" s="25" t="s">
        <v>77</v>
      </c>
      <c r="B748" s="26">
        <v>914</v>
      </c>
      <c r="C748" s="26" t="s">
        <v>29</v>
      </c>
      <c r="D748" s="26" t="s">
        <v>178</v>
      </c>
      <c r="E748" s="26" t="s">
        <v>638</v>
      </c>
      <c r="F748" s="26"/>
      <c r="G748" s="11">
        <f t="shared" ref="G748:H750" si="268">G749</f>
        <v>8953</v>
      </c>
      <c r="H748" s="11">
        <f t="shared" si="268"/>
        <v>0</v>
      </c>
    </row>
    <row r="749" spans="1:8" ht="33" x14ac:dyDescent="0.25">
      <c r="A749" s="25" t="s">
        <v>179</v>
      </c>
      <c r="B749" s="26">
        <v>914</v>
      </c>
      <c r="C749" s="26" t="s">
        <v>29</v>
      </c>
      <c r="D749" s="26" t="s">
        <v>178</v>
      </c>
      <c r="E749" s="26" t="s">
        <v>639</v>
      </c>
      <c r="F749" s="26"/>
      <c r="G749" s="11">
        <f t="shared" si="268"/>
        <v>8953</v>
      </c>
      <c r="H749" s="11">
        <f t="shared" si="268"/>
        <v>0</v>
      </c>
    </row>
    <row r="750" spans="1:8" ht="33" x14ac:dyDescent="0.25">
      <c r="A750" s="25" t="s">
        <v>12</v>
      </c>
      <c r="B750" s="26">
        <v>914</v>
      </c>
      <c r="C750" s="26" t="s">
        <v>29</v>
      </c>
      <c r="D750" s="26" t="s">
        <v>178</v>
      </c>
      <c r="E750" s="26" t="s">
        <v>639</v>
      </c>
      <c r="F750" s="26" t="s">
        <v>13</v>
      </c>
      <c r="G750" s="11">
        <f t="shared" si="268"/>
        <v>8953</v>
      </c>
      <c r="H750" s="11">
        <f t="shared" si="268"/>
        <v>0</v>
      </c>
    </row>
    <row r="751" spans="1:8" ht="20.100000000000001" customHeight="1" x14ac:dyDescent="0.25">
      <c r="A751" s="28" t="s">
        <v>14</v>
      </c>
      <c r="B751" s="26">
        <v>914</v>
      </c>
      <c r="C751" s="26" t="s">
        <v>29</v>
      </c>
      <c r="D751" s="26" t="s">
        <v>178</v>
      </c>
      <c r="E751" s="26" t="s">
        <v>639</v>
      </c>
      <c r="F751" s="26" t="s">
        <v>35</v>
      </c>
      <c r="G751" s="9">
        <f>8690+263</f>
        <v>8953</v>
      </c>
      <c r="H751" s="9"/>
    </row>
    <row r="752" spans="1:8" ht="20.100000000000001" customHeight="1" x14ac:dyDescent="0.25">
      <c r="A752" s="28" t="s">
        <v>15</v>
      </c>
      <c r="B752" s="26">
        <v>914</v>
      </c>
      <c r="C752" s="26" t="s">
        <v>29</v>
      </c>
      <c r="D752" s="26" t="s">
        <v>76</v>
      </c>
      <c r="E752" s="26" t="s">
        <v>443</v>
      </c>
      <c r="F752" s="26"/>
      <c r="G752" s="9">
        <f t="shared" ref="G752:H752" si="269">G753+G756</f>
        <v>5971</v>
      </c>
      <c r="H752" s="9">
        <f t="shared" si="269"/>
        <v>0</v>
      </c>
    </row>
    <row r="753" spans="1:8" ht="20.100000000000001" customHeight="1" x14ac:dyDescent="0.25">
      <c r="A753" s="28" t="s">
        <v>176</v>
      </c>
      <c r="B753" s="26">
        <v>914</v>
      </c>
      <c r="C753" s="26" t="s">
        <v>29</v>
      </c>
      <c r="D753" s="26" t="s">
        <v>178</v>
      </c>
      <c r="E753" s="26" t="s">
        <v>444</v>
      </c>
      <c r="F753" s="26"/>
      <c r="G753" s="9">
        <f t="shared" ref="G753:H754" si="270">G754</f>
        <v>5968</v>
      </c>
      <c r="H753" s="9">
        <f t="shared" si="270"/>
        <v>0</v>
      </c>
    </row>
    <row r="754" spans="1:8" ht="33" x14ac:dyDescent="0.25">
      <c r="A754" s="25" t="s">
        <v>244</v>
      </c>
      <c r="B754" s="26">
        <v>914</v>
      </c>
      <c r="C754" s="26" t="s">
        <v>29</v>
      </c>
      <c r="D754" s="26" t="s">
        <v>178</v>
      </c>
      <c r="E754" s="26" t="s">
        <v>444</v>
      </c>
      <c r="F754" s="26" t="s">
        <v>31</v>
      </c>
      <c r="G754" s="8">
        <f t="shared" si="270"/>
        <v>5968</v>
      </c>
      <c r="H754" s="8">
        <f t="shared" si="270"/>
        <v>0</v>
      </c>
    </row>
    <row r="755" spans="1:8" ht="33" x14ac:dyDescent="0.25">
      <c r="A755" s="25" t="s">
        <v>37</v>
      </c>
      <c r="B755" s="26">
        <v>914</v>
      </c>
      <c r="C755" s="26" t="s">
        <v>29</v>
      </c>
      <c r="D755" s="26" t="s">
        <v>178</v>
      </c>
      <c r="E755" s="26" t="s">
        <v>444</v>
      </c>
      <c r="F755" s="26" t="s">
        <v>38</v>
      </c>
      <c r="G755" s="9">
        <f>4668+1300</f>
        <v>5968</v>
      </c>
      <c r="H755" s="9"/>
    </row>
    <row r="756" spans="1:8" ht="33" x14ac:dyDescent="0.25">
      <c r="A756" s="25" t="s">
        <v>641</v>
      </c>
      <c r="B756" s="26">
        <v>914</v>
      </c>
      <c r="C756" s="26" t="s">
        <v>29</v>
      </c>
      <c r="D756" s="26" t="s">
        <v>178</v>
      </c>
      <c r="E756" s="26" t="s">
        <v>640</v>
      </c>
      <c r="F756" s="26"/>
      <c r="G756" s="9">
        <f t="shared" ref="G756:H757" si="271">G757</f>
        <v>3</v>
      </c>
      <c r="H756" s="9">
        <f t="shared" si="271"/>
        <v>0</v>
      </c>
    </row>
    <row r="757" spans="1:8" ht="33" x14ac:dyDescent="0.25">
      <c r="A757" s="25" t="s">
        <v>12</v>
      </c>
      <c r="B757" s="26">
        <v>914</v>
      </c>
      <c r="C757" s="26" t="s">
        <v>29</v>
      </c>
      <c r="D757" s="26" t="s">
        <v>178</v>
      </c>
      <c r="E757" s="26" t="s">
        <v>640</v>
      </c>
      <c r="F757" s="26" t="s">
        <v>13</v>
      </c>
      <c r="G757" s="9">
        <f t="shared" si="271"/>
        <v>3</v>
      </c>
      <c r="H757" s="9">
        <f t="shared" si="271"/>
        <v>0</v>
      </c>
    </row>
    <row r="758" spans="1:8" ht="20.100000000000001" customHeight="1" x14ac:dyDescent="0.25">
      <c r="A758" s="28" t="s">
        <v>14</v>
      </c>
      <c r="B758" s="26">
        <v>914</v>
      </c>
      <c r="C758" s="26" t="s">
        <v>29</v>
      </c>
      <c r="D758" s="26" t="s">
        <v>178</v>
      </c>
      <c r="E758" s="26" t="s">
        <v>640</v>
      </c>
      <c r="F758" s="26" t="s">
        <v>35</v>
      </c>
      <c r="G758" s="9">
        <v>3</v>
      </c>
      <c r="H758" s="9"/>
    </row>
    <row r="759" spans="1:8" ht="20.100000000000001" customHeight="1" x14ac:dyDescent="0.25">
      <c r="A759" s="28" t="s">
        <v>62</v>
      </c>
      <c r="B759" s="26">
        <v>914</v>
      </c>
      <c r="C759" s="26" t="s">
        <v>29</v>
      </c>
      <c r="D759" s="26" t="s">
        <v>76</v>
      </c>
      <c r="E759" s="26" t="s">
        <v>63</v>
      </c>
      <c r="F759" s="26"/>
      <c r="G759" s="9">
        <f t="shared" ref="G759:H762" si="272">G760</f>
        <v>2311</v>
      </c>
      <c r="H759" s="9">
        <f t="shared" si="272"/>
        <v>0</v>
      </c>
    </row>
    <row r="760" spans="1:8" ht="20.100000000000001" customHeight="1" x14ac:dyDescent="0.25">
      <c r="A760" s="28" t="s">
        <v>15</v>
      </c>
      <c r="B760" s="26">
        <v>914</v>
      </c>
      <c r="C760" s="26" t="s">
        <v>29</v>
      </c>
      <c r="D760" s="26" t="s">
        <v>76</v>
      </c>
      <c r="E760" s="26" t="s">
        <v>64</v>
      </c>
      <c r="F760" s="26"/>
      <c r="G760" s="9">
        <f t="shared" si="272"/>
        <v>2311</v>
      </c>
      <c r="H760" s="9">
        <f t="shared" si="272"/>
        <v>0</v>
      </c>
    </row>
    <row r="761" spans="1:8" ht="20.100000000000001" customHeight="1" x14ac:dyDescent="0.25">
      <c r="A761" s="28" t="s">
        <v>420</v>
      </c>
      <c r="B761" s="26" t="s">
        <v>440</v>
      </c>
      <c r="C761" s="26" t="s">
        <v>29</v>
      </c>
      <c r="D761" s="26" t="s">
        <v>76</v>
      </c>
      <c r="E761" s="26" t="s">
        <v>419</v>
      </c>
      <c r="F761" s="26"/>
      <c r="G761" s="9">
        <f t="shared" si="272"/>
        <v>2311</v>
      </c>
      <c r="H761" s="9">
        <f t="shared" si="272"/>
        <v>0</v>
      </c>
    </row>
    <row r="762" spans="1:8" ht="33" x14ac:dyDescent="0.25">
      <c r="A762" s="25" t="s">
        <v>244</v>
      </c>
      <c r="B762" s="26" t="s">
        <v>440</v>
      </c>
      <c r="C762" s="26" t="s">
        <v>29</v>
      </c>
      <c r="D762" s="26" t="s">
        <v>76</v>
      </c>
      <c r="E762" s="26" t="s">
        <v>419</v>
      </c>
      <c r="F762" s="26" t="s">
        <v>31</v>
      </c>
      <c r="G762" s="8">
        <f t="shared" si="272"/>
        <v>2311</v>
      </c>
      <c r="H762" s="8">
        <f t="shared" si="272"/>
        <v>0</v>
      </c>
    </row>
    <row r="763" spans="1:8" ht="33" x14ac:dyDescent="0.25">
      <c r="A763" s="25" t="s">
        <v>177</v>
      </c>
      <c r="B763" s="26" t="s">
        <v>440</v>
      </c>
      <c r="C763" s="26" t="s">
        <v>29</v>
      </c>
      <c r="D763" s="26" t="s">
        <v>76</v>
      </c>
      <c r="E763" s="26" t="s">
        <v>419</v>
      </c>
      <c r="F763" s="26" t="s">
        <v>38</v>
      </c>
      <c r="G763" s="9">
        <f>512+1799</f>
        <v>2311</v>
      </c>
      <c r="H763" s="9"/>
    </row>
    <row r="764" spans="1:8" x14ac:dyDescent="0.25">
      <c r="A764" s="25"/>
      <c r="B764" s="26"/>
      <c r="C764" s="26"/>
      <c r="D764" s="26"/>
      <c r="E764" s="26"/>
      <c r="F764" s="26"/>
      <c r="G764" s="9"/>
      <c r="H764" s="9"/>
    </row>
    <row r="765" spans="1:8" s="85" customFormat="1" ht="18.75" hidden="1" x14ac:dyDescent="0.3">
      <c r="A765" s="89" t="s">
        <v>166</v>
      </c>
      <c r="B765" s="90">
        <v>914</v>
      </c>
      <c r="C765" s="90" t="s">
        <v>147</v>
      </c>
      <c r="D765" s="90" t="s">
        <v>22</v>
      </c>
      <c r="E765" s="90"/>
      <c r="F765" s="90"/>
      <c r="G765" s="7">
        <f t="shared" ref="G765:H769" si="273">G766</f>
        <v>0</v>
      </c>
      <c r="H765" s="7">
        <f t="shared" si="273"/>
        <v>0</v>
      </c>
    </row>
    <row r="766" spans="1:8" s="85" customFormat="1" ht="20.100000000000001" hidden="1" customHeight="1" x14ac:dyDescent="0.25">
      <c r="A766" s="83" t="s">
        <v>62</v>
      </c>
      <c r="B766" s="84">
        <v>914</v>
      </c>
      <c r="C766" s="84" t="s">
        <v>147</v>
      </c>
      <c r="D766" s="84" t="s">
        <v>22</v>
      </c>
      <c r="E766" s="84" t="s">
        <v>63</v>
      </c>
      <c r="F766" s="84"/>
      <c r="G766" s="9">
        <f t="shared" si="273"/>
        <v>0</v>
      </c>
      <c r="H766" s="9">
        <f t="shared" si="273"/>
        <v>0</v>
      </c>
    </row>
    <row r="767" spans="1:8" s="85" customFormat="1" ht="20.100000000000001" hidden="1" customHeight="1" x14ac:dyDescent="0.25">
      <c r="A767" s="83" t="s">
        <v>15</v>
      </c>
      <c r="B767" s="84">
        <f>B766</f>
        <v>914</v>
      </c>
      <c r="C767" s="84" t="s">
        <v>147</v>
      </c>
      <c r="D767" s="84" t="s">
        <v>22</v>
      </c>
      <c r="E767" s="84" t="s">
        <v>64</v>
      </c>
      <c r="F767" s="84"/>
      <c r="G767" s="9">
        <f t="shared" si="273"/>
        <v>0</v>
      </c>
      <c r="H767" s="9">
        <f t="shared" si="273"/>
        <v>0</v>
      </c>
    </row>
    <row r="768" spans="1:8" s="85" customFormat="1" ht="20.100000000000001" hidden="1" customHeight="1" x14ac:dyDescent="0.25">
      <c r="A768" s="83" t="s">
        <v>167</v>
      </c>
      <c r="B768" s="84">
        <f>B767</f>
        <v>914</v>
      </c>
      <c r="C768" s="84" t="s">
        <v>147</v>
      </c>
      <c r="D768" s="84" t="s">
        <v>22</v>
      </c>
      <c r="E768" s="84" t="s">
        <v>184</v>
      </c>
      <c r="F768" s="84"/>
      <c r="G768" s="9">
        <f t="shared" si="273"/>
        <v>0</v>
      </c>
      <c r="H768" s="9">
        <f t="shared" si="273"/>
        <v>0</v>
      </c>
    </row>
    <row r="769" spans="1:8" s="85" customFormat="1" ht="33" hidden="1" x14ac:dyDescent="0.25">
      <c r="A769" s="86" t="s">
        <v>244</v>
      </c>
      <c r="B769" s="84">
        <f>B768</f>
        <v>914</v>
      </c>
      <c r="C769" s="84" t="s">
        <v>147</v>
      </c>
      <c r="D769" s="84" t="s">
        <v>22</v>
      </c>
      <c r="E769" s="84" t="s">
        <v>184</v>
      </c>
      <c r="F769" s="84" t="s">
        <v>31</v>
      </c>
      <c r="G769" s="11">
        <f t="shared" si="273"/>
        <v>0</v>
      </c>
      <c r="H769" s="11">
        <f t="shared" si="273"/>
        <v>0</v>
      </c>
    </row>
    <row r="770" spans="1:8" s="85" customFormat="1" ht="33" hidden="1" x14ac:dyDescent="0.25">
      <c r="A770" s="86" t="s">
        <v>177</v>
      </c>
      <c r="B770" s="84">
        <f>B769</f>
        <v>914</v>
      </c>
      <c r="C770" s="84" t="s">
        <v>147</v>
      </c>
      <c r="D770" s="84" t="s">
        <v>22</v>
      </c>
      <c r="E770" s="84" t="s">
        <v>184</v>
      </c>
      <c r="F770" s="84" t="s">
        <v>38</v>
      </c>
      <c r="G770" s="9"/>
      <c r="H770" s="9"/>
    </row>
    <row r="771" spans="1:8" hidden="1" x14ac:dyDescent="0.25">
      <c r="A771" s="25"/>
      <c r="B771" s="26"/>
      <c r="C771" s="26"/>
      <c r="D771" s="26"/>
      <c r="E771" s="26"/>
      <c r="F771" s="26"/>
      <c r="G771" s="9"/>
      <c r="H771" s="9"/>
    </row>
    <row r="772" spans="1:8" ht="18.75" x14ac:dyDescent="0.3">
      <c r="A772" s="33" t="s">
        <v>168</v>
      </c>
      <c r="B772" s="24">
        <v>914</v>
      </c>
      <c r="C772" s="24" t="s">
        <v>147</v>
      </c>
      <c r="D772" s="24" t="s">
        <v>80</v>
      </c>
      <c r="E772" s="24"/>
      <c r="F772" s="24"/>
      <c r="G772" s="7">
        <f t="shared" ref="G772:H772" si="274">G788+G773</f>
        <v>26166</v>
      </c>
      <c r="H772" s="7">
        <f t="shared" si="274"/>
        <v>0</v>
      </c>
    </row>
    <row r="773" spans="1:8" ht="33.75" x14ac:dyDescent="0.3">
      <c r="A773" s="25" t="s">
        <v>325</v>
      </c>
      <c r="B773" s="26">
        <v>914</v>
      </c>
      <c r="C773" s="26" t="s">
        <v>147</v>
      </c>
      <c r="D773" s="26" t="s">
        <v>80</v>
      </c>
      <c r="E773" s="26" t="s">
        <v>395</v>
      </c>
      <c r="F773" s="24"/>
      <c r="G773" s="9">
        <f t="shared" ref="G773:H773" si="275">G774+G778+G781+G784</f>
        <v>26166</v>
      </c>
      <c r="H773" s="9">
        <f t="shared" si="275"/>
        <v>0</v>
      </c>
    </row>
    <row r="774" spans="1:8" s="85" customFormat="1" ht="20.100000000000001" hidden="1" customHeight="1" x14ac:dyDescent="0.25">
      <c r="A774" s="83" t="s">
        <v>15</v>
      </c>
      <c r="B774" s="84">
        <v>914</v>
      </c>
      <c r="C774" s="84" t="s">
        <v>147</v>
      </c>
      <c r="D774" s="84" t="s">
        <v>80</v>
      </c>
      <c r="E774" s="84" t="s">
        <v>642</v>
      </c>
      <c r="F774" s="84"/>
      <c r="G774" s="9">
        <f t="shared" ref="G774:H774" si="276">G775</f>
        <v>0</v>
      </c>
      <c r="H774" s="9">
        <f t="shared" si="276"/>
        <v>0</v>
      </c>
    </row>
    <row r="775" spans="1:8" s="85" customFormat="1" ht="20.100000000000001" hidden="1" customHeight="1" x14ac:dyDescent="0.25">
      <c r="A775" s="83" t="s">
        <v>169</v>
      </c>
      <c r="B775" s="84">
        <v>914</v>
      </c>
      <c r="C775" s="84" t="s">
        <v>147</v>
      </c>
      <c r="D775" s="84" t="s">
        <v>80</v>
      </c>
      <c r="E775" s="84" t="s">
        <v>642</v>
      </c>
      <c r="F775" s="84"/>
      <c r="G775" s="9">
        <f t="shared" ref="G775:H775" si="277">G776</f>
        <v>0</v>
      </c>
      <c r="H775" s="9">
        <f t="shared" si="277"/>
        <v>0</v>
      </c>
    </row>
    <row r="776" spans="1:8" s="85" customFormat="1" ht="33" hidden="1" x14ac:dyDescent="0.25">
      <c r="A776" s="86" t="s">
        <v>181</v>
      </c>
      <c r="B776" s="84">
        <v>914</v>
      </c>
      <c r="C776" s="84" t="s">
        <v>147</v>
      </c>
      <c r="D776" s="84" t="s">
        <v>80</v>
      </c>
      <c r="E776" s="84" t="s">
        <v>642</v>
      </c>
      <c r="F776" s="84" t="s">
        <v>182</v>
      </c>
      <c r="G776" s="9">
        <f t="shared" ref="G776:H776" si="278">G777</f>
        <v>0</v>
      </c>
      <c r="H776" s="9">
        <f t="shared" si="278"/>
        <v>0</v>
      </c>
    </row>
    <row r="777" spans="1:8" s="85" customFormat="1" ht="20.100000000000001" hidden="1" customHeight="1" x14ac:dyDescent="0.25">
      <c r="A777" s="83" t="s">
        <v>169</v>
      </c>
      <c r="B777" s="84">
        <v>914</v>
      </c>
      <c r="C777" s="84" t="s">
        <v>147</v>
      </c>
      <c r="D777" s="84" t="s">
        <v>80</v>
      </c>
      <c r="E777" s="84" t="s">
        <v>642</v>
      </c>
      <c r="F777" s="84" t="s">
        <v>183</v>
      </c>
      <c r="G777" s="9"/>
      <c r="H777" s="9"/>
    </row>
    <row r="778" spans="1:8" s="85" customFormat="1" ht="49.5" hidden="1" x14ac:dyDescent="0.25">
      <c r="A778" s="86" t="s">
        <v>501</v>
      </c>
      <c r="B778" s="84">
        <v>914</v>
      </c>
      <c r="C778" s="84" t="s">
        <v>147</v>
      </c>
      <c r="D778" s="84" t="s">
        <v>80</v>
      </c>
      <c r="E778" s="84" t="s">
        <v>502</v>
      </c>
      <c r="F778" s="84"/>
      <c r="G778" s="9">
        <f t="shared" ref="G778:H779" si="279">G779</f>
        <v>0</v>
      </c>
      <c r="H778" s="9">
        <f t="shared" si="279"/>
        <v>0</v>
      </c>
    </row>
    <row r="779" spans="1:8" s="85" customFormat="1" ht="33" hidden="1" x14ac:dyDescent="0.25">
      <c r="A779" s="86" t="s">
        <v>181</v>
      </c>
      <c r="B779" s="84">
        <v>914</v>
      </c>
      <c r="C779" s="84" t="s">
        <v>147</v>
      </c>
      <c r="D779" s="84" t="s">
        <v>80</v>
      </c>
      <c r="E779" s="84" t="s">
        <v>502</v>
      </c>
      <c r="F779" s="84" t="s">
        <v>182</v>
      </c>
      <c r="G779" s="9">
        <f t="shared" si="279"/>
        <v>0</v>
      </c>
      <c r="H779" s="9">
        <f t="shared" si="279"/>
        <v>0</v>
      </c>
    </row>
    <row r="780" spans="1:8" s="85" customFormat="1" ht="20.100000000000001" hidden="1" customHeight="1" x14ac:dyDescent="0.25">
      <c r="A780" s="83" t="s">
        <v>169</v>
      </c>
      <c r="B780" s="84">
        <v>914</v>
      </c>
      <c r="C780" s="84" t="s">
        <v>147</v>
      </c>
      <c r="D780" s="84" t="s">
        <v>80</v>
      </c>
      <c r="E780" s="84" t="s">
        <v>502</v>
      </c>
      <c r="F780" s="84" t="s">
        <v>183</v>
      </c>
      <c r="G780" s="9"/>
      <c r="H780" s="9"/>
    </row>
    <row r="781" spans="1:8" ht="66" x14ac:dyDescent="0.25">
      <c r="A781" s="25" t="s">
        <v>505</v>
      </c>
      <c r="B781" s="26">
        <v>914</v>
      </c>
      <c r="C781" s="26" t="s">
        <v>147</v>
      </c>
      <c r="D781" s="26" t="s">
        <v>80</v>
      </c>
      <c r="E781" s="26" t="s">
        <v>623</v>
      </c>
      <c r="F781" s="26"/>
      <c r="G781" s="9">
        <f t="shared" ref="G781:H781" si="280">G782</f>
        <v>17188</v>
      </c>
      <c r="H781" s="9">
        <f t="shared" si="280"/>
        <v>0</v>
      </c>
    </row>
    <row r="782" spans="1:8" ht="33" x14ac:dyDescent="0.25">
      <c r="A782" s="25" t="s">
        <v>181</v>
      </c>
      <c r="B782" s="26">
        <v>914</v>
      </c>
      <c r="C782" s="26" t="s">
        <v>147</v>
      </c>
      <c r="D782" s="26" t="s">
        <v>80</v>
      </c>
      <c r="E782" s="26" t="s">
        <v>623</v>
      </c>
      <c r="F782" s="26" t="s">
        <v>182</v>
      </c>
      <c r="G782" s="9">
        <f t="shared" ref="G782:H782" si="281">G783</f>
        <v>17188</v>
      </c>
      <c r="H782" s="9">
        <f t="shared" si="281"/>
        <v>0</v>
      </c>
    </row>
    <row r="783" spans="1:8" ht="20.100000000000001" customHeight="1" x14ac:dyDescent="0.25">
      <c r="A783" s="28" t="s">
        <v>169</v>
      </c>
      <c r="B783" s="26">
        <v>914</v>
      </c>
      <c r="C783" s="26" t="s">
        <v>147</v>
      </c>
      <c r="D783" s="26" t="s">
        <v>80</v>
      </c>
      <c r="E783" s="26" t="s">
        <v>623</v>
      </c>
      <c r="F783" s="26" t="s">
        <v>183</v>
      </c>
      <c r="G783" s="9">
        <f>26166-8978</f>
        <v>17188</v>
      </c>
      <c r="H783" s="9"/>
    </row>
    <row r="784" spans="1:8" ht="20.100000000000001" customHeight="1" x14ac:dyDescent="0.25">
      <c r="A784" s="25" t="s">
        <v>15</v>
      </c>
      <c r="B784" s="118" t="s">
        <v>440</v>
      </c>
      <c r="C784" s="118" t="s">
        <v>147</v>
      </c>
      <c r="D784" s="118" t="s">
        <v>80</v>
      </c>
      <c r="E784" s="26" t="s">
        <v>396</v>
      </c>
      <c r="F784" s="26"/>
      <c r="G784" s="9">
        <f t="shared" ref="G784:H786" si="282">G785</f>
        <v>8978</v>
      </c>
      <c r="H784" s="9">
        <f t="shared" si="282"/>
        <v>0</v>
      </c>
    </row>
    <row r="785" spans="1:8" ht="20.100000000000001" customHeight="1" x14ac:dyDescent="0.25">
      <c r="A785" s="25" t="s">
        <v>169</v>
      </c>
      <c r="B785" s="118" t="s">
        <v>440</v>
      </c>
      <c r="C785" s="118" t="s">
        <v>147</v>
      </c>
      <c r="D785" s="118" t="s">
        <v>80</v>
      </c>
      <c r="E785" s="26" t="s">
        <v>642</v>
      </c>
      <c r="F785" s="26"/>
      <c r="G785" s="9">
        <f t="shared" si="282"/>
        <v>8978</v>
      </c>
      <c r="H785" s="9">
        <f t="shared" si="282"/>
        <v>0</v>
      </c>
    </row>
    <row r="786" spans="1:8" ht="33" x14ac:dyDescent="0.25">
      <c r="A786" s="25" t="s">
        <v>181</v>
      </c>
      <c r="B786" s="118" t="s">
        <v>440</v>
      </c>
      <c r="C786" s="118" t="s">
        <v>147</v>
      </c>
      <c r="D786" s="118" t="s">
        <v>80</v>
      </c>
      <c r="E786" s="26" t="s">
        <v>642</v>
      </c>
      <c r="F786" s="26" t="s">
        <v>182</v>
      </c>
      <c r="G786" s="9">
        <f t="shared" si="282"/>
        <v>8978</v>
      </c>
      <c r="H786" s="9">
        <f t="shared" si="282"/>
        <v>0</v>
      </c>
    </row>
    <row r="787" spans="1:8" ht="20.100000000000001" customHeight="1" x14ac:dyDescent="0.25">
      <c r="A787" s="25" t="s">
        <v>169</v>
      </c>
      <c r="B787" s="118" t="s">
        <v>440</v>
      </c>
      <c r="C787" s="118" t="s">
        <v>147</v>
      </c>
      <c r="D787" s="118" t="s">
        <v>80</v>
      </c>
      <c r="E787" s="26" t="s">
        <v>642</v>
      </c>
      <c r="F787" s="26" t="s">
        <v>183</v>
      </c>
      <c r="G787" s="9">
        <v>8978</v>
      </c>
      <c r="H787" s="9"/>
    </row>
    <row r="788" spans="1:8" s="85" customFormat="1" ht="20.100000000000001" hidden="1" customHeight="1" x14ac:dyDescent="0.25">
      <c r="A788" s="83" t="s">
        <v>62</v>
      </c>
      <c r="B788" s="84">
        <v>914</v>
      </c>
      <c r="C788" s="84" t="s">
        <v>147</v>
      </c>
      <c r="D788" s="84" t="s">
        <v>80</v>
      </c>
      <c r="E788" s="84" t="s">
        <v>63</v>
      </c>
      <c r="F788" s="84"/>
      <c r="G788" s="9">
        <f t="shared" ref="G788:H791" si="283">G789</f>
        <v>0</v>
      </c>
      <c r="H788" s="9">
        <f t="shared" si="283"/>
        <v>0</v>
      </c>
    </row>
    <row r="789" spans="1:8" s="85" customFormat="1" ht="20.100000000000001" hidden="1" customHeight="1" x14ac:dyDescent="0.25">
      <c r="A789" s="83" t="s">
        <v>15</v>
      </c>
      <c r="B789" s="84">
        <v>914</v>
      </c>
      <c r="C789" s="84" t="s">
        <v>147</v>
      </c>
      <c r="D789" s="84" t="s">
        <v>80</v>
      </c>
      <c r="E789" s="84" t="s">
        <v>64</v>
      </c>
      <c r="F789" s="84"/>
      <c r="G789" s="9">
        <f t="shared" si="283"/>
        <v>0</v>
      </c>
      <c r="H789" s="9">
        <f t="shared" si="283"/>
        <v>0</v>
      </c>
    </row>
    <row r="790" spans="1:8" s="85" customFormat="1" ht="20.100000000000001" hidden="1" customHeight="1" x14ac:dyDescent="0.25">
      <c r="A790" s="83" t="s">
        <v>169</v>
      </c>
      <c r="B790" s="84">
        <v>914</v>
      </c>
      <c r="C790" s="84" t="s">
        <v>147</v>
      </c>
      <c r="D790" s="84" t="s">
        <v>80</v>
      </c>
      <c r="E790" s="84" t="s">
        <v>180</v>
      </c>
      <c r="F790" s="84"/>
      <c r="G790" s="9">
        <f t="shared" si="283"/>
        <v>0</v>
      </c>
      <c r="H790" s="9">
        <f t="shared" si="283"/>
        <v>0</v>
      </c>
    </row>
    <row r="791" spans="1:8" s="85" customFormat="1" ht="33" hidden="1" x14ac:dyDescent="0.25">
      <c r="A791" s="86" t="s">
        <v>181</v>
      </c>
      <c r="B791" s="84">
        <v>914</v>
      </c>
      <c r="C791" s="84" t="s">
        <v>147</v>
      </c>
      <c r="D791" s="84" t="s">
        <v>80</v>
      </c>
      <c r="E791" s="84" t="s">
        <v>180</v>
      </c>
      <c r="F791" s="84" t="s">
        <v>182</v>
      </c>
      <c r="G791" s="11">
        <f t="shared" si="283"/>
        <v>0</v>
      </c>
      <c r="H791" s="11">
        <f t="shared" si="283"/>
        <v>0</v>
      </c>
    </row>
    <row r="792" spans="1:8" s="85" customFormat="1" ht="20.100000000000001" hidden="1" customHeight="1" x14ac:dyDescent="0.25">
      <c r="A792" s="83" t="s">
        <v>169</v>
      </c>
      <c r="B792" s="84">
        <v>914</v>
      </c>
      <c r="C792" s="84" t="s">
        <v>147</v>
      </c>
      <c r="D792" s="84" t="s">
        <v>80</v>
      </c>
      <c r="E792" s="84" t="s">
        <v>180</v>
      </c>
      <c r="F792" s="84" t="s">
        <v>183</v>
      </c>
      <c r="G792" s="9"/>
      <c r="H792" s="9"/>
    </row>
    <row r="793" spans="1:8" x14ac:dyDescent="0.25">
      <c r="A793" s="25"/>
      <c r="B793" s="26"/>
      <c r="C793" s="26"/>
      <c r="D793" s="26"/>
      <c r="E793" s="26"/>
      <c r="F793" s="26"/>
      <c r="G793" s="9"/>
      <c r="H793" s="9"/>
    </row>
    <row r="794" spans="1:8" ht="18.75" x14ac:dyDescent="0.3">
      <c r="A794" s="23" t="s">
        <v>185</v>
      </c>
      <c r="B794" s="56" t="s">
        <v>440</v>
      </c>
      <c r="C794" s="56" t="s">
        <v>7</v>
      </c>
      <c r="D794" s="56" t="s">
        <v>22</v>
      </c>
      <c r="E794" s="27"/>
      <c r="F794" s="27"/>
      <c r="G794" s="15">
        <f t="shared" ref="G794:H794" si="284">G795</f>
        <v>20063</v>
      </c>
      <c r="H794" s="15">
        <f t="shared" si="284"/>
        <v>0</v>
      </c>
    </row>
    <row r="795" spans="1:8" ht="33" x14ac:dyDescent="0.25">
      <c r="A795" s="28" t="s">
        <v>450</v>
      </c>
      <c r="B795" s="26" t="s">
        <v>440</v>
      </c>
      <c r="C795" s="26" t="s">
        <v>7</v>
      </c>
      <c r="D795" s="26" t="s">
        <v>22</v>
      </c>
      <c r="E795" s="26" t="s">
        <v>186</v>
      </c>
      <c r="F795" s="26"/>
      <c r="G795" s="9">
        <f t="shared" ref="G795:H795" si="285">G803+G796+G800</f>
        <v>20063</v>
      </c>
      <c r="H795" s="9">
        <f t="shared" si="285"/>
        <v>0</v>
      </c>
    </row>
    <row r="796" spans="1:8" s="85" customFormat="1" ht="21" hidden="1" customHeight="1" x14ac:dyDescent="0.25">
      <c r="A796" s="83" t="s">
        <v>15</v>
      </c>
      <c r="B796" s="84">
        <v>914</v>
      </c>
      <c r="C796" s="84" t="s">
        <v>7</v>
      </c>
      <c r="D796" s="84" t="s">
        <v>22</v>
      </c>
      <c r="E796" s="84" t="s">
        <v>187</v>
      </c>
      <c r="F796" s="84"/>
      <c r="G796" s="9">
        <f t="shared" ref="G796:H796" si="286">G797</f>
        <v>0</v>
      </c>
      <c r="H796" s="9">
        <f t="shared" si="286"/>
        <v>0</v>
      </c>
    </row>
    <row r="797" spans="1:8" s="85" customFormat="1" ht="20.100000000000001" hidden="1" customHeight="1" x14ac:dyDescent="0.25">
      <c r="A797" s="83" t="s">
        <v>169</v>
      </c>
      <c r="B797" s="84">
        <v>914</v>
      </c>
      <c r="C797" s="84" t="s">
        <v>7</v>
      </c>
      <c r="D797" s="84" t="s">
        <v>22</v>
      </c>
      <c r="E797" s="84" t="s">
        <v>188</v>
      </c>
      <c r="F797" s="84"/>
      <c r="G797" s="9">
        <f t="shared" ref="G797:H798" si="287">G798</f>
        <v>0</v>
      </c>
      <c r="H797" s="9">
        <f t="shared" si="287"/>
        <v>0</v>
      </c>
    </row>
    <row r="798" spans="1:8" s="85" customFormat="1" ht="33" hidden="1" x14ac:dyDescent="0.25">
      <c r="A798" s="86" t="s">
        <v>181</v>
      </c>
      <c r="B798" s="84">
        <v>914</v>
      </c>
      <c r="C798" s="84" t="s">
        <v>7</v>
      </c>
      <c r="D798" s="84" t="s">
        <v>22</v>
      </c>
      <c r="E798" s="84" t="s">
        <v>188</v>
      </c>
      <c r="F798" s="84" t="s">
        <v>182</v>
      </c>
      <c r="G798" s="9">
        <f t="shared" si="287"/>
        <v>0</v>
      </c>
      <c r="H798" s="9">
        <f t="shared" si="287"/>
        <v>0</v>
      </c>
    </row>
    <row r="799" spans="1:8" s="85" customFormat="1" ht="20.100000000000001" hidden="1" customHeight="1" x14ac:dyDescent="0.25">
      <c r="A799" s="83" t="s">
        <v>169</v>
      </c>
      <c r="B799" s="84">
        <v>914</v>
      </c>
      <c r="C799" s="84" t="s">
        <v>7</v>
      </c>
      <c r="D799" s="84" t="s">
        <v>22</v>
      </c>
      <c r="E799" s="84" t="s">
        <v>188</v>
      </c>
      <c r="F799" s="84" t="s">
        <v>183</v>
      </c>
      <c r="G799" s="9"/>
      <c r="H799" s="9"/>
    </row>
    <row r="800" spans="1:8" ht="66" x14ac:dyDescent="0.25">
      <c r="A800" s="25" t="s">
        <v>704</v>
      </c>
      <c r="B800" s="26">
        <v>914</v>
      </c>
      <c r="C800" s="26" t="s">
        <v>7</v>
      </c>
      <c r="D800" s="26" t="s">
        <v>22</v>
      </c>
      <c r="E800" s="26" t="s">
        <v>703</v>
      </c>
      <c r="F800" s="26"/>
      <c r="G800" s="9">
        <f t="shared" ref="G800:H801" si="288">G801</f>
        <v>8829</v>
      </c>
      <c r="H800" s="9">
        <f t="shared" si="288"/>
        <v>0</v>
      </c>
    </row>
    <row r="801" spans="1:8" ht="33" x14ac:dyDescent="0.25">
      <c r="A801" s="25" t="s">
        <v>181</v>
      </c>
      <c r="B801" s="26">
        <v>914</v>
      </c>
      <c r="C801" s="26" t="s">
        <v>7</v>
      </c>
      <c r="D801" s="26" t="s">
        <v>22</v>
      </c>
      <c r="E801" s="26" t="s">
        <v>703</v>
      </c>
      <c r="F801" s="26" t="s">
        <v>182</v>
      </c>
      <c r="G801" s="9">
        <f t="shared" si="288"/>
        <v>8829</v>
      </c>
      <c r="H801" s="9">
        <f t="shared" si="288"/>
        <v>0</v>
      </c>
    </row>
    <row r="802" spans="1:8" ht="20.100000000000001" customHeight="1" x14ac:dyDescent="0.25">
      <c r="A802" s="28" t="s">
        <v>169</v>
      </c>
      <c r="B802" s="26">
        <v>914</v>
      </c>
      <c r="C802" s="26" t="s">
        <v>7</v>
      </c>
      <c r="D802" s="26" t="s">
        <v>22</v>
      </c>
      <c r="E802" s="26" t="s">
        <v>703</v>
      </c>
      <c r="F802" s="26" t="s">
        <v>183</v>
      </c>
      <c r="G802" s="9">
        <f>6626+2203</f>
        <v>8829</v>
      </c>
      <c r="H802" s="9"/>
    </row>
    <row r="803" spans="1:8" ht="20.100000000000001" customHeight="1" x14ac:dyDescent="0.25">
      <c r="A803" s="28" t="s">
        <v>468</v>
      </c>
      <c r="B803" s="26" t="s">
        <v>440</v>
      </c>
      <c r="C803" s="26" t="s">
        <v>7</v>
      </c>
      <c r="D803" s="26" t="s">
        <v>22</v>
      </c>
      <c r="E803" s="26" t="s">
        <v>469</v>
      </c>
      <c r="F803" s="26"/>
      <c r="G803" s="9">
        <f t="shared" ref="G803:H804" si="289">G804</f>
        <v>11234</v>
      </c>
      <c r="H803" s="9">
        <f t="shared" si="289"/>
        <v>0</v>
      </c>
    </row>
    <row r="804" spans="1:8" ht="33" x14ac:dyDescent="0.25">
      <c r="A804" s="25" t="s">
        <v>181</v>
      </c>
      <c r="B804" s="26" t="s">
        <v>440</v>
      </c>
      <c r="C804" s="26" t="s">
        <v>7</v>
      </c>
      <c r="D804" s="26" t="s">
        <v>22</v>
      </c>
      <c r="E804" s="26" t="s">
        <v>469</v>
      </c>
      <c r="F804" s="26" t="s">
        <v>182</v>
      </c>
      <c r="G804" s="9">
        <f t="shared" si="289"/>
        <v>11234</v>
      </c>
      <c r="H804" s="9">
        <f t="shared" si="289"/>
        <v>0</v>
      </c>
    </row>
    <row r="805" spans="1:8" ht="20.100000000000001" customHeight="1" x14ac:dyDescent="0.25">
      <c r="A805" s="28" t="s">
        <v>169</v>
      </c>
      <c r="B805" s="26" t="s">
        <v>440</v>
      </c>
      <c r="C805" s="26" t="s">
        <v>7</v>
      </c>
      <c r="D805" s="26" t="s">
        <v>22</v>
      </c>
      <c r="E805" s="26" t="s">
        <v>469</v>
      </c>
      <c r="F805" s="26" t="s">
        <v>183</v>
      </c>
      <c r="G805" s="9">
        <f>13437-2203</f>
        <v>11234</v>
      </c>
      <c r="H805" s="9"/>
    </row>
    <row r="806" spans="1:8" x14ac:dyDescent="0.25">
      <c r="A806" s="25"/>
      <c r="B806" s="26"/>
      <c r="C806" s="26"/>
      <c r="D806" s="26"/>
      <c r="E806" s="26"/>
      <c r="F806" s="26"/>
      <c r="G806" s="9"/>
      <c r="H806" s="9"/>
    </row>
    <row r="807" spans="1:8" ht="18.75" x14ac:dyDescent="0.3">
      <c r="A807" s="23" t="s">
        <v>6</v>
      </c>
      <c r="B807" s="24">
        <v>914</v>
      </c>
      <c r="C807" s="24" t="s">
        <v>7</v>
      </c>
      <c r="D807" s="24" t="s">
        <v>8</v>
      </c>
      <c r="E807" s="24"/>
      <c r="F807" s="24"/>
      <c r="G807" s="15">
        <f t="shared" ref="G807:H811" si="290">G808</f>
        <v>2970</v>
      </c>
      <c r="H807" s="15">
        <f t="shared" si="290"/>
        <v>0</v>
      </c>
    </row>
    <row r="808" spans="1:8" ht="33" x14ac:dyDescent="0.25">
      <c r="A808" s="28" t="s">
        <v>575</v>
      </c>
      <c r="B808" s="26">
        <v>914</v>
      </c>
      <c r="C808" s="26" t="s">
        <v>7</v>
      </c>
      <c r="D808" s="26" t="s">
        <v>8</v>
      </c>
      <c r="E808" s="26" t="s">
        <v>186</v>
      </c>
      <c r="F808" s="26"/>
      <c r="G808" s="11">
        <f t="shared" si="290"/>
        <v>2970</v>
      </c>
      <c r="H808" s="11">
        <f t="shared" si="290"/>
        <v>0</v>
      </c>
    </row>
    <row r="809" spans="1:8" ht="20.100000000000001" customHeight="1" x14ac:dyDescent="0.25">
      <c r="A809" s="28" t="s">
        <v>15</v>
      </c>
      <c r="B809" s="26">
        <v>914</v>
      </c>
      <c r="C809" s="26" t="s">
        <v>7</v>
      </c>
      <c r="D809" s="26" t="s">
        <v>8</v>
      </c>
      <c r="E809" s="26" t="s">
        <v>187</v>
      </c>
      <c r="F809" s="26"/>
      <c r="G809" s="9">
        <f t="shared" si="290"/>
        <v>2970</v>
      </c>
      <c r="H809" s="9">
        <f t="shared" si="290"/>
        <v>0</v>
      </c>
    </row>
    <row r="810" spans="1:8" ht="20.100000000000001" customHeight="1" x14ac:dyDescent="0.25">
      <c r="A810" s="28" t="s">
        <v>169</v>
      </c>
      <c r="B810" s="26">
        <v>914</v>
      </c>
      <c r="C810" s="26" t="s">
        <v>7</v>
      </c>
      <c r="D810" s="26" t="s">
        <v>8</v>
      </c>
      <c r="E810" s="26" t="s">
        <v>188</v>
      </c>
      <c r="F810" s="26"/>
      <c r="G810" s="9">
        <f t="shared" si="290"/>
        <v>2970</v>
      </c>
      <c r="H810" s="9">
        <f t="shared" si="290"/>
        <v>0</v>
      </c>
    </row>
    <row r="811" spans="1:8" ht="33" x14ac:dyDescent="0.25">
      <c r="A811" s="25" t="s">
        <v>181</v>
      </c>
      <c r="B811" s="26">
        <v>914</v>
      </c>
      <c r="C811" s="26" t="s">
        <v>7</v>
      </c>
      <c r="D811" s="26" t="s">
        <v>8</v>
      </c>
      <c r="E811" s="26" t="s">
        <v>188</v>
      </c>
      <c r="F811" s="26" t="s">
        <v>182</v>
      </c>
      <c r="G811" s="8">
        <f t="shared" si="290"/>
        <v>2970</v>
      </c>
      <c r="H811" s="8">
        <f t="shared" si="290"/>
        <v>0</v>
      </c>
    </row>
    <row r="812" spans="1:8" ht="20.100000000000001" customHeight="1" x14ac:dyDescent="0.25">
      <c r="A812" s="28" t="s">
        <v>169</v>
      </c>
      <c r="B812" s="26">
        <v>914</v>
      </c>
      <c r="C812" s="26" t="s">
        <v>7</v>
      </c>
      <c r="D812" s="26" t="s">
        <v>8</v>
      </c>
      <c r="E812" s="26" t="s">
        <v>188</v>
      </c>
      <c r="F812" s="26" t="s">
        <v>183</v>
      </c>
      <c r="G812" s="9">
        <v>2970</v>
      </c>
      <c r="H812" s="9"/>
    </row>
    <row r="813" spans="1:8" x14ac:dyDescent="0.25">
      <c r="A813" s="25"/>
      <c r="B813" s="26"/>
      <c r="C813" s="26"/>
      <c r="D813" s="26"/>
      <c r="E813" s="26"/>
      <c r="F813" s="26"/>
      <c r="G813" s="9"/>
      <c r="H813" s="9"/>
    </row>
    <row r="814" spans="1:8" s="85" customFormat="1" ht="18.75" hidden="1" x14ac:dyDescent="0.3">
      <c r="A814" s="89" t="s">
        <v>20</v>
      </c>
      <c r="B814" s="90" t="s">
        <v>440</v>
      </c>
      <c r="C814" s="90" t="s">
        <v>21</v>
      </c>
      <c r="D814" s="90" t="s">
        <v>22</v>
      </c>
      <c r="E814" s="90"/>
      <c r="F814" s="90"/>
      <c r="G814" s="13">
        <f t="shared" ref="G814:H818" si="291">G815</f>
        <v>0</v>
      </c>
      <c r="H814" s="13">
        <f t="shared" si="291"/>
        <v>0</v>
      </c>
    </row>
    <row r="815" spans="1:8" s="85" customFormat="1" ht="33" hidden="1" x14ac:dyDescent="0.25">
      <c r="A815" s="86" t="s">
        <v>9</v>
      </c>
      <c r="B815" s="84" t="s">
        <v>440</v>
      </c>
      <c r="C815" s="84" t="s">
        <v>21</v>
      </c>
      <c r="D815" s="84" t="s">
        <v>22</v>
      </c>
      <c r="E815" s="84" t="s">
        <v>39</v>
      </c>
      <c r="F815" s="84"/>
      <c r="G815" s="9">
        <f t="shared" si="291"/>
        <v>0</v>
      </c>
      <c r="H815" s="9">
        <f t="shared" si="291"/>
        <v>0</v>
      </c>
    </row>
    <row r="816" spans="1:8" s="85" customFormat="1" ht="20.100000000000001" hidden="1" customHeight="1" x14ac:dyDescent="0.25">
      <c r="A816" s="83" t="s">
        <v>15</v>
      </c>
      <c r="B816" s="84" t="s">
        <v>440</v>
      </c>
      <c r="C816" s="84" t="s">
        <v>21</v>
      </c>
      <c r="D816" s="84" t="s">
        <v>22</v>
      </c>
      <c r="E816" s="84" t="s">
        <v>42</v>
      </c>
      <c r="F816" s="84"/>
      <c r="G816" s="9">
        <f t="shared" si="291"/>
        <v>0</v>
      </c>
      <c r="H816" s="9">
        <f t="shared" si="291"/>
        <v>0</v>
      </c>
    </row>
    <row r="817" spans="1:8" s="85" customFormat="1" ht="20.100000000000001" hidden="1" customHeight="1" x14ac:dyDescent="0.25">
      <c r="A817" s="83" t="s">
        <v>169</v>
      </c>
      <c r="B817" s="84" t="s">
        <v>440</v>
      </c>
      <c r="C817" s="84" t="s">
        <v>21</v>
      </c>
      <c r="D817" s="84" t="s">
        <v>22</v>
      </c>
      <c r="E817" s="84" t="s">
        <v>463</v>
      </c>
      <c r="F817" s="84"/>
      <c r="G817" s="9">
        <f t="shared" si="291"/>
        <v>0</v>
      </c>
      <c r="H817" s="9">
        <f t="shared" si="291"/>
        <v>0</v>
      </c>
    </row>
    <row r="818" spans="1:8" s="85" customFormat="1" ht="33" hidden="1" x14ac:dyDescent="0.25">
      <c r="A818" s="86" t="s">
        <v>181</v>
      </c>
      <c r="B818" s="84" t="s">
        <v>440</v>
      </c>
      <c r="C818" s="84" t="s">
        <v>21</v>
      </c>
      <c r="D818" s="84" t="s">
        <v>22</v>
      </c>
      <c r="E818" s="84" t="s">
        <v>463</v>
      </c>
      <c r="F818" s="84" t="s">
        <v>182</v>
      </c>
      <c r="G818" s="9">
        <f t="shared" si="291"/>
        <v>0</v>
      </c>
      <c r="H818" s="9">
        <f t="shared" si="291"/>
        <v>0</v>
      </c>
    </row>
    <row r="819" spans="1:8" s="85" customFormat="1" ht="18" hidden="1" customHeight="1" x14ac:dyDescent="0.25">
      <c r="A819" s="86" t="s">
        <v>169</v>
      </c>
      <c r="B819" s="84" t="s">
        <v>440</v>
      </c>
      <c r="C819" s="84" t="s">
        <v>21</v>
      </c>
      <c r="D819" s="84" t="s">
        <v>22</v>
      </c>
      <c r="E819" s="84" t="s">
        <v>463</v>
      </c>
      <c r="F819" s="84" t="s">
        <v>183</v>
      </c>
      <c r="G819" s="9"/>
      <c r="H819" s="9"/>
    </row>
    <row r="820" spans="1:8" ht="18" hidden="1" customHeight="1" x14ac:dyDescent="0.25">
      <c r="A820" s="25"/>
      <c r="B820" s="26"/>
      <c r="C820" s="26"/>
      <c r="D820" s="26"/>
      <c r="E820" s="26"/>
      <c r="F820" s="26"/>
      <c r="G820" s="9"/>
      <c r="H820" s="9"/>
    </row>
    <row r="821" spans="1:8" ht="18" customHeight="1" x14ac:dyDescent="0.3">
      <c r="A821" s="52" t="s">
        <v>243</v>
      </c>
      <c r="B821" s="59" t="s">
        <v>440</v>
      </c>
      <c r="C821" s="59" t="s">
        <v>154</v>
      </c>
      <c r="D821" s="59" t="s">
        <v>8</v>
      </c>
      <c r="E821" s="59"/>
      <c r="F821" s="26"/>
      <c r="G821" s="15">
        <f t="shared" ref="G821:H821" si="292">G822</f>
        <v>4166</v>
      </c>
      <c r="H821" s="15">
        <f t="shared" si="292"/>
        <v>0</v>
      </c>
    </row>
    <row r="822" spans="1:8" ht="38.25" customHeight="1" x14ac:dyDescent="0.25">
      <c r="A822" s="28" t="s">
        <v>425</v>
      </c>
      <c r="B822" s="60" t="s">
        <v>440</v>
      </c>
      <c r="C822" s="60" t="s">
        <v>154</v>
      </c>
      <c r="D822" s="60" t="s">
        <v>8</v>
      </c>
      <c r="E822" s="60" t="s">
        <v>229</v>
      </c>
      <c r="F822" s="26"/>
      <c r="G822" s="9">
        <f t="shared" ref="G822:H822" si="293">G823+G827</f>
        <v>4166</v>
      </c>
      <c r="H822" s="9">
        <f t="shared" si="293"/>
        <v>0</v>
      </c>
    </row>
    <row r="823" spans="1:8" ht="22.5" customHeight="1" x14ac:dyDescent="0.25">
      <c r="A823" s="25" t="s">
        <v>15</v>
      </c>
      <c r="B823" s="26" t="s">
        <v>440</v>
      </c>
      <c r="C823" s="26" t="s">
        <v>154</v>
      </c>
      <c r="D823" s="26" t="s">
        <v>8</v>
      </c>
      <c r="E823" s="26" t="s">
        <v>232</v>
      </c>
      <c r="F823" s="26"/>
      <c r="G823" s="9">
        <f t="shared" ref="G823:H825" si="294">G824</f>
        <v>2391</v>
      </c>
      <c r="H823" s="9">
        <f t="shared" si="294"/>
        <v>0</v>
      </c>
    </row>
    <row r="824" spans="1:8" ht="21.75" customHeight="1" x14ac:dyDescent="0.25">
      <c r="A824" s="25" t="s">
        <v>169</v>
      </c>
      <c r="B824" s="26" t="s">
        <v>440</v>
      </c>
      <c r="C824" s="26" t="s">
        <v>154</v>
      </c>
      <c r="D824" s="26" t="s">
        <v>8</v>
      </c>
      <c r="E824" s="26" t="s">
        <v>716</v>
      </c>
      <c r="F824" s="26"/>
      <c r="G824" s="9">
        <f t="shared" si="294"/>
        <v>2391</v>
      </c>
      <c r="H824" s="9">
        <f t="shared" si="294"/>
        <v>0</v>
      </c>
    </row>
    <row r="825" spans="1:8" ht="38.25" customHeight="1" x14ac:dyDescent="0.25">
      <c r="A825" s="25" t="s">
        <v>181</v>
      </c>
      <c r="B825" s="26" t="s">
        <v>440</v>
      </c>
      <c r="C825" s="26" t="s">
        <v>154</v>
      </c>
      <c r="D825" s="26" t="s">
        <v>8</v>
      </c>
      <c r="E825" s="26" t="s">
        <v>716</v>
      </c>
      <c r="F825" s="26" t="s">
        <v>182</v>
      </c>
      <c r="G825" s="9">
        <f t="shared" si="294"/>
        <v>2391</v>
      </c>
      <c r="H825" s="9">
        <f t="shared" si="294"/>
        <v>0</v>
      </c>
    </row>
    <row r="826" spans="1:8" ht="23.25" customHeight="1" x14ac:dyDescent="0.25">
      <c r="A826" s="25" t="s">
        <v>169</v>
      </c>
      <c r="B826" s="26" t="s">
        <v>440</v>
      </c>
      <c r="C826" s="26" t="s">
        <v>154</v>
      </c>
      <c r="D826" s="26" t="s">
        <v>8</v>
      </c>
      <c r="E826" s="26" t="s">
        <v>716</v>
      </c>
      <c r="F826" s="26" t="s">
        <v>183</v>
      </c>
      <c r="G826" s="9">
        <v>2391</v>
      </c>
      <c r="H826" s="9"/>
    </row>
    <row r="827" spans="1:8" ht="82.5" x14ac:dyDescent="0.25">
      <c r="A827" s="25" t="s">
        <v>714</v>
      </c>
      <c r="B827" s="26" t="s">
        <v>440</v>
      </c>
      <c r="C827" s="26" t="s">
        <v>154</v>
      </c>
      <c r="D827" s="26" t="s">
        <v>8</v>
      </c>
      <c r="E827" s="26" t="s">
        <v>715</v>
      </c>
      <c r="F827" s="26"/>
      <c r="G827" s="9">
        <f t="shared" ref="G827:H828" si="295">G828</f>
        <v>1775</v>
      </c>
      <c r="H827" s="9">
        <f t="shared" si="295"/>
        <v>0</v>
      </c>
    </row>
    <row r="828" spans="1:8" ht="33" x14ac:dyDescent="0.25">
      <c r="A828" s="25" t="s">
        <v>181</v>
      </c>
      <c r="B828" s="26" t="s">
        <v>440</v>
      </c>
      <c r="C828" s="26" t="s">
        <v>154</v>
      </c>
      <c r="D828" s="26" t="s">
        <v>8</v>
      </c>
      <c r="E828" s="26" t="s">
        <v>715</v>
      </c>
      <c r="F828" s="26" t="s">
        <v>182</v>
      </c>
      <c r="G828" s="9">
        <f t="shared" si="295"/>
        <v>1775</v>
      </c>
      <c r="H828" s="9">
        <f t="shared" si="295"/>
        <v>0</v>
      </c>
    </row>
    <row r="829" spans="1:8" ht="18" customHeight="1" x14ac:dyDescent="0.25">
      <c r="A829" s="25" t="s">
        <v>169</v>
      </c>
      <c r="B829" s="26" t="s">
        <v>440</v>
      </c>
      <c r="C829" s="26" t="s">
        <v>154</v>
      </c>
      <c r="D829" s="26" t="s">
        <v>8</v>
      </c>
      <c r="E829" s="26" t="s">
        <v>715</v>
      </c>
      <c r="F829" s="31">
        <v>410</v>
      </c>
      <c r="G829" s="9">
        <v>1775</v>
      </c>
      <c r="H829" s="9"/>
    </row>
    <row r="830" spans="1:8" x14ac:dyDescent="0.25">
      <c r="A830" s="25"/>
      <c r="B830" s="26"/>
      <c r="C830" s="26"/>
      <c r="D830" s="26"/>
      <c r="E830" s="26"/>
      <c r="F830" s="26"/>
      <c r="G830" s="9"/>
      <c r="H830" s="9"/>
    </row>
    <row r="831" spans="1:8" ht="40.5" x14ac:dyDescent="0.3">
      <c r="A831" s="20" t="s">
        <v>482</v>
      </c>
      <c r="B831" s="21">
        <v>915</v>
      </c>
      <c r="C831" s="22"/>
      <c r="D831" s="22"/>
      <c r="E831" s="21"/>
      <c r="F831" s="22"/>
      <c r="G831" s="6">
        <f t="shared" ref="G831:H831" si="296">G833+G858+G865</f>
        <v>30498</v>
      </c>
      <c r="H831" s="6">
        <f t="shared" si="296"/>
        <v>20701</v>
      </c>
    </row>
    <row r="832" spans="1:8" s="74" customFormat="1" x14ac:dyDescent="0.25">
      <c r="A832" s="75"/>
      <c r="B832" s="27"/>
      <c r="C832" s="57"/>
      <c r="D832" s="57"/>
      <c r="E832" s="27"/>
      <c r="F832" s="57"/>
      <c r="G832" s="10"/>
      <c r="H832" s="10"/>
    </row>
    <row r="833" spans="1:8" ht="18.75" x14ac:dyDescent="0.3">
      <c r="A833" s="23" t="s">
        <v>170</v>
      </c>
      <c r="B833" s="24">
        <v>915</v>
      </c>
      <c r="C833" s="24" t="s">
        <v>33</v>
      </c>
      <c r="D833" s="24" t="s">
        <v>80</v>
      </c>
      <c r="E833" s="24"/>
      <c r="F833" s="56"/>
      <c r="G833" s="13">
        <f t="shared" ref="G833:H834" si="297">G834</f>
        <v>7987</v>
      </c>
      <c r="H833" s="13">
        <f t="shared" si="297"/>
        <v>0</v>
      </c>
    </row>
    <row r="834" spans="1:8" ht="66" x14ac:dyDescent="0.25">
      <c r="A834" s="25" t="s">
        <v>426</v>
      </c>
      <c r="B834" s="26">
        <v>915</v>
      </c>
      <c r="C834" s="26" t="s">
        <v>33</v>
      </c>
      <c r="D834" s="26" t="s">
        <v>80</v>
      </c>
      <c r="E834" s="26" t="s">
        <v>223</v>
      </c>
      <c r="F834" s="57"/>
      <c r="G834" s="11">
        <f t="shared" si="297"/>
        <v>7987</v>
      </c>
      <c r="H834" s="11">
        <f t="shared" si="297"/>
        <v>0</v>
      </c>
    </row>
    <row r="835" spans="1:8" ht="20.100000000000001" customHeight="1" x14ac:dyDescent="0.25">
      <c r="A835" s="28" t="s">
        <v>267</v>
      </c>
      <c r="B835" s="26">
        <v>915</v>
      </c>
      <c r="C835" s="26" t="s">
        <v>33</v>
      </c>
      <c r="D835" s="26" t="s">
        <v>80</v>
      </c>
      <c r="E835" s="26" t="s">
        <v>268</v>
      </c>
      <c r="F835" s="26"/>
      <c r="G835" s="9">
        <f t="shared" ref="G835:H835" si="298">G836+G839+G842+G845+G848+G851+G854</f>
        <v>7987</v>
      </c>
      <c r="H835" s="9">
        <f t="shared" si="298"/>
        <v>0</v>
      </c>
    </row>
    <row r="836" spans="1:8" ht="67.5" x14ac:dyDescent="0.25">
      <c r="A836" s="25" t="s">
        <v>527</v>
      </c>
      <c r="B836" s="26">
        <v>915</v>
      </c>
      <c r="C836" s="26" t="s">
        <v>33</v>
      </c>
      <c r="D836" s="26" t="s">
        <v>80</v>
      </c>
      <c r="E836" s="26" t="s">
        <v>519</v>
      </c>
      <c r="F836" s="34"/>
      <c r="G836" s="11">
        <f t="shared" ref="G836:H837" si="299">G837</f>
        <v>90</v>
      </c>
      <c r="H836" s="11">
        <f t="shared" si="299"/>
        <v>0</v>
      </c>
    </row>
    <row r="837" spans="1:8" ht="20.100000000000001" customHeight="1" x14ac:dyDescent="0.25">
      <c r="A837" s="28" t="s">
        <v>101</v>
      </c>
      <c r="B837" s="26">
        <v>915</v>
      </c>
      <c r="C837" s="26" t="s">
        <v>33</v>
      </c>
      <c r="D837" s="26" t="s">
        <v>80</v>
      </c>
      <c r="E837" s="26" t="s">
        <v>519</v>
      </c>
      <c r="F837" s="26">
        <v>300</v>
      </c>
      <c r="G837" s="9">
        <f t="shared" si="299"/>
        <v>90</v>
      </c>
      <c r="H837" s="9">
        <f t="shared" si="299"/>
        <v>0</v>
      </c>
    </row>
    <row r="838" spans="1:8" ht="20.100000000000001" customHeight="1" x14ac:dyDescent="0.25">
      <c r="A838" s="28" t="s">
        <v>271</v>
      </c>
      <c r="B838" s="26">
        <v>915</v>
      </c>
      <c r="C838" s="26" t="s">
        <v>33</v>
      </c>
      <c r="D838" s="26" t="s">
        <v>80</v>
      </c>
      <c r="E838" s="26" t="s">
        <v>519</v>
      </c>
      <c r="F838" s="26">
        <v>310</v>
      </c>
      <c r="G838" s="9">
        <v>90</v>
      </c>
      <c r="H838" s="9"/>
    </row>
    <row r="839" spans="1:8" ht="20.100000000000001" customHeight="1" x14ac:dyDescent="0.25">
      <c r="A839" s="28" t="s">
        <v>245</v>
      </c>
      <c r="B839" s="26">
        <v>915</v>
      </c>
      <c r="C839" s="26" t="s">
        <v>33</v>
      </c>
      <c r="D839" s="26" t="s">
        <v>80</v>
      </c>
      <c r="E839" s="26" t="s">
        <v>520</v>
      </c>
      <c r="F839" s="26"/>
      <c r="G839" s="9">
        <f t="shared" ref="G839:H840" si="300">G840</f>
        <v>430</v>
      </c>
      <c r="H839" s="9">
        <f t="shared" si="300"/>
        <v>0</v>
      </c>
    </row>
    <row r="840" spans="1:8" ht="20.100000000000001" customHeight="1" x14ac:dyDescent="0.25">
      <c r="A840" s="28" t="s">
        <v>101</v>
      </c>
      <c r="B840" s="26">
        <v>915</v>
      </c>
      <c r="C840" s="26" t="s">
        <v>33</v>
      </c>
      <c r="D840" s="26" t="s">
        <v>80</v>
      </c>
      <c r="E840" s="26" t="s">
        <v>520</v>
      </c>
      <c r="F840" s="26">
        <v>300</v>
      </c>
      <c r="G840" s="9">
        <f t="shared" si="300"/>
        <v>430</v>
      </c>
      <c r="H840" s="9">
        <f t="shared" si="300"/>
        <v>0</v>
      </c>
    </row>
    <row r="841" spans="1:8" ht="20.100000000000001" customHeight="1" x14ac:dyDescent="0.25">
      <c r="A841" s="28" t="s">
        <v>271</v>
      </c>
      <c r="B841" s="26">
        <v>915</v>
      </c>
      <c r="C841" s="26" t="s">
        <v>33</v>
      </c>
      <c r="D841" s="26" t="s">
        <v>80</v>
      </c>
      <c r="E841" s="26" t="s">
        <v>520</v>
      </c>
      <c r="F841" s="26">
        <v>310</v>
      </c>
      <c r="G841" s="9">
        <v>430</v>
      </c>
      <c r="H841" s="9"/>
    </row>
    <row r="842" spans="1:8" ht="66" x14ac:dyDescent="0.25">
      <c r="A842" s="25" t="s">
        <v>528</v>
      </c>
      <c r="B842" s="26">
        <v>915</v>
      </c>
      <c r="C842" s="26" t="s">
        <v>33</v>
      </c>
      <c r="D842" s="26" t="s">
        <v>80</v>
      </c>
      <c r="E842" s="26" t="s">
        <v>521</v>
      </c>
      <c r="F842" s="34"/>
      <c r="G842" s="11">
        <f t="shared" ref="G842:H843" si="301">G843</f>
        <v>172</v>
      </c>
      <c r="H842" s="11">
        <f t="shared" si="301"/>
        <v>0</v>
      </c>
    </row>
    <row r="843" spans="1:8" ht="20.100000000000001" customHeight="1" x14ac:dyDescent="0.25">
      <c r="A843" s="28" t="s">
        <v>101</v>
      </c>
      <c r="B843" s="26">
        <v>915</v>
      </c>
      <c r="C843" s="26" t="s">
        <v>33</v>
      </c>
      <c r="D843" s="26" t="s">
        <v>80</v>
      </c>
      <c r="E843" s="26" t="s">
        <v>521</v>
      </c>
      <c r="F843" s="26">
        <v>300</v>
      </c>
      <c r="G843" s="9">
        <f t="shared" si="301"/>
        <v>172</v>
      </c>
      <c r="H843" s="9">
        <f t="shared" si="301"/>
        <v>0</v>
      </c>
    </row>
    <row r="844" spans="1:8" ht="20.100000000000001" customHeight="1" x14ac:dyDescent="0.25">
      <c r="A844" s="28" t="s">
        <v>271</v>
      </c>
      <c r="B844" s="26">
        <v>915</v>
      </c>
      <c r="C844" s="26" t="s">
        <v>33</v>
      </c>
      <c r="D844" s="26" t="s">
        <v>80</v>
      </c>
      <c r="E844" s="26" t="s">
        <v>521</v>
      </c>
      <c r="F844" s="26">
        <v>310</v>
      </c>
      <c r="G844" s="9">
        <v>172</v>
      </c>
      <c r="H844" s="9"/>
    </row>
    <row r="845" spans="1:8" ht="66" x14ac:dyDescent="0.25">
      <c r="A845" s="25" t="s">
        <v>529</v>
      </c>
      <c r="B845" s="26">
        <v>915</v>
      </c>
      <c r="C845" s="26" t="s">
        <v>33</v>
      </c>
      <c r="D845" s="26" t="s">
        <v>80</v>
      </c>
      <c r="E845" s="26" t="s">
        <v>522</v>
      </c>
      <c r="F845" s="34"/>
      <c r="G845" s="11">
        <f t="shared" ref="G845:H846" si="302">G846</f>
        <v>53</v>
      </c>
      <c r="H845" s="11">
        <f t="shared" si="302"/>
        <v>0</v>
      </c>
    </row>
    <row r="846" spans="1:8" ht="20.100000000000001" customHeight="1" x14ac:dyDescent="0.25">
      <c r="A846" s="28" t="s">
        <v>101</v>
      </c>
      <c r="B846" s="26">
        <v>915</v>
      </c>
      <c r="C846" s="26" t="s">
        <v>33</v>
      </c>
      <c r="D846" s="26" t="s">
        <v>80</v>
      </c>
      <c r="E846" s="26" t="s">
        <v>522</v>
      </c>
      <c r="F846" s="26">
        <v>300</v>
      </c>
      <c r="G846" s="9">
        <f t="shared" si="302"/>
        <v>53</v>
      </c>
      <c r="H846" s="9">
        <f t="shared" si="302"/>
        <v>0</v>
      </c>
    </row>
    <row r="847" spans="1:8" ht="20.100000000000001" customHeight="1" x14ac:dyDescent="0.25">
      <c r="A847" s="28" t="s">
        <v>271</v>
      </c>
      <c r="B847" s="26">
        <v>915</v>
      </c>
      <c r="C847" s="26" t="s">
        <v>33</v>
      </c>
      <c r="D847" s="26" t="s">
        <v>80</v>
      </c>
      <c r="E847" s="26" t="s">
        <v>522</v>
      </c>
      <c r="F847" s="26">
        <v>310</v>
      </c>
      <c r="G847" s="9">
        <v>53</v>
      </c>
      <c r="H847" s="9"/>
    </row>
    <row r="848" spans="1:8" ht="33" x14ac:dyDescent="0.25">
      <c r="A848" s="25" t="s">
        <v>246</v>
      </c>
      <c r="B848" s="26">
        <v>915</v>
      </c>
      <c r="C848" s="26" t="s">
        <v>33</v>
      </c>
      <c r="D848" s="26" t="s">
        <v>80</v>
      </c>
      <c r="E848" s="26" t="s">
        <v>523</v>
      </c>
      <c r="F848" s="34"/>
      <c r="G848" s="9">
        <f t="shared" ref="G848:H849" si="303">G849</f>
        <v>174</v>
      </c>
      <c r="H848" s="9">
        <f t="shared" si="303"/>
        <v>0</v>
      </c>
    </row>
    <row r="849" spans="1:8" ht="20.100000000000001" customHeight="1" x14ac:dyDescent="0.25">
      <c r="A849" s="28" t="s">
        <v>101</v>
      </c>
      <c r="B849" s="26">
        <v>915</v>
      </c>
      <c r="C849" s="26" t="s">
        <v>33</v>
      </c>
      <c r="D849" s="26" t="s">
        <v>80</v>
      </c>
      <c r="E849" s="26" t="s">
        <v>523</v>
      </c>
      <c r="F849" s="26">
        <v>300</v>
      </c>
      <c r="G849" s="9">
        <f t="shared" si="303"/>
        <v>174</v>
      </c>
      <c r="H849" s="9">
        <f t="shared" si="303"/>
        <v>0</v>
      </c>
    </row>
    <row r="850" spans="1:8" ht="20.100000000000001" customHeight="1" x14ac:dyDescent="0.25">
      <c r="A850" s="28" t="s">
        <v>271</v>
      </c>
      <c r="B850" s="26">
        <v>915</v>
      </c>
      <c r="C850" s="26" t="s">
        <v>33</v>
      </c>
      <c r="D850" s="26" t="s">
        <v>80</v>
      </c>
      <c r="E850" s="26" t="s">
        <v>523</v>
      </c>
      <c r="F850" s="26">
        <v>310</v>
      </c>
      <c r="G850" s="9">
        <v>174</v>
      </c>
      <c r="H850" s="9"/>
    </row>
    <row r="851" spans="1:8" ht="49.5" x14ac:dyDescent="0.25">
      <c r="A851" s="25" t="s">
        <v>407</v>
      </c>
      <c r="B851" s="26">
        <v>915</v>
      </c>
      <c r="C851" s="26" t="s">
        <v>33</v>
      </c>
      <c r="D851" s="26" t="s">
        <v>80</v>
      </c>
      <c r="E851" s="26" t="s">
        <v>524</v>
      </c>
      <c r="F851" s="34"/>
      <c r="G851" s="9">
        <f t="shared" ref="G851:H852" si="304">G852</f>
        <v>300</v>
      </c>
      <c r="H851" s="9">
        <f t="shared" si="304"/>
        <v>0</v>
      </c>
    </row>
    <row r="852" spans="1:8" ht="20.100000000000001" customHeight="1" x14ac:dyDescent="0.25">
      <c r="A852" s="28" t="s">
        <v>101</v>
      </c>
      <c r="B852" s="26">
        <v>915</v>
      </c>
      <c r="C852" s="26" t="s">
        <v>33</v>
      </c>
      <c r="D852" s="26" t="s">
        <v>80</v>
      </c>
      <c r="E852" s="26" t="s">
        <v>524</v>
      </c>
      <c r="F852" s="26">
        <v>300</v>
      </c>
      <c r="G852" s="9">
        <f t="shared" si="304"/>
        <v>300</v>
      </c>
      <c r="H852" s="9">
        <f t="shared" si="304"/>
        <v>0</v>
      </c>
    </row>
    <row r="853" spans="1:8" ht="20.100000000000001" customHeight="1" x14ac:dyDescent="0.25">
      <c r="A853" s="28" t="s">
        <v>271</v>
      </c>
      <c r="B853" s="26">
        <v>915</v>
      </c>
      <c r="C853" s="26" t="s">
        <v>33</v>
      </c>
      <c r="D853" s="26" t="s">
        <v>80</v>
      </c>
      <c r="E853" s="26" t="s">
        <v>524</v>
      </c>
      <c r="F853" s="26">
        <v>310</v>
      </c>
      <c r="G853" s="9">
        <v>300</v>
      </c>
      <c r="H853" s="9"/>
    </row>
    <row r="854" spans="1:8" ht="33" x14ac:dyDescent="0.25">
      <c r="A854" s="25" t="s">
        <v>247</v>
      </c>
      <c r="B854" s="26">
        <v>915</v>
      </c>
      <c r="C854" s="26" t="s">
        <v>33</v>
      </c>
      <c r="D854" s="26" t="s">
        <v>80</v>
      </c>
      <c r="E854" s="26" t="s">
        <v>525</v>
      </c>
      <c r="F854" s="34"/>
      <c r="G854" s="9">
        <f t="shared" ref="G854:H855" si="305">G855</f>
        <v>6768</v>
      </c>
      <c r="H854" s="9">
        <f t="shared" si="305"/>
        <v>0</v>
      </c>
    </row>
    <row r="855" spans="1:8" ht="20.100000000000001" customHeight="1" x14ac:dyDescent="0.25">
      <c r="A855" s="28" t="s">
        <v>101</v>
      </c>
      <c r="B855" s="26">
        <v>915</v>
      </c>
      <c r="C855" s="26" t="s">
        <v>33</v>
      </c>
      <c r="D855" s="26" t="s">
        <v>80</v>
      </c>
      <c r="E855" s="26" t="s">
        <v>525</v>
      </c>
      <c r="F855" s="26">
        <v>300</v>
      </c>
      <c r="G855" s="9">
        <f t="shared" si="305"/>
        <v>6768</v>
      </c>
      <c r="H855" s="9">
        <f t="shared" si="305"/>
        <v>0</v>
      </c>
    </row>
    <row r="856" spans="1:8" ht="20.100000000000001" customHeight="1" x14ac:dyDescent="0.25">
      <c r="A856" s="28" t="s">
        <v>271</v>
      </c>
      <c r="B856" s="26">
        <v>915</v>
      </c>
      <c r="C856" s="26" t="s">
        <v>33</v>
      </c>
      <c r="D856" s="26" t="s">
        <v>80</v>
      </c>
      <c r="E856" s="26" t="s">
        <v>525</v>
      </c>
      <c r="F856" s="26">
        <v>310</v>
      </c>
      <c r="G856" s="9">
        <v>6768</v>
      </c>
      <c r="H856" s="9"/>
    </row>
    <row r="857" spans="1:8" x14ac:dyDescent="0.25">
      <c r="A857" s="25"/>
      <c r="B857" s="26"/>
      <c r="C857" s="26"/>
      <c r="D857" s="26"/>
      <c r="E857" s="26"/>
      <c r="F857" s="34"/>
      <c r="G857" s="9"/>
      <c r="H857" s="9"/>
    </row>
    <row r="858" spans="1:8" ht="18.75" x14ac:dyDescent="0.3">
      <c r="A858" s="23" t="s">
        <v>596</v>
      </c>
      <c r="B858" s="41">
        <v>915</v>
      </c>
      <c r="C858" s="24" t="s">
        <v>33</v>
      </c>
      <c r="D858" s="24" t="s">
        <v>29</v>
      </c>
      <c r="E858" s="24"/>
      <c r="F858" s="56"/>
      <c r="G858" s="15">
        <f t="shared" ref="G858:H862" si="306">G859</f>
        <v>20701</v>
      </c>
      <c r="H858" s="15">
        <f t="shared" si="306"/>
        <v>20701</v>
      </c>
    </row>
    <row r="859" spans="1:8" ht="66" x14ac:dyDescent="0.25">
      <c r="A859" s="25" t="s">
        <v>426</v>
      </c>
      <c r="B859" s="42">
        <v>915</v>
      </c>
      <c r="C859" s="26" t="s">
        <v>33</v>
      </c>
      <c r="D859" s="26" t="s">
        <v>29</v>
      </c>
      <c r="E859" s="26" t="s">
        <v>223</v>
      </c>
      <c r="F859" s="34"/>
      <c r="G859" s="9">
        <f t="shared" si="306"/>
        <v>20701</v>
      </c>
      <c r="H859" s="9">
        <f t="shared" si="306"/>
        <v>20701</v>
      </c>
    </row>
    <row r="860" spans="1:8" ht="16.5" customHeight="1" x14ac:dyDescent="0.25">
      <c r="A860" s="28" t="s">
        <v>576</v>
      </c>
      <c r="B860" s="42">
        <v>915</v>
      </c>
      <c r="C860" s="26" t="s">
        <v>33</v>
      </c>
      <c r="D860" s="26" t="s">
        <v>29</v>
      </c>
      <c r="E860" s="26" t="s">
        <v>598</v>
      </c>
      <c r="F860" s="34"/>
      <c r="G860" s="9">
        <f t="shared" si="306"/>
        <v>20701</v>
      </c>
      <c r="H860" s="9">
        <f t="shared" si="306"/>
        <v>20701</v>
      </c>
    </row>
    <row r="861" spans="1:8" ht="33" x14ac:dyDescent="0.25">
      <c r="A861" s="28" t="s">
        <v>597</v>
      </c>
      <c r="B861" s="42">
        <v>915</v>
      </c>
      <c r="C861" s="26" t="s">
        <v>33</v>
      </c>
      <c r="D861" s="26" t="s">
        <v>29</v>
      </c>
      <c r="E861" s="26" t="s">
        <v>599</v>
      </c>
      <c r="F861" s="34"/>
      <c r="G861" s="9">
        <f t="shared" ref="G861" si="307">G862</f>
        <v>20701</v>
      </c>
      <c r="H861" s="9">
        <f t="shared" si="306"/>
        <v>20701</v>
      </c>
    </row>
    <row r="862" spans="1:8" ht="16.5" customHeight="1" x14ac:dyDescent="0.25">
      <c r="A862" s="25" t="s">
        <v>101</v>
      </c>
      <c r="B862" s="42">
        <v>915</v>
      </c>
      <c r="C862" s="26" t="s">
        <v>33</v>
      </c>
      <c r="D862" s="26" t="s">
        <v>29</v>
      </c>
      <c r="E862" s="26" t="s">
        <v>599</v>
      </c>
      <c r="F862" s="34">
        <v>300</v>
      </c>
      <c r="G862" s="9">
        <f t="shared" ref="G862" si="308">G863</f>
        <v>20701</v>
      </c>
      <c r="H862" s="9">
        <f t="shared" si="306"/>
        <v>20701</v>
      </c>
    </row>
    <row r="863" spans="1:8" ht="33" x14ac:dyDescent="0.25">
      <c r="A863" s="28" t="s">
        <v>171</v>
      </c>
      <c r="B863" s="42">
        <v>915</v>
      </c>
      <c r="C863" s="26" t="s">
        <v>33</v>
      </c>
      <c r="D863" s="26" t="s">
        <v>29</v>
      </c>
      <c r="E863" s="26" t="s">
        <v>599</v>
      </c>
      <c r="F863" s="34">
        <v>320</v>
      </c>
      <c r="G863" s="9">
        <v>20701</v>
      </c>
      <c r="H863" s="9">
        <v>20701</v>
      </c>
    </row>
    <row r="864" spans="1:8" x14ac:dyDescent="0.25">
      <c r="A864" s="25"/>
      <c r="B864" s="26"/>
      <c r="C864" s="26"/>
      <c r="D864" s="26"/>
      <c r="E864" s="26"/>
      <c r="F864" s="34"/>
      <c r="G864" s="9"/>
      <c r="H864" s="9"/>
    </row>
    <row r="865" spans="1:9" ht="18.75" x14ac:dyDescent="0.3">
      <c r="A865" s="23" t="s">
        <v>32</v>
      </c>
      <c r="B865" s="24">
        <v>915</v>
      </c>
      <c r="C865" s="24" t="s">
        <v>33</v>
      </c>
      <c r="D865" s="24" t="s">
        <v>17</v>
      </c>
      <c r="E865" s="24"/>
      <c r="F865" s="56"/>
      <c r="G865" s="13">
        <f t="shared" ref="G865:H866" si="309">G866</f>
        <v>1810</v>
      </c>
      <c r="H865" s="13">
        <f t="shared" si="309"/>
        <v>0</v>
      </c>
    </row>
    <row r="866" spans="1:9" ht="66" x14ac:dyDescent="0.25">
      <c r="A866" s="25" t="s">
        <v>426</v>
      </c>
      <c r="B866" s="30">
        <v>915</v>
      </c>
      <c r="C866" s="31" t="s">
        <v>33</v>
      </c>
      <c r="D866" s="31" t="s">
        <v>17</v>
      </c>
      <c r="E866" s="30" t="s">
        <v>223</v>
      </c>
      <c r="F866" s="31"/>
      <c r="G866" s="11">
        <f t="shared" si="309"/>
        <v>1810</v>
      </c>
      <c r="H866" s="11">
        <f t="shared" si="309"/>
        <v>0</v>
      </c>
    </row>
    <row r="867" spans="1:9" x14ac:dyDescent="0.25">
      <c r="A867" s="25" t="s">
        <v>15</v>
      </c>
      <c r="B867" s="30">
        <v>915</v>
      </c>
      <c r="C867" s="31" t="s">
        <v>33</v>
      </c>
      <c r="D867" s="31" t="s">
        <v>17</v>
      </c>
      <c r="E867" s="30" t="s">
        <v>224</v>
      </c>
      <c r="F867" s="31"/>
      <c r="G867" s="11">
        <f t="shared" ref="G867:H867" si="310">G871+G868</f>
        <v>1810</v>
      </c>
      <c r="H867" s="11">
        <f t="shared" si="310"/>
        <v>0</v>
      </c>
    </row>
    <row r="868" spans="1:9" ht="17.25" customHeight="1" x14ac:dyDescent="0.25">
      <c r="A868" s="25" t="s">
        <v>248</v>
      </c>
      <c r="B868" s="26">
        <v>915</v>
      </c>
      <c r="C868" s="26" t="s">
        <v>33</v>
      </c>
      <c r="D868" s="26" t="s">
        <v>17</v>
      </c>
      <c r="E868" s="26" t="s">
        <v>526</v>
      </c>
      <c r="F868" s="34"/>
      <c r="G868" s="11">
        <f t="shared" ref="G868:H869" si="311">G869</f>
        <v>113</v>
      </c>
      <c r="H868" s="11">
        <f t="shared" si="311"/>
        <v>0</v>
      </c>
    </row>
    <row r="869" spans="1:9" ht="33" x14ac:dyDescent="0.25">
      <c r="A869" s="25" t="s">
        <v>244</v>
      </c>
      <c r="B869" s="26">
        <v>915</v>
      </c>
      <c r="C869" s="26" t="s">
        <v>33</v>
      </c>
      <c r="D869" s="26" t="s">
        <v>17</v>
      </c>
      <c r="E869" s="26" t="s">
        <v>526</v>
      </c>
      <c r="F869" s="34">
        <v>200</v>
      </c>
      <c r="G869" s="11">
        <f t="shared" si="311"/>
        <v>113</v>
      </c>
      <c r="H869" s="11">
        <f t="shared" si="311"/>
        <v>0</v>
      </c>
    </row>
    <row r="870" spans="1:9" ht="33" x14ac:dyDescent="0.25">
      <c r="A870" s="25" t="s">
        <v>414</v>
      </c>
      <c r="B870" s="26">
        <v>915</v>
      </c>
      <c r="C870" s="26" t="s">
        <v>33</v>
      </c>
      <c r="D870" s="26" t="s">
        <v>17</v>
      </c>
      <c r="E870" s="26" t="s">
        <v>526</v>
      </c>
      <c r="F870" s="34">
        <v>240</v>
      </c>
      <c r="G870" s="9">
        <v>113</v>
      </c>
      <c r="H870" s="9"/>
    </row>
    <row r="871" spans="1:9" x14ac:dyDescent="0.25">
      <c r="A871" s="25" t="s">
        <v>252</v>
      </c>
      <c r="B871" s="30">
        <v>915</v>
      </c>
      <c r="C871" s="31" t="s">
        <v>33</v>
      </c>
      <c r="D871" s="31" t="s">
        <v>17</v>
      </c>
      <c r="E871" s="30" t="s">
        <v>253</v>
      </c>
      <c r="F871" s="31"/>
      <c r="G871" s="11">
        <f t="shared" ref="G871:H872" si="312">G872</f>
        <v>1697</v>
      </c>
      <c r="H871" s="11">
        <f t="shared" si="312"/>
        <v>0</v>
      </c>
    </row>
    <row r="872" spans="1:9" ht="33" x14ac:dyDescent="0.25">
      <c r="A872" s="25" t="s">
        <v>244</v>
      </c>
      <c r="B872" s="30">
        <v>915</v>
      </c>
      <c r="C872" s="31" t="s">
        <v>33</v>
      </c>
      <c r="D872" s="31" t="s">
        <v>17</v>
      </c>
      <c r="E872" s="30" t="s">
        <v>253</v>
      </c>
      <c r="F872" s="31" t="s">
        <v>31</v>
      </c>
      <c r="G872" s="11">
        <f t="shared" si="312"/>
        <v>1697</v>
      </c>
      <c r="H872" s="11">
        <f t="shared" si="312"/>
        <v>0</v>
      </c>
    </row>
    <row r="873" spans="1:9" ht="33" x14ac:dyDescent="0.25">
      <c r="A873" s="25" t="s">
        <v>37</v>
      </c>
      <c r="B873" s="30">
        <v>915</v>
      </c>
      <c r="C873" s="31" t="s">
        <v>33</v>
      </c>
      <c r="D873" s="31" t="s">
        <v>17</v>
      </c>
      <c r="E873" s="30" t="s">
        <v>253</v>
      </c>
      <c r="F873" s="31" t="s">
        <v>38</v>
      </c>
      <c r="G873" s="9">
        <v>1697</v>
      </c>
      <c r="H873" s="9"/>
    </row>
    <row r="874" spans="1:9" x14ac:dyDescent="0.25">
      <c r="A874" s="25"/>
      <c r="B874" s="26"/>
      <c r="C874" s="26"/>
      <c r="D874" s="26"/>
      <c r="E874" s="26"/>
      <c r="F874" s="34"/>
      <c r="G874" s="9"/>
      <c r="H874" s="9"/>
    </row>
    <row r="875" spans="1:9" ht="40.5" x14ac:dyDescent="0.3">
      <c r="A875" s="58" t="s">
        <v>483</v>
      </c>
      <c r="B875" s="29" t="s">
        <v>228</v>
      </c>
      <c r="C875" s="21"/>
      <c r="D875" s="21"/>
      <c r="E875" s="21"/>
      <c r="F875" s="21"/>
      <c r="G875" s="6">
        <f>G877+G922+G946</f>
        <v>551896</v>
      </c>
      <c r="H875" s="6">
        <f>H877+H922+H946</f>
        <v>41066</v>
      </c>
      <c r="I875" s="2"/>
    </row>
    <row r="876" spans="1:9" s="74" customFormat="1" x14ac:dyDescent="0.25">
      <c r="A876" s="81"/>
      <c r="B876" s="76"/>
      <c r="C876" s="27"/>
      <c r="D876" s="27"/>
      <c r="E876" s="27"/>
      <c r="F876" s="27"/>
      <c r="G876" s="10"/>
      <c r="H876" s="10"/>
    </row>
    <row r="877" spans="1:9" ht="18.75" x14ac:dyDescent="0.3">
      <c r="A877" s="52" t="s">
        <v>434</v>
      </c>
      <c r="B877" s="59" t="s">
        <v>228</v>
      </c>
      <c r="C877" s="59" t="s">
        <v>7</v>
      </c>
      <c r="D877" s="59" t="s">
        <v>80</v>
      </c>
      <c r="E877" s="59"/>
      <c r="F877" s="59"/>
      <c r="G877" s="15">
        <f>G878+G907+G902+G912+G916</f>
        <v>526430</v>
      </c>
      <c r="H877" s="15">
        <f>H878+H907+H902+H912+H916</f>
        <v>41066</v>
      </c>
    </row>
    <row r="878" spans="1:9" ht="33" x14ac:dyDescent="0.25">
      <c r="A878" s="28" t="s">
        <v>425</v>
      </c>
      <c r="B878" s="60" t="s">
        <v>228</v>
      </c>
      <c r="C878" s="60" t="s">
        <v>7</v>
      </c>
      <c r="D878" s="60" t="s">
        <v>80</v>
      </c>
      <c r="E878" s="60" t="s">
        <v>229</v>
      </c>
      <c r="F878" s="60"/>
      <c r="G878" s="9">
        <f>G879+G883+G889+G896+G893+G899</f>
        <v>526020</v>
      </c>
      <c r="H878" s="9">
        <f>H879+H883+H889+H896+H893+H899</f>
        <v>41066</v>
      </c>
    </row>
    <row r="879" spans="1:9" ht="33" x14ac:dyDescent="0.25">
      <c r="A879" s="25" t="s">
        <v>10</v>
      </c>
      <c r="B879" s="60" t="s">
        <v>228</v>
      </c>
      <c r="C879" s="60" t="s">
        <v>7</v>
      </c>
      <c r="D879" s="60" t="s">
        <v>80</v>
      </c>
      <c r="E879" s="60" t="s">
        <v>230</v>
      </c>
      <c r="F879" s="60"/>
      <c r="G879" s="17">
        <f t="shared" ref="G879:H881" si="313">G880</f>
        <v>478527</v>
      </c>
      <c r="H879" s="17">
        <f t="shared" si="313"/>
        <v>0</v>
      </c>
    </row>
    <row r="880" spans="1:9" ht="19.5" customHeight="1" x14ac:dyDescent="0.25">
      <c r="A880" s="38" t="s">
        <v>11</v>
      </c>
      <c r="B880" s="60" t="s">
        <v>228</v>
      </c>
      <c r="C880" s="60" t="s">
        <v>7</v>
      </c>
      <c r="D880" s="60" t="s">
        <v>80</v>
      </c>
      <c r="E880" s="60" t="s">
        <v>231</v>
      </c>
      <c r="F880" s="60"/>
      <c r="G880" s="17">
        <f t="shared" si="313"/>
        <v>478527</v>
      </c>
      <c r="H880" s="17">
        <f t="shared" si="313"/>
        <v>0</v>
      </c>
    </row>
    <row r="881" spans="1:8" ht="33" x14ac:dyDescent="0.25">
      <c r="A881" s="38" t="s">
        <v>12</v>
      </c>
      <c r="B881" s="60" t="s">
        <v>228</v>
      </c>
      <c r="C881" s="60" t="s">
        <v>7</v>
      </c>
      <c r="D881" s="60" t="s">
        <v>80</v>
      </c>
      <c r="E881" s="60" t="s">
        <v>231</v>
      </c>
      <c r="F881" s="60" t="s">
        <v>13</v>
      </c>
      <c r="G881" s="18">
        <f t="shared" si="313"/>
        <v>478527</v>
      </c>
      <c r="H881" s="18">
        <f t="shared" si="313"/>
        <v>0</v>
      </c>
    </row>
    <row r="882" spans="1:8" ht="20.100000000000001" customHeight="1" x14ac:dyDescent="0.25">
      <c r="A882" s="38" t="s">
        <v>14</v>
      </c>
      <c r="B882" s="60" t="s">
        <v>228</v>
      </c>
      <c r="C882" s="60" t="s">
        <v>7</v>
      </c>
      <c r="D882" s="60" t="s">
        <v>80</v>
      </c>
      <c r="E882" s="60" t="s">
        <v>231</v>
      </c>
      <c r="F882" s="9">
        <v>610</v>
      </c>
      <c r="G882" s="9">
        <f>457563+20964</f>
        <v>478527</v>
      </c>
      <c r="H882" s="9"/>
    </row>
    <row r="883" spans="1:8" ht="20.100000000000001" customHeight="1" x14ac:dyDescent="0.25">
      <c r="A883" s="38" t="s">
        <v>15</v>
      </c>
      <c r="B883" s="60" t="s">
        <v>228</v>
      </c>
      <c r="C883" s="60" t="s">
        <v>7</v>
      </c>
      <c r="D883" s="60" t="s">
        <v>80</v>
      </c>
      <c r="E883" s="60" t="s">
        <v>232</v>
      </c>
      <c r="F883" s="60"/>
      <c r="G883" s="17">
        <f t="shared" ref="G883:H883" si="314">G884</f>
        <v>6427</v>
      </c>
      <c r="H883" s="17">
        <f t="shared" si="314"/>
        <v>0</v>
      </c>
    </row>
    <row r="884" spans="1:8" ht="20.100000000000001" customHeight="1" x14ac:dyDescent="0.25">
      <c r="A884" s="38" t="s">
        <v>16</v>
      </c>
      <c r="B884" s="60" t="s">
        <v>228</v>
      </c>
      <c r="C884" s="60" t="s">
        <v>7</v>
      </c>
      <c r="D884" s="60" t="s">
        <v>80</v>
      </c>
      <c r="E884" s="60" t="s">
        <v>233</v>
      </c>
      <c r="F884" s="60"/>
      <c r="G884" s="17">
        <f t="shared" ref="G884:H884" si="315">G887+G885</f>
        <v>6427</v>
      </c>
      <c r="H884" s="17">
        <f t="shared" si="315"/>
        <v>0</v>
      </c>
    </row>
    <row r="885" spans="1:8" s="97" customFormat="1" ht="33" hidden="1" x14ac:dyDescent="0.25">
      <c r="A885" s="98" t="s">
        <v>181</v>
      </c>
      <c r="B885" s="108" t="s">
        <v>228</v>
      </c>
      <c r="C885" s="108" t="s">
        <v>7</v>
      </c>
      <c r="D885" s="108" t="s">
        <v>80</v>
      </c>
      <c r="E885" s="108" t="s">
        <v>233</v>
      </c>
      <c r="F885" s="108" t="s">
        <v>182</v>
      </c>
      <c r="G885" s="17">
        <f t="shared" ref="G885:H885" si="316">G886</f>
        <v>0</v>
      </c>
      <c r="H885" s="17">
        <f t="shared" si="316"/>
        <v>0</v>
      </c>
    </row>
    <row r="886" spans="1:8" s="97" customFormat="1" ht="115.5" hidden="1" x14ac:dyDescent="0.25">
      <c r="A886" s="109" t="s">
        <v>697</v>
      </c>
      <c r="B886" s="108" t="s">
        <v>228</v>
      </c>
      <c r="C886" s="108" t="s">
        <v>7</v>
      </c>
      <c r="D886" s="108" t="s">
        <v>80</v>
      </c>
      <c r="E886" s="108" t="s">
        <v>233</v>
      </c>
      <c r="F886" s="108" t="s">
        <v>696</v>
      </c>
      <c r="G886" s="9"/>
      <c r="H886" s="9"/>
    </row>
    <row r="887" spans="1:8" ht="33" x14ac:dyDescent="0.25">
      <c r="A887" s="38" t="s">
        <v>12</v>
      </c>
      <c r="B887" s="60" t="s">
        <v>228</v>
      </c>
      <c r="C887" s="60" t="s">
        <v>7</v>
      </c>
      <c r="D887" s="60" t="s">
        <v>80</v>
      </c>
      <c r="E887" s="60" t="s">
        <v>233</v>
      </c>
      <c r="F887" s="60" t="s">
        <v>13</v>
      </c>
      <c r="G887" s="18">
        <f t="shared" ref="G887:H887" si="317">G888</f>
        <v>6427</v>
      </c>
      <c r="H887" s="18">
        <f t="shared" si="317"/>
        <v>0</v>
      </c>
    </row>
    <row r="888" spans="1:8" ht="18" customHeight="1" x14ac:dyDescent="0.25">
      <c r="A888" s="38" t="s">
        <v>14</v>
      </c>
      <c r="B888" s="60" t="s">
        <v>228</v>
      </c>
      <c r="C888" s="60" t="s">
        <v>7</v>
      </c>
      <c r="D888" s="60" t="s">
        <v>80</v>
      </c>
      <c r="E888" s="60" t="s">
        <v>233</v>
      </c>
      <c r="F888" s="9">
        <v>610</v>
      </c>
      <c r="G888" s="9">
        <f>6070+357</f>
        <v>6427</v>
      </c>
      <c r="H888" s="9"/>
    </row>
    <row r="889" spans="1:8" ht="33" x14ac:dyDescent="0.25">
      <c r="A889" s="38" t="s">
        <v>399</v>
      </c>
      <c r="B889" s="60" t="s">
        <v>228</v>
      </c>
      <c r="C889" s="60" t="s">
        <v>7</v>
      </c>
      <c r="D889" s="60" t="s">
        <v>80</v>
      </c>
      <c r="E889" s="60" t="s">
        <v>628</v>
      </c>
      <c r="F889" s="26"/>
      <c r="G889" s="9">
        <f t="shared" ref="G889:H891" si="318">G890</f>
        <v>41066</v>
      </c>
      <c r="H889" s="9">
        <f t="shared" si="318"/>
        <v>41066</v>
      </c>
    </row>
    <row r="890" spans="1:8" ht="33" x14ac:dyDescent="0.25">
      <c r="A890" s="38" t="s">
        <v>400</v>
      </c>
      <c r="B890" s="60" t="s">
        <v>228</v>
      </c>
      <c r="C890" s="60" t="s">
        <v>7</v>
      </c>
      <c r="D890" s="60" t="s">
        <v>80</v>
      </c>
      <c r="E890" s="60" t="s">
        <v>629</v>
      </c>
      <c r="F890" s="26"/>
      <c r="G890" s="9">
        <f t="shared" si="318"/>
        <v>41066</v>
      </c>
      <c r="H890" s="9">
        <f t="shared" si="318"/>
        <v>41066</v>
      </c>
    </row>
    <row r="891" spans="1:8" ht="33" x14ac:dyDescent="0.25">
      <c r="A891" s="38" t="s">
        <v>12</v>
      </c>
      <c r="B891" s="60" t="s">
        <v>228</v>
      </c>
      <c r="C891" s="60" t="s">
        <v>7</v>
      </c>
      <c r="D891" s="60" t="s">
        <v>80</v>
      </c>
      <c r="E891" s="60" t="s">
        <v>629</v>
      </c>
      <c r="F891" s="60" t="s">
        <v>13</v>
      </c>
      <c r="G891" s="9">
        <f t="shared" si="318"/>
        <v>41066</v>
      </c>
      <c r="H891" s="9">
        <f t="shared" si="318"/>
        <v>41066</v>
      </c>
    </row>
    <row r="892" spans="1:8" ht="33" x14ac:dyDescent="0.25">
      <c r="A892" s="70" t="s">
        <v>14</v>
      </c>
      <c r="B892" s="60" t="s">
        <v>228</v>
      </c>
      <c r="C892" s="60" t="s">
        <v>7</v>
      </c>
      <c r="D892" s="60" t="s">
        <v>80</v>
      </c>
      <c r="E892" s="60" t="s">
        <v>629</v>
      </c>
      <c r="F892" s="26" t="s">
        <v>35</v>
      </c>
      <c r="G892" s="9">
        <v>41066</v>
      </c>
      <c r="H892" s="9">
        <v>41066</v>
      </c>
    </row>
    <row r="893" spans="1:8" s="97" customFormat="1" ht="51" hidden="1" x14ac:dyDescent="0.3">
      <c r="A893" s="110" t="s">
        <v>653</v>
      </c>
      <c r="B893" s="108" t="s">
        <v>228</v>
      </c>
      <c r="C893" s="108" t="s">
        <v>7</v>
      </c>
      <c r="D893" s="108" t="s">
        <v>80</v>
      </c>
      <c r="E893" s="108" t="s">
        <v>652</v>
      </c>
      <c r="F893" s="100"/>
      <c r="G893" s="9">
        <f t="shared" ref="G893:H894" si="319">G894</f>
        <v>0</v>
      </c>
      <c r="H893" s="9">
        <f t="shared" si="319"/>
        <v>0</v>
      </c>
    </row>
    <row r="894" spans="1:8" s="97" customFormat="1" ht="33" hidden="1" x14ac:dyDescent="0.25">
      <c r="A894" s="111" t="s">
        <v>12</v>
      </c>
      <c r="B894" s="108" t="s">
        <v>228</v>
      </c>
      <c r="C894" s="108" t="s">
        <v>7</v>
      </c>
      <c r="D894" s="108" t="s">
        <v>80</v>
      </c>
      <c r="E894" s="108" t="s">
        <v>652</v>
      </c>
      <c r="F894" s="108" t="s">
        <v>13</v>
      </c>
      <c r="G894" s="9">
        <f t="shared" si="319"/>
        <v>0</v>
      </c>
      <c r="H894" s="9">
        <f t="shared" si="319"/>
        <v>0</v>
      </c>
    </row>
    <row r="895" spans="1:8" s="97" customFormat="1" ht="17.25" hidden="1" customHeight="1" x14ac:dyDescent="0.25">
      <c r="A895" s="110" t="s">
        <v>14</v>
      </c>
      <c r="B895" s="108" t="s">
        <v>228</v>
      </c>
      <c r="C895" s="108" t="s">
        <v>7</v>
      </c>
      <c r="D895" s="108" t="s">
        <v>80</v>
      </c>
      <c r="E895" s="108" t="s">
        <v>652</v>
      </c>
      <c r="F895" s="100" t="s">
        <v>35</v>
      </c>
      <c r="G895" s="9"/>
      <c r="H895" s="9"/>
    </row>
    <row r="896" spans="1:8" s="97" customFormat="1" ht="49.5" hidden="1" x14ac:dyDescent="0.25">
      <c r="A896" s="110" t="s">
        <v>648</v>
      </c>
      <c r="B896" s="108" t="s">
        <v>228</v>
      </c>
      <c r="C896" s="108" t="s">
        <v>7</v>
      </c>
      <c r="D896" s="108" t="s">
        <v>80</v>
      </c>
      <c r="E896" s="108" t="s">
        <v>647</v>
      </c>
      <c r="F896" s="100"/>
      <c r="G896" s="9">
        <f t="shared" ref="G896:H896" si="320">G897</f>
        <v>0</v>
      </c>
      <c r="H896" s="9">
        <f t="shared" si="320"/>
        <v>0</v>
      </c>
    </row>
    <row r="897" spans="1:8" s="97" customFormat="1" ht="33" hidden="1" x14ac:dyDescent="0.25">
      <c r="A897" s="111" t="s">
        <v>12</v>
      </c>
      <c r="B897" s="108" t="s">
        <v>228</v>
      </c>
      <c r="C897" s="108" t="s">
        <v>7</v>
      </c>
      <c r="D897" s="108" t="s">
        <v>80</v>
      </c>
      <c r="E897" s="108" t="s">
        <v>647</v>
      </c>
      <c r="F897" s="108" t="s">
        <v>13</v>
      </c>
      <c r="G897" s="9">
        <f t="shared" ref="G897:H897" si="321">G898</f>
        <v>0</v>
      </c>
      <c r="H897" s="9">
        <f t="shared" si="321"/>
        <v>0</v>
      </c>
    </row>
    <row r="898" spans="1:8" s="97" customFormat="1" ht="20.100000000000001" hidden="1" customHeight="1" x14ac:dyDescent="0.25">
      <c r="A898" s="110" t="s">
        <v>14</v>
      </c>
      <c r="B898" s="108" t="s">
        <v>228</v>
      </c>
      <c r="C898" s="108" t="s">
        <v>7</v>
      </c>
      <c r="D898" s="108" t="s">
        <v>80</v>
      </c>
      <c r="E898" s="108" t="s">
        <v>647</v>
      </c>
      <c r="F898" s="100" t="s">
        <v>35</v>
      </c>
      <c r="G898" s="9"/>
      <c r="H898" s="9"/>
    </row>
    <row r="899" spans="1:8" s="97" customFormat="1" ht="20.100000000000001" hidden="1" customHeight="1" x14ac:dyDescent="0.25">
      <c r="A899" s="110" t="s">
        <v>705</v>
      </c>
      <c r="B899" s="108" t="s">
        <v>228</v>
      </c>
      <c r="C899" s="108" t="s">
        <v>7</v>
      </c>
      <c r="D899" s="108" t="s">
        <v>80</v>
      </c>
      <c r="E899" s="108" t="s">
        <v>699</v>
      </c>
      <c r="F899" s="100"/>
      <c r="G899" s="9">
        <f t="shared" ref="G899:H900" si="322">G900</f>
        <v>0</v>
      </c>
      <c r="H899" s="9">
        <f t="shared" si="322"/>
        <v>0</v>
      </c>
    </row>
    <row r="900" spans="1:8" s="97" customFormat="1" ht="33" hidden="1" x14ac:dyDescent="0.25">
      <c r="A900" s="111" t="s">
        <v>12</v>
      </c>
      <c r="B900" s="108" t="s">
        <v>228</v>
      </c>
      <c r="C900" s="108" t="s">
        <v>7</v>
      </c>
      <c r="D900" s="108" t="s">
        <v>80</v>
      </c>
      <c r="E900" s="108" t="s">
        <v>699</v>
      </c>
      <c r="F900" s="108" t="s">
        <v>13</v>
      </c>
      <c r="G900" s="9">
        <f t="shared" si="322"/>
        <v>0</v>
      </c>
      <c r="H900" s="9">
        <f t="shared" si="322"/>
        <v>0</v>
      </c>
    </row>
    <row r="901" spans="1:8" s="97" customFormat="1" ht="16.5" hidden="1" customHeight="1" x14ac:dyDescent="0.25">
      <c r="A901" s="110" t="s">
        <v>14</v>
      </c>
      <c r="B901" s="108" t="s">
        <v>228</v>
      </c>
      <c r="C901" s="108" t="s">
        <v>7</v>
      </c>
      <c r="D901" s="108" t="s">
        <v>80</v>
      </c>
      <c r="E901" s="108" t="s">
        <v>699</v>
      </c>
      <c r="F901" s="100" t="s">
        <v>35</v>
      </c>
      <c r="G901" s="9"/>
      <c r="H901" s="9"/>
    </row>
    <row r="902" spans="1:8" s="97" customFormat="1" ht="82.5" hidden="1" x14ac:dyDescent="0.25">
      <c r="A902" s="111" t="s">
        <v>34</v>
      </c>
      <c r="B902" s="108">
        <v>917</v>
      </c>
      <c r="C902" s="108" t="s">
        <v>7</v>
      </c>
      <c r="D902" s="108" t="s">
        <v>80</v>
      </c>
      <c r="E902" s="108" t="s">
        <v>55</v>
      </c>
      <c r="F902" s="108"/>
      <c r="G902" s="17">
        <f t="shared" ref="G902:H905" si="323">G903</f>
        <v>0</v>
      </c>
      <c r="H902" s="17">
        <f t="shared" si="323"/>
        <v>0</v>
      </c>
    </row>
    <row r="903" spans="1:8" s="97" customFormat="1" ht="20.100000000000001" hidden="1" customHeight="1" x14ac:dyDescent="0.25">
      <c r="A903" s="111" t="s">
        <v>15</v>
      </c>
      <c r="B903" s="108" t="s">
        <v>228</v>
      </c>
      <c r="C903" s="108" t="s">
        <v>7</v>
      </c>
      <c r="D903" s="108" t="s">
        <v>80</v>
      </c>
      <c r="E903" s="108" t="s">
        <v>56</v>
      </c>
      <c r="F903" s="108"/>
      <c r="G903" s="17">
        <f t="shared" si="323"/>
        <v>0</v>
      </c>
      <c r="H903" s="17">
        <f t="shared" si="323"/>
        <v>0</v>
      </c>
    </row>
    <row r="904" spans="1:8" s="97" customFormat="1" ht="20.100000000000001" hidden="1" customHeight="1" x14ac:dyDescent="0.25">
      <c r="A904" s="111" t="s">
        <v>16</v>
      </c>
      <c r="B904" s="108" t="s">
        <v>228</v>
      </c>
      <c r="C904" s="108" t="s">
        <v>7</v>
      </c>
      <c r="D904" s="108" t="s">
        <v>80</v>
      </c>
      <c r="E904" s="108" t="s">
        <v>57</v>
      </c>
      <c r="F904" s="108"/>
      <c r="G904" s="17">
        <f t="shared" si="323"/>
        <v>0</v>
      </c>
      <c r="H904" s="17">
        <f t="shared" si="323"/>
        <v>0</v>
      </c>
    </row>
    <row r="905" spans="1:8" s="97" customFormat="1" ht="33" hidden="1" x14ac:dyDescent="0.25">
      <c r="A905" s="111" t="s">
        <v>12</v>
      </c>
      <c r="B905" s="108" t="s">
        <v>228</v>
      </c>
      <c r="C905" s="108" t="s">
        <v>7</v>
      </c>
      <c r="D905" s="108" t="s">
        <v>80</v>
      </c>
      <c r="E905" s="108" t="s">
        <v>57</v>
      </c>
      <c r="F905" s="108" t="s">
        <v>13</v>
      </c>
      <c r="G905" s="18">
        <f t="shared" si="323"/>
        <v>0</v>
      </c>
      <c r="H905" s="18">
        <f t="shared" si="323"/>
        <v>0</v>
      </c>
    </row>
    <row r="906" spans="1:8" s="97" customFormat="1" ht="18.75" hidden="1" customHeight="1" x14ac:dyDescent="0.25">
      <c r="A906" s="111" t="s">
        <v>14</v>
      </c>
      <c r="B906" s="108" t="s">
        <v>228</v>
      </c>
      <c r="C906" s="108" t="s">
        <v>7</v>
      </c>
      <c r="D906" s="108" t="s">
        <v>80</v>
      </c>
      <c r="E906" s="108" t="s">
        <v>57</v>
      </c>
      <c r="F906" s="102">
        <v>610</v>
      </c>
      <c r="G906" s="9"/>
      <c r="H906" s="9"/>
    </row>
    <row r="907" spans="1:8" ht="82.5" x14ac:dyDescent="0.25">
      <c r="A907" s="25" t="s">
        <v>119</v>
      </c>
      <c r="B907" s="60" t="s">
        <v>228</v>
      </c>
      <c r="C907" s="60" t="s">
        <v>7</v>
      </c>
      <c r="D907" s="60" t="s">
        <v>80</v>
      </c>
      <c r="E907" s="60" t="s">
        <v>120</v>
      </c>
      <c r="F907" s="60"/>
      <c r="G907" s="9">
        <f t="shared" ref="G907:H910" si="324">G908</f>
        <v>410</v>
      </c>
      <c r="H907" s="9">
        <f t="shared" si="324"/>
        <v>0</v>
      </c>
    </row>
    <row r="908" spans="1:8" ht="20.100000000000001" customHeight="1" x14ac:dyDescent="0.25">
      <c r="A908" s="38" t="s">
        <v>15</v>
      </c>
      <c r="B908" s="60" t="s">
        <v>228</v>
      </c>
      <c r="C908" s="60" t="s">
        <v>7</v>
      </c>
      <c r="D908" s="60" t="s">
        <v>80</v>
      </c>
      <c r="E908" s="60" t="s">
        <v>151</v>
      </c>
      <c r="F908" s="60"/>
      <c r="G908" s="9">
        <f t="shared" si="324"/>
        <v>410</v>
      </c>
      <c r="H908" s="9">
        <f t="shared" si="324"/>
        <v>0</v>
      </c>
    </row>
    <row r="909" spans="1:8" ht="20.100000000000001" customHeight="1" x14ac:dyDescent="0.25">
      <c r="A909" s="38" t="s">
        <v>16</v>
      </c>
      <c r="B909" s="60" t="s">
        <v>228</v>
      </c>
      <c r="C909" s="60" t="s">
        <v>7</v>
      </c>
      <c r="D909" s="60" t="s">
        <v>80</v>
      </c>
      <c r="E909" s="60" t="s">
        <v>430</v>
      </c>
      <c r="F909" s="60"/>
      <c r="G909" s="9">
        <f t="shared" si="324"/>
        <v>410</v>
      </c>
      <c r="H909" s="9">
        <f t="shared" si="324"/>
        <v>0</v>
      </c>
    </row>
    <row r="910" spans="1:8" ht="33" x14ac:dyDescent="0.25">
      <c r="A910" s="38" t="s">
        <v>12</v>
      </c>
      <c r="B910" s="60" t="s">
        <v>228</v>
      </c>
      <c r="C910" s="60" t="s">
        <v>7</v>
      </c>
      <c r="D910" s="60" t="s">
        <v>80</v>
      </c>
      <c r="E910" s="60" t="s">
        <v>431</v>
      </c>
      <c r="F910" s="60" t="s">
        <v>13</v>
      </c>
      <c r="G910" s="9">
        <f t="shared" si="324"/>
        <v>410</v>
      </c>
      <c r="H910" s="9">
        <f t="shared" si="324"/>
        <v>0</v>
      </c>
    </row>
    <row r="911" spans="1:8" ht="15" customHeight="1" x14ac:dyDescent="0.25">
      <c r="A911" s="38" t="s">
        <v>14</v>
      </c>
      <c r="B911" s="60" t="s">
        <v>228</v>
      </c>
      <c r="C911" s="60" t="s">
        <v>7</v>
      </c>
      <c r="D911" s="60" t="s">
        <v>80</v>
      </c>
      <c r="E911" s="60" t="s">
        <v>431</v>
      </c>
      <c r="F911" s="26" t="s">
        <v>35</v>
      </c>
      <c r="G911" s="9">
        <v>410</v>
      </c>
      <c r="H911" s="9"/>
    </row>
    <row r="912" spans="1:8" s="85" customFormat="1" ht="33" hidden="1" x14ac:dyDescent="0.25">
      <c r="A912" s="86" t="s">
        <v>325</v>
      </c>
      <c r="B912" s="87" t="s">
        <v>228</v>
      </c>
      <c r="C912" s="87" t="s">
        <v>7</v>
      </c>
      <c r="D912" s="87" t="s">
        <v>80</v>
      </c>
      <c r="E912" s="87" t="s">
        <v>395</v>
      </c>
      <c r="F912" s="84"/>
      <c r="G912" s="9">
        <f t="shared" ref="G912:H914" si="325">G913</f>
        <v>0</v>
      </c>
      <c r="H912" s="9">
        <f t="shared" si="325"/>
        <v>0</v>
      </c>
    </row>
    <row r="913" spans="1:8" s="85" customFormat="1" ht="66" hidden="1" x14ac:dyDescent="0.25">
      <c r="A913" s="86" t="s">
        <v>505</v>
      </c>
      <c r="B913" s="87" t="s">
        <v>228</v>
      </c>
      <c r="C913" s="87" t="s">
        <v>7</v>
      </c>
      <c r="D913" s="87" t="s">
        <v>80</v>
      </c>
      <c r="E913" s="87" t="s">
        <v>504</v>
      </c>
      <c r="F913" s="84"/>
      <c r="G913" s="9">
        <f t="shared" si="325"/>
        <v>0</v>
      </c>
      <c r="H913" s="9">
        <f t="shared" si="325"/>
        <v>0</v>
      </c>
    </row>
    <row r="914" spans="1:8" s="85" customFormat="1" ht="33" hidden="1" x14ac:dyDescent="0.25">
      <c r="A914" s="88" t="s">
        <v>12</v>
      </c>
      <c r="B914" s="87" t="s">
        <v>228</v>
      </c>
      <c r="C914" s="87" t="s">
        <v>7</v>
      </c>
      <c r="D914" s="87" t="s">
        <v>80</v>
      </c>
      <c r="E914" s="87" t="s">
        <v>504</v>
      </c>
      <c r="F914" s="87" t="s">
        <v>13</v>
      </c>
      <c r="G914" s="9">
        <f t="shared" si="325"/>
        <v>0</v>
      </c>
      <c r="H914" s="9">
        <f t="shared" si="325"/>
        <v>0</v>
      </c>
    </row>
    <row r="915" spans="1:8" s="85" customFormat="1" ht="20.100000000000001" hidden="1" customHeight="1" x14ac:dyDescent="0.25">
      <c r="A915" s="88" t="s">
        <v>14</v>
      </c>
      <c r="B915" s="87" t="s">
        <v>228</v>
      </c>
      <c r="C915" s="87" t="s">
        <v>7</v>
      </c>
      <c r="D915" s="87" t="s">
        <v>80</v>
      </c>
      <c r="E915" s="87" t="s">
        <v>504</v>
      </c>
      <c r="F915" s="87" t="s">
        <v>35</v>
      </c>
      <c r="G915" s="9"/>
      <c r="H915" s="9"/>
    </row>
    <row r="916" spans="1:8" s="97" customFormat="1" ht="20.100000000000001" hidden="1" customHeight="1" x14ac:dyDescent="0.25">
      <c r="A916" s="111" t="s">
        <v>62</v>
      </c>
      <c r="B916" s="108" t="s">
        <v>228</v>
      </c>
      <c r="C916" s="108" t="s">
        <v>7</v>
      </c>
      <c r="D916" s="108" t="s">
        <v>80</v>
      </c>
      <c r="E916" s="108" t="s">
        <v>63</v>
      </c>
      <c r="F916" s="108"/>
      <c r="G916" s="9">
        <f>G917</f>
        <v>0</v>
      </c>
      <c r="H916" s="9">
        <f>H918</f>
        <v>0</v>
      </c>
    </row>
    <row r="917" spans="1:8" s="97" customFormat="1" ht="20.100000000000001" hidden="1" customHeight="1" x14ac:dyDescent="0.25">
      <c r="A917" s="111" t="s">
        <v>15</v>
      </c>
      <c r="B917" s="108" t="s">
        <v>228</v>
      </c>
      <c r="C917" s="108" t="s">
        <v>7</v>
      </c>
      <c r="D917" s="108" t="s">
        <v>80</v>
      </c>
      <c r="E917" s="108" t="s">
        <v>64</v>
      </c>
      <c r="F917" s="108"/>
      <c r="G917" s="9">
        <f>G918</f>
        <v>0</v>
      </c>
      <c r="H917" s="9"/>
    </row>
    <row r="918" spans="1:8" s="97" customFormat="1" ht="20.100000000000001" hidden="1" customHeight="1" x14ac:dyDescent="0.25">
      <c r="A918" s="111" t="s">
        <v>16</v>
      </c>
      <c r="B918" s="108" t="s">
        <v>228</v>
      </c>
      <c r="C918" s="108" t="s">
        <v>7</v>
      </c>
      <c r="D918" s="108" t="s">
        <v>80</v>
      </c>
      <c r="E918" s="108" t="s">
        <v>683</v>
      </c>
      <c r="F918" s="108"/>
      <c r="G918" s="9">
        <f t="shared" ref="G918:H919" si="326">G919</f>
        <v>0</v>
      </c>
      <c r="H918" s="9">
        <f t="shared" si="326"/>
        <v>0</v>
      </c>
    </row>
    <row r="919" spans="1:8" s="97" customFormat="1" ht="33" hidden="1" x14ac:dyDescent="0.25">
      <c r="A919" s="111" t="s">
        <v>12</v>
      </c>
      <c r="B919" s="108" t="s">
        <v>228</v>
      </c>
      <c r="C919" s="108" t="s">
        <v>7</v>
      </c>
      <c r="D919" s="108" t="s">
        <v>80</v>
      </c>
      <c r="E919" s="108" t="s">
        <v>683</v>
      </c>
      <c r="F919" s="100" t="s">
        <v>13</v>
      </c>
      <c r="G919" s="9">
        <f t="shared" si="326"/>
        <v>0</v>
      </c>
      <c r="H919" s="9">
        <f t="shared" si="326"/>
        <v>0</v>
      </c>
    </row>
    <row r="920" spans="1:8" s="97" customFormat="1" ht="16.5" hidden="1" customHeight="1" x14ac:dyDescent="0.25">
      <c r="A920" s="111" t="s">
        <v>14</v>
      </c>
      <c r="B920" s="108" t="s">
        <v>228</v>
      </c>
      <c r="C920" s="108" t="s">
        <v>7</v>
      </c>
      <c r="D920" s="108" t="s">
        <v>80</v>
      </c>
      <c r="E920" s="108" t="s">
        <v>683</v>
      </c>
      <c r="F920" s="100" t="s">
        <v>35</v>
      </c>
      <c r="G920" s="9"/>
      <c r="H920" s="9"/>
    </row>
    <row r="921" spans="1:8" x14ac:dyDescent="0.25">
      <c r="A921" s="38"/>
      <c r="B921" s="60"/>
      <c r="C921" s="60"/>
      <c r="D921" s="60"/>
      <c r="E921" s="60"/>
      <c r="F921" s="26"/>
      <c r="G921" s="9"/>
      <c r="H921" s="9"/>
    </row>
    <row r="922" spans="1:8" ht="18.75" x14ac:dyDescent="0.3">
      <c r="A922" s="52" t="s">
        <v>234</v>
      </c>
      <c r="B922" s="59" t="s">
        <v>228</v>
      </c>
      <c r="C922" s="59" t="s">
        <v>154</v>
      </c>
      <c r="D922" s="59" t="s">
        <v>22</v>
      </c>
      <c r="E922" s="59"/>
      <c r="F922" s="59"/>
      <c r="G922" s="15">
        <f>G923+G940+G935</f>
        <v>18203</v>
      </c>
      <c r="H922" s="15">
        <f>H923+H940+H935</f>
        <v>0</v>
      </c>
    </row>
    <row r="923" spans="1:8" ht="33" x14ac:dyDescent="0.25">
      <c r="A923" s="28" t="s">
        <v>425</v>
      </c>
      <c r="B923" s="60" t="s">
        <v>228</v>
      </c>
      <c r="C923" s="60" t="s">
        <v>154</v>
      </c>
      <c r="D923" s="60" t="s">
        <v>22</v>
      </c>
      <c r="E923" s="60" t="s">
        <v>229</v>
      </c>
      <c r="F923" s="60"/>
      <c r="G923" s="17">
        <f t="shared" ref="G923:H923" si="327">G924+G928</f>
        <v>18185</v>
      </c>
      <c r="H923" s="17">
        <f t="shared" si="327"/>
        <v>0</v>
      </c>
    </row>
    <row r="924" spans="1:8" ht="33" x14ac:dyDescent="0.25">
      <c r="A924" s="25" t="s">
        <v>10</v>
      </c>
      <c r="B924" s="60" t="s">
        <v>228</v>
      </c>
      <c r="C924" s="60" t="s">
        <v>154</v>
      </c>
      <c r="D924" s="60" t="s">
        <v>22</v>
      </c>
      <c r="E924" s="60" t="s">
        <v>230</v>
      </c>
      <c r="F924" s="60"/>
      <c r="G924" s="17">
        <f t="shared" ref="G924:H926" si="328">G925</f>
        <v>18058</v>
      </c>
      <c r="H924" s="17">
        <f t="shared" si="328"/>
        <v>0</v>
      </c>
    </row>
    <row r="925" spans="1:8" ht="33" x14ac:dyDescent="0.25">
      <c r="A925" s="38" t="s">
        <v>235</v>
      </c>
      <c r="B925" s="60" t="s">
        <v>228</v>
      </c>
      <c r="C925" s="60" t="s">
        <v>154</v>
      </c>
      <c r="D925" s="60" t="s">
        <v>22</v>
      </c>
      <c r="E925" s="60" t="s">
        <v>236</v>
      </c>
      <c r="F925" s="60"/>
      <c r="G925" s="17">
        <f t="shared" si="328"/>
        <v>18058</v>
      </c>
      <c r="H925" s="17">
        <f t="shared" si="328"/>
        <v>0</v>
      </c>
    </row>
    <row r="926" spans="1:8" ht="33" x14ac:dyDescent="0.25">
      <c r="A926" s="38" t="s">
        <v>12</v>
      </c>
      <c r="B926" s="60" t="s">
        <v>228</v>
      </c>
      <c r="C926" s="60" t="s">
        <v>154</v>
      </c>
      <c r="D926" s="60" t="s">
        <v>22</v>
      </c>
      <c r="E926" s="60" t="s">
        <v>236</v>
      </c>
      <c r="F926" s="60" t="s">
        <v>13</v>
      </c>
      <c r="G926" s="18">
        <f t="shared" si="328"/>
        <v>18058</v>
      </c>
      <c r="H926" s="18">
        <f t="shared" si="328"/>
        <v>0</v>
      </c>
    </row>
    <row r="927" spans="1:8" ht="20.100000000000001" customHeight="1" x14ac:dyDescent="0.25">
      <c r="A927" s="38" t="s">
        <v>14</v>
      </c>
      <c r="B927" s="60" t="s">
        <v>228</v>
      </c>
      <c r="C927" s="60" t="s">
        <v>154</v>
      </c>
      <c r="D927" s="60" t="s">
        <v>22</v>
      </c>
      <c r="E927" s="60" t="s">
        <v>236</v>
      </c>
      <c r="F927" s="60">
        <v>610</v>
      </c>
      <c r="G927" s="9">
        <f>15331+2727</f>
        <v>18058</v>
      </c>
      <c r="H927" s="9"/>
    </row>
    <row r="928" spans="1:8" ht="20.100000000000001" customHeight="1" x14ac:dyDescent="0.25">
      <c r="A928" s="38" t="s">
        <v>15</v>
      </c>
      <c r="B928" s="60" t="s">
        <v>228</v>
      </c>
      <c r="C928" s="60" t="s">
        <v>154</v>
      </c>
      <c r="D928" s="60" t="s">
        <v>22</v>
      </c>
      <c r="E928" s="60" t="s">
        <v>232</v>
      </c>
      <c r="F928" s="60"/>
      <c r="G928" s="9">
        <f t="shared" ref="G928:H928" si="329">G929+G932</f>
        <v>127</v>
      </c>
      <c r="H928" s="9">
        <f t="shared" si="329"/>
        <v>0</v>
      </c>
    </row>
    <row r="929" spans="1:8" ht="20.100000000000001" customHeight="1" x14ac:dyDescent="0.25">
      <c r="A929" s="38" t="s">
        <v>237</v>
      </c>
      <c r="B929" s="60" t="s">
        <v>228</v>
      </c>
      <c r="C929" s="60" t="s">
        <v>154</v>
      </c>
      <c r="D929" s="60" t="s">
        <v>22</v>
      </c>
      <c r="E929" s="60" t="s">
        <v>238</v>
      </c>
      <c r="F929" s="60"/>
      <c r="G929" s="9">
        <f t="shared" ref="G929:H930" si="330">G930</f>
        <v>21</v>
      </c>
      <c r="H929" s="9">
        <f t="shared" si="330"/>
        <v>0</v>
      </c>
    </row>
    <row r="930" spans="1:8" ht="33" x14ac:dyDescent="0.25">
      <c r="A930" s="38" t="s">
        <v>12</v>
      </c>
      <c r="B930" s="60">
        <v>917</v>
      </c>
      <c r="C930" s="60" t="s">
        <v>154</v>
      </c>
      <c r="D930" s="60" t="s">
        <v>22</v>
      </c>
      <c r="E930" s="60" t="s">
        <v>238</v>
      </c>
      <c r="F930" s="60" t="s">
        <v>13</v>
      </c>
      <c r="G930" s="18">
        <f t="shared" si="330"/>
        <v>21</v>
      </c>
      <c r="H930" s="18">
        <f t="shared" si="330"/>
        <v>0</v>
      </c>
    </row>
    <row r="931" spans="1:8" ht="17.25" customHeight="1" x14ac:dyDescent="0.25">
      <c r="A931" s="38" t="s">
        <v>14</v>
      </c>
      <c r="B931" s="60" t="s">
        <v>228</v>
      </c>
      <c r="C931" s="60" t="s">
        <v>154</v>
      </c>
      <c r="D931" s="60" t="s">
        <v>22</v>
      </c>
      <c r="E931" s="60" t="s">
        <v>238</v>
      </c>
      <c r="F931" s="9">
        <v>610</v>
      </c>
      <c r="G931" s="9">
        <v>21</v>
      </c>
      <c r="H931" s="9"/>
    </row>
    <row r="932" spans="1:8" ht="33" x14ac:dyDescent="0.25">
      <c r="A932" s="25" t="s">
        <v>239</v>
      </c>
      <c r="B932" s="60" t="s">
        <v>228</v>
      </c>
      <c r="C932" s="60" t="s">
        <v>154</v>
      </c>
      <c r="D932" s="60" t="s">
        <v>22</v>
      </c>
      <c r="E932" s="60" t="s">
        <v>402</v>
      </c>
      <c r="F932" s="26"/>
      <c r="G932" s="9">
        <f t="shared" ref="G932:H933" si="331">G933</f>
        <v>106</v>
      </c>
      <c r="H932" s="9">
        <f t="shared" si="331"/>
        <v>0</v>
      </c>
    </row>
    <row r="933" spans="1:8" ht="33" x14ac:dyDescent="0.25">
      <c r="A933" s="25" t="s">
        <v>244</v>
      </c>
      <c r="B933" s="60" t="s">
        <v>228</v>
      </c>
      <c r="C933" s="60" t="s">
        <v>154</v>
      </c>
      <c r="D933" s="60" t="s">
        <v>22</v>
      </c>
      <c r="E933" s="60" t="s">
        <v>402</v>
      </c>
      <c r="F933" s="26" t="s">
        <v>31</v>
      </c>
      <c r="G933" s="9">
        <f t="shared" si="331"/>
        <v>106</v>
      </c>
      <c r="H933" s="9">
        <f t="shared" si="331"/>
        <v>0</v>
      </c>
    </row>
    <row r="934" spans="1:8" ht="33" x14ac:dyDescent="0.25">
      <c r="A934" s="44" t="s">
        <v>37</v>
      </c>
      <c r="B934" s="60" t="s">
        <v>228</v>
      </c>
      <c r="C934" s="60" t="s">
        <v>154</v>
      </c>
      <c r="D934" s="60" t="s">
        <v>22</v>
      </c>
      <c r="E934" s="60" t="s">
        <v>402</v>
      </c>
      <c r="F934" s="26" t="s">
        <v>38</v>
      </c>
      <c r="G934" s="9">
        <v>106</v>
      </c>
      <c r="H934" s="9"/>
    </row>
    <row r="935" spans="1:8" ht="82.5" x14ac:dyDescent="0.25">
      <c r="A935" s="25" t="s">
        <v>119</v>
      </c>
      <c r="B935" s="60" t="s">
        <v>228</v>
      </c>
      <c r="C935" s="60" t="s">
        <v>154</v>
      </c>
      <c r="D935" s="60" t="s">
        <v>22</v>
      </c>
      <c r="E935" s="60" t="s">
        <v>120</v>
      </c>
      <c r="F935" s="60"/>
      <c r="G935" s="9">
        <f t="shared" ref="G935:H935" si="332">G936</f>
        <v>18</v>
      </c>
      <c r="H935" s="9">
        <f t="shared" si="332"/>
        <v>0</v>
      </c>
    </row>
    <row r="936" spans="1:8" ht="21" customHeight="1" x14ac:dyDescent="0.25">
      <c r="A936" s="38" t="s">
        <v>15</v>
      </c>
      <c r="B936" s="60" t="s">
        <v>228</v>
      </c>
      <c r="C936" s="60" t="s">
        <v>154</v>
      </c>
      <c r="D936" s="60" t="s">
        <v>22</v>
      </c>
      <c r="E936" s="60" t="s">
        <v>151</v>
      </c>
      <c r="F936" s="60"/>
      <c r="G936" s="9">
        <f>G938</f>
        <v>18</v>
      </c>
      <c r="H936" s="9">
        <f>H938</f>
        <v>0</v>
      </c>
    </row>
    <row r="937" spans="1:8" ht="23.25" customHeight="1" x14ac:dyDescent="0.25">
      <c r="A937" s="38" t="s">
        <v>237</v>
      </c>
      <c r="B937" s="60" t="s">
        <v>228</v>
      </c>
      <c r="C937" s="60" t="s">
        <v>154</v>
      </c>
      <c r="D937" s="60" t="s">
        <v>22</v>
      </c>
      <c r="E937" s="60" t="s">
        <v>720</v>
      </c>
      <c r="F937" s="60"/>
      <c r="G937" s="9">
        <f>G938</f>
        <v>18</v>
      </c>
      <c r="H937" s="9">
        <f>H938</f>
        <v>0</v>
      </c>
    </row>
    <row r="938" spans="1:8" ht="38.25" customHeight="1" x14ac:dyDescent="0.25">
      <c r="A938" s="38" t="s">
        <v>12</v>
      </c>
      <c r="B938" s="60" t="s">
        <v>228</v>
      </c>
      <c r="C938" s="60" t="s">
        <v>154</v>
      </c>
      <c r="D938" s="60" t="s">
        <v>22</v>
      </c>
      <c r="E938" s="60" t="s">
        <v>720</v>
      </c>
      <c r="F938" s="26" t="s">
        <v>13</v>
      </c>
      <c r="G938" s="9">
        <f>G939</f>
        <v>18</v>
      </c>
      <c r="H938" s="9">
        <f>H939</f>
        <v>0</v>
      </c>
    </row>
    <row r="939" spans="1:8" ht="23.25" customHeight="1" x14ac:dyDescent="0.25">
      <c r="A939" s="38" t="s">
        <v>14</v>
      </c>
      <c r="B939" s="60" t="s">
        <v>228</v>
      </c>
      <c r="C939" s="60" t="s">
        <v>154</v>
      </c>
      <c r="D939" s="60" t="s">
        <v>22</v>
      </c>
      <c r="E939" s="60" t="s">
        <v>720</v>
      </c>
      <c r="F939" s="26" t="s">
        <v>35</v>
      </c>
      <c r="G939" s="9">
        <v>18</v>
      </c>
      <c r="H939" s="9"/>
    </row>
    <row r="940" spans="1:8" s="97" customFormat="1" ht="66" hidden="1" x14ac:dyDescent="0.25">
      <c r="A940" s="112" t="s">
        <v>538</v>
      </c>
      <c r="B940" s="106" t="s">
        <v>228</v>
      </c>
      <c r="C940" s="113" t="s">
        <v>154</v>
      </c>
      <c r="D940" s="113" t="s">
        <v>22</v>
      </c>
      <c r="E940" s="114" t="s">
        <v>126</v>
      </c>
      <c r="F940" s="108"/>
      <c r="G940" s="18">
        <f t="shared" ref="G940:H943" si="333">G941</f>
        <v>0</v>
      </c>
      <c r="H940" s="18">
        <f t="shared" si="333"/>
        <v>0</v>
      </c>
    </row>
    <row r="941" spans="1:8" s="97" customFormat="1" hidden="1" x14ac:dyDescent="0.25">
      <c r="A941" s="98" t="s">
        <v>139</v>
      </c>
      <c r="B941" s="106" t="s">
        <v>228</v>
      </c>
      <c r="C941" s="113" t="s">
        <v>154</v>
      </c>
      <c r="D941" s="113" t="s">
        <v>22</v>
      </c>
      <c r="E941" s="114" t="s">
        <v>128</v>
      </c>
      <c r="F941" s="108"/>
      <c r="G941" s="18">
        <f t="shared" si="333"/>
        <v>0</v>
      </c>
      <c r="H941" s="18">
        <f t="shared" si="333"/>
        <v>0</v>
      </c>
    </row>
    <row r="942" spans="1:8" s="97" customFormat="1" ht="33" hidden="1" x14ac:dyDescent="0.25">
      <c r="A942" s="111" t="s">
        <v>240</v>
      </c>
      <c r="B942" s="106" t="s">
        <v>228</v>
      </c>
      <c r="C942" s="113" t="s">
        <v>154</v>
      </c>
      <c r="D942" s="113" t="s">
        <v>22</v>
      </c>
      <c r="E942" s="114" t="s">
        <v>241</v>
      </c>
      <c r="F942" s="108"/>
      <c r="G942" s="18">
        <f t="shared" si="333"/>
        <v>0</v>
      </c>
      <c r="H942" s="18">
        <f t="shared" si="333"/>
        <v>0</v>
      </c>
    </row>
    <row r="943" spans="1:8" s="97" customFormat="1" ht="33" hidden="1" x14ac:dyDescent="0.25">
      <c r="A943" s="111" t="s">
        <v>12</v>
      </c>
      <c r="B943" s="106" t="s">
        <v>228</v>
      </c>
      <c r="C943" s="113" t="s">
        <v>154</v>
      </c>
      <c r="D943" s="113" t="s">
        <v>22</v>
      </c>
      <c r="E943" s="114" t="s">
        <v>241</v>
      </c>
      <c r="F943" s="108" t="s">
        <v>13</v>
      </c>
      <c r="G943" s="18">
        <f t="shared" si="333"/>
        <v>0</v>
      </c>
      <c r="H943" s="18">
        <f t="shared" si="333"/>
        <v>0</v>
      </c>
    </row>
    <row r="944" spans="1:8" s="97" customFormat="1" ht="33" hidden="1" x14ac:dyDescent="0.25">
      <c r="A944" s="98" t="s">
        <v>242</v>
      </c>
      <c r="B944" s="108" t="s">
        <v>228</v>
      </c>
      <c r="C944" s="108" t="s">
        <v>154</v>
      </c>
      <c r="D944" s="108" t="s">
        <v>22</v>
      </c>
      <c r="E944" s="108" t="s">
        <v>241</v>
      </c>
      <c r="F944" s="102">
        <v>630</v>
      </c>
      <c r="G944" s="9"/>
      <c r="H944" s="9"/>
    </row>
    <row r="945" spans="1:8" x14ac:dyDescent="0.25">
      <c r="A945" s="25"/>
      <c r="B945" s="60"/>
      <c r="C945" s="60"/>
      <c r="D945" s="60"/>
      <c r="E945" s="60"/>
      <c r="F945" s="9"/>
      <c r="G945" s="9"/>
      <c r="H945" s="9"/>
    </row>
    <row r="946" spans="1:8" ht="18.75" x14ac:dyDescent="0.3">
      <c r="A946" s="52" t="s">
        <v>243</v>
      </c>
      <c r="B946" s="59" t="s">
        <v>228</v>
      </c>
      <c r="C946" s="59" t="s">
        <v>154</v>
      </c>
      <c r="D946" s="59" t="s">
        <v>8</v>
      </c>
      <c r="E946" s="59"/>
      <c r="F946" s="59"/>
      <c r="G946" s="16">
        <f t="shared" ref="G946:H950" si="334">G947</f>
        <v>7263</v>
      </c>
      <c r="H946" s="16">
        <f t="shared" si="334"/>
        <v>0</v>
      </c>
    </row>
    <row r="947" spans="1:8" ht="33" x14ac:dyDescent="0.25">
      <c r="A947" s="28" t="s">
        <v>425</v>
      </c>
      <c r="B947" s="60" t="s">
        <v>228</v>
      </c>
      <c r="C947" s="60" t="s">
        <v>154</v>
      </c>
      <c r="D947" s="60" t="s">
        <v>8</v>
      </c>
      <c r="E947" s="60" t="s">
        <v>229</v>
      </c>
      <c r="F947" s="60"/>
      <c r="G947" s="17">
        <f t="shared" si="334"/>
        <v>7263</v>
      </c>
      <c r="H947" s="17">
        <f t="shared" si="334"/>
        <v>0</v>
      </c>
    </row>
    <row r="948" spans="1:8" ht="20.100000000000001" customHeight="1" x14ac:dyDescent="0.25">
      <c r="A948" s="38" t="s">
        <v>15</v>
      </c>
      <c r="B948" s="60" t="s">
        <v>228</v>
      </c>
      <c r="C948" s="60" t="s">
        <v>154</v>
      </c>
      <c r="D948" s="60" t="s">
        <v>8</v>
      </c>
      <c r="E948" s="60" t="s">
        <v>232</v>
      </c>
      <c r="F948" s="60"/>
      <c r="G948" s="17">
        <f t="shared" si="334"/>
        <v>7263</v>
      </c>
      <c r="H948" s="17">
        <f t="shared" si="334"/>
        <v>0</v>
      </c>
    </row>
    <row r="949" spans="1:8" ht="20.100000000000001" customHeight="1" x14ac:dyDescent="0.25">
      <c r="A949" s="38" t="s">
        <v>237</v>
      </c>
      <c r="B949" s="60" t="s">
        <v>228</v>
      </c>
      <c r="C949" s="60" t="s">
        <v>154</v>
      </c>
      <c r="D949" s="60" t="s">
        <v>8</v>
      </c>
      <c r="E949" s="60" t="s">
        <v>238</v>
      </c>
      <c r="F949" s="60"/>
      <c r="G949" s="17">
        <f t="shared" si="334"/>
        <v>7263</v>
      </c>
      <c r="H949" s="17">
        <f t="shared" si="334"/>
        <v>0</v>
      </c>
    </row>
    <row r="950" spans="1:8" ht="33" x14ac:dyDescent="0.25">
      <c r="A950" s="38" t="s">
        <v>12</v>
      </c>
      <c r="B950" s="60" t="s">
        <v>228</v>
      </c>
      <c r="C950" s="60" t="s">
        <v>154</v>
      </c>
      <c r="D950" s="60" t="s">
        <v>8</v>
      </c>
      <c r="E950" s="60" t="s">
        <v>238</v>
      </c>
      <c r="F950" s="60" t="s">
        <v>13</v>
      </c>
      <c r="G950" s="18">
        <f t="shared" si="334"/>
        <v>7263</v>
      </c>
      <c r="H950" s="18">
        <f t="shared" si="334"/>
        <v>0</v>
      </c>
    </row>
    <row r="951" spans="1:8" ht="18" customHeight="1" x14ac:dyDescent="0.25">
      <c r="A951" s="38" t="s">
        <v>14</v>
      </c>
      <c r="B951" s="60" t="s">
        <v>228</v>
      </c>
      <c r="C951" s="60" t="s">
        <v>154</v>
      </c>
      <c r="D951" s="60" t="s">
        <v>8</v>
      </c>
      <c r="E951" s="60" t="s">
        <v>238</v>
      </c>
      <c r="F951" s="9">
        <v>610</v>
      </c>
      <c r="G951" s="9">
        <f>6526+737</f>
        <v>7263</v>
      </c>
      <c r="H951" s="9"/>
    </row>
    <row r="952" spans="1:8" x14ac:dyDescent="0.25">
      <c r="A952" s="38"/>
      <c r="B952" s="60"/>
      <c r="C952" s="60"/>
      <c r="D952" s="60"/>
      <c r="E952" s="60"/>
      <c r="F952" s="9"/>
      <c r="G952" s="9"/>
      <c r="H952" s="9"/>
    </row>
    <row r="953" spans="1:8" ht="40.5" x14ac:dyDescent="0.3">
      <c r="A953" s="20" t="s">
        <v>484</v>
      </c>
      <c r="B953" s="21">
        <v>918</v>
      </c>
      <c r="C953" s="21"/>
      <c r="D953" s="21"/>
      <c r="E953" s="21"/>
      <c r="F953" s="21"/>
      <c r="G953" s="12">
        <f t="shared" ref="G953:H953" si="335">G955</f>
        <v>264</v>
      </c>
      <c r="H953" s="12">
        <f t="shared" si="335"/>
        <v>0</v>
      </c>
    </row>
    <row r="954" spans="1:8" s="74" customFormat="1" x14ac:dyDescent="0.25">
      <c r="A954" s="75"/>
      <c r="B954" s="27"/>
      <c r="C954" s="27"/>
      <c r="D954" s="27"/>
      <c r="E954" s="27"/>
      <c r="F954" s="27"/>
      <c r="G954" s="73"/>
      <c r="H954" s="73"/>
    </row>
    <row r="955" spans="1:8" ht="18.75" x14ac:dyDescent="0.3">
      <c r="A955" s="23" t="s">
        <v>59</v>
      </c>
      <c r="B955" s="24">
        <f>B953</f>
        <v>918</v>
      </c>
      <c r="C955" s="24" t="s">
        <v>22</v>
      </c>
      <c r="D955" s="24" t="s">
        <v>60</v>
      </c>
      <c r="E955" s="24"/>
      <c r="F955" s="24"/>
      <c r="G955" s="13">
        <f t="shared" ref="G955:H955" si="336">G956</f>
        <v>264</v>
      </c>
      <c r="H955" s="13">
        <f t="shared" si="336"/>
        <v>0</v>
      </c>
    </row>
    <row r="956" spans="1:8" ht="20.100000000000001" customHeight="1" x14ac:dyDescent="0.25">
      <c r="A956" s="38" t="s">
        <v>62</v>
      </c>
      <c r="B956" s="60">
        <f>B953</f>
        <v>918</v>
      </c>
      <c r="C956" s="60" t="s">
        <v>22</v>
      </c>
      <c r="D956" s="60" t="s">
        <v>60</v>
      </c>
      <c r="E956" s="60" t="s">
        <v>63</v>
      </c>
      <c r="F956" s="60"/>
      <c r="G956" s="17">
        <f t="shared" ref="G956:H956" si="337">G959</f>
        <v>264</v>
      </c>
      <c r="H956" s="17">
        <f t="shared" si="337"/>
        <v>0</v>
      </c>
    </row>
    <row r="957" spans="1:8" ht="20.100000000000001" customHeight="1" x14ac:dyDescent="0.25">
      <c r="A957" s="38" t="s">
        <v>15</v>
      </c>
      <c r="B957" s="60">
        <f>B955</f>
        <v>918</v>
      </c>
      <c r="C957" s="60" t="s">
        <v>22</v>
      </c>
      <c r="D957" s="60" t="s">
        <v>60</v>
      </c>
      <c r="E957" s="60" t="s">
        <v>64</v>
      </c>
      <c r="F957" s="60"/>
      <c r="G957" s="17">
        <f t="shared" ref="G957:H957" si="338">G959</f>
        <v>264</v>
      </c>
      <c r="H957" s="17">
        <f t="shared" si="338"/>
        <v>0</v>
      </c>
    </row>
    <row r="958" spans="1:8" ht="20.100000000000001" customHeight="1" x14ac:dyDescent="0.25">
      <c r="A958" s="38" t="s">
        <v>61</v>
      </c>
      <c r="B958" s="60">
        <f>B957</f>
        <v>918</v>
      </c>
      <c r="C958" s="60" t="s">
        <v>22</v>
      </c>
      <c r="D958" s="60" t="s">
        <v>60</v>
      </c>
      <c r="E958" s="60" t="s">
        <v>65</v>
      </c>
      <c r="F958" s="60"/>
      <c r="G958" s="17">
        <f t="shared" ref="G958:H959" si="339">G959</f>
        <v>264</v>
      </c>
      <c r="H958" s="17">
        <f t="shared" si="339"/>
        <v>0</v>
      </c>
    </row>
    <row r="959" spans="1:8" ht="33" x14ac:dyDescent="0.25">
      <c r="A959" s="25" t="s">
        <v>244</v>
      </c>
      <c r="B959" s="26">
        <f>B958</f>
        <v>918</v>
      </c>
      <c r="C959" s="26" t="s">
        <v>22</v>
      </c>
      <c r="D959" s="26" t="s">
        <v>60</v>
      </c>
      <c r="E959" s="26" t="s">
        <v>65</v>
      </c>
      <c r="F959" s="26" t="s">
        <v>31</v>
      </c>
      <c r="G959" s="11">
        <f t="shared" si="339"/>
        <v>264</v>
      </c>
      <c r="H959" s="11">
        <f t="shared" si="339"/>
        <v>0</v>
      </c>
    </row>
    <row r="960" spans="1:8" ht="33" x14ac:dyDescent="0.25">
      <c r="A960" s="25" t="s">
        <v>37</v>
      </c>
      <c r="B960" s="26">
        <f>B959</f>
        <v>918</v>
      </c>
      <c r="C960" s="26" t="s">
        <v>22</v>
      </c>
      <c r="D960" s="26" t="s">
        <v>60</v>
      </c>
      <c r="E960" s="26" t="s">
        <v>65</v>
      </c>
      <c r="F960" s="26" t="s">
        <v>38</v>
      </c>
      <c r="G960" s="9">
        <v>264</v>
      </c>
      <c r="H960" s="9"/>
    </row>
    <row r="961" spans="1:9" x14ac:dyDescent="0.25">
      <c r="A961" s="25"/>
      <c r="B961" s="26"/>
      <c r="C961" s="26"/>
      <c r="D961" s="26"/>
      <c r="E961" s="26"/>
      <c r="F961" s="26"/>
      <c r="G961" s="9"/>
      <c r="H961" s="9"/>
    </row>
    <row r="962" spans="1:9" ht="40.5" x14ac:dyDescent="0.3">
      <c r="A962" s="32" t="s">
        <v>485</v>
      </c>
      <c r="B962" s="21" t="s">
        <v>319</v>
      </c>
      <c r="C962" s="21"/>
      <c r="D962" s="21"/>
      <c r="E962" s="21"/>
      <c r="F962" s="21"/>
      <c r="G962" s="6">
        <f>G964+G971+G994+G1004+G1026+G1048+G1101+G1136+G1143</f>
        <v>914281</v>
      </c>
      <c r="H962" s="6">
        <f>H964+H971+H994+H1004+H1026+H1048+H1101+H1136+H1143</f>
        <v>66588</v>
      </c>
      <c r="I962" s="2"/>
    </row>
    <row r="963" spans="1:9" s="74" customFormat="1" x14ac:dyDescent="0.25">
      <c r="A963" s="72"/>
      <c r="B963" s="27"/>
      <c r="C963" s="27"/>
      <c r="D963" s="27"/>
      <c r="E963" s="27"/>
      <c r="F963" s="27"/>
      <c r="G963" s="10"/>
      <c r="H963" s="10"/>
    </row>
    <row r="964" spans="1:9" ht="18.75" x14ac:dyDescent="0.3">
      <c r="A964" s="23" t="s">
        <v>59</v>
      </c>
      <c r="B964" s="24" t="s">
        <v>319</v>
      </c>
      <c r="C964" s="24" t="s">
        <v>22</v>
      </c>
      <c r="D964" s="24" t="s">
        <v>60</v>
      </c>
      <c r="E964" s="24"/>
      <c r="F964" s="24"/>
      <c r="G964" s="15">
        <f t="shared" ref="G964:H968" si="340">G965</f>
        <v>5095</v>
      </c>
      <c r="H964" s="15">
        <f t="shared" si="340"/>
        <v>0</v>
      </c>
    </row>
    <row r="965" spans="1:9" ht="20.100000000000001" customHeight="1" x14ac:dyDescent="0.25">
      <c r="A965" s="38" t="s">
        <v>62</v>
      </c>
      <c r="B965" s="60" t="s">
        <v>319</v>
      </c>
      <c r="C965" s="60" t="s">
        <v>22</v>
      </c>
      <c r="D965" s="60" t="s">
        <v>60</v>
      </c>
      <c r="E965" s="60" t="s">
        <v>386</v>
      </c>
      <c r="F965" s="60"/>
      <c r="G965" s="17">
        <f t="shared" si="340"/>
        <v>5095</v>
      </c>
      <c r="H965" s="17">
        <f t="shared" si="340"/>
        <v>0</v>
      </c>
    </row>
    <row r="966" spans="1:9" ht="20.100000000000001" customHeight="1" x14ac:dyDescent="0.25">
      <c r="A966" s="38" t="s">
        <v>15</v>
      </c>
      <c r="B966" s="60" t="s">
        <v>319</v>
      </c>
      <c r="C966" s="60" t="s">
        <v>22</v>
      </c>
      <c r="D966" s="60" t="s">
        <v>60</v>
      </c>
      <c r="E966" s="60" t="s">
        <v>64</v>
      </c>
      <c r="F966" s="60"/>
      <c r="G966" s="17">
        <f t="shared" si="340"/>
        <v>5095</v>
      </c>
      <c r="H966" s="17">
        <f t="shared" si="340"/>
        <v>0</v>
      </c>
    </row>
    <row r="967" spans="1:9" ht="20.100000000000001" customHeight="1" x14ac:dyDescent="0.25">
      <c r="A967" s="38" t="s">
        <v>61</v>
      </c>
      <c r="B967" s="60" t="s">
        <v>319</v>
      </c>
      <c r="C967" s="60" t="s">
        <v>22</v>
      </c>
      <c r="D967" s="60" t="s">
        <v>60</v>
      </c>
      <c r="E967" s="60" t="s">
        <v>65</v>
      </c>
      <c r="F967" s="60"/>
      <c r="G967" s="17">
        <f t="shared" si="340"/>
        <v>5095</v>
      </c>
      <c r="H967" s="17">
        <f t="shared" si="340"/>
        <v>0</v>
      </c>
    </row>
    <row r="968" spans="1:9" ht="33" x14ac:dyDescent="0.25">
      <c r="A968" s="25" t="s">
        <v>244</v>
      </c>
      <c r="B968" s="26" t="s">
        <v>319</v>
      </c>
      <c r="C968" s="26" t="s">
        <v>22</v>
      </c>
      <c r="D968" s="26" t="s">
        <v>60</v>
      </c>
      <c r="E968" s="26" t="s">
        <v>65</v>
      </c>
      <c r="F968" s="9">
        <v>200</v>
      </c>
      <c r="G968" s="9">
        <f t="shared" si="340"/>
        <v>5095</v>
      </c>
      <c r="H968" s="9">
        <f t="shared" si="340"/>
        <v>0</v>
      </c>
    </row>
    <row r="969" spans="1:9" ht="33" x14ac:dyDescent="0.25">
      <c r="A969" s="25" t="s">
        <v>37</v>
      </c>
      <c r="B969" s="26" t="s">
        <v>319</v>
      </c>
      <c r="C969" s="26" t="s">
        <v>22</v>
      </c>
      <c r="D969" s="26" t="s">
        <v>60</v>
      </c>
      <c r="E969" s="26" t="s">
        <v>65</v>
      </c>
      <c r="F969" s="26" t="s">
        <v>38</v>
      </c>
      <c r="G969" s="9">
        <v>5095</v>
      </c>
      <c r="H969" s="9"/>
    </row>
    <row r="970" spans="1:9" x14ac:dyDescent="0.25">
      <c r="A970" s="25"/>
      <c r="B970" s="26"/>
      <c r="C970" s="26"/>
      <c r="D970" s="26"/>
      <c r="E970" s="26"/>
      <c r="F970" s="26"/>
      <c r="G970" s="9"/>
      <c r="H970" s="9"/>
    </row>
    <row r="971" spans="1:9" ht="18.75" x14ac:dyDescent="0.3">
      <c r="A971" s="23" t="s">
        <v>320</v>
      </c>
      <c r="B971" s="24" t="s">
        <v>319</v>
      </c>
      <c r="C971" s="24" t="s">
        <v>29</v>
      </c>
      <c r="D971" s="24" t="s">
        <v>7</v>
      </c>
      <c r="E971" s="24"/>
      <c r="F971" s="24"/>
      <c r="G971" s="15">
        <f t="shared" ref="G971:H975" si="341">G972</f>
        <v>11331</v>
      </c>
      <c r="H971" s="15">
        <f t="shared" si="341"/>
        <v>0</v>
      </c>
    </row>
    <row r="972" spans="1:9" ht="49.5" x14ac:dyDescent="0.25">
      <c r="A972" s="25" t="s">
        <v>723</v>
      </c>
      <c r="B972" s="26" t="s">
        <v>319</v>
      </c>
      <c r="C972" s="26" t="s">
        <v>29</v>
      </c>
      <c r="D972" s="26" t="s">
        <v>7</v>
      </c>
      <c r="E972" s="26" t="s">
        <v>377</v>
      </c>
      <c r="F972" s="26"/>
      <c r="G972" s="9">
        <f>G973+G981+G987+G990+G977+G984</f>
        <v>11331</v>
      </c>
      <c r="H972" s="9">
        <f>H973+H981+H987+H990</f>
        <v>0</v>
      </c>
    </row>
    <row r="973" spans="1:9" ht="20.100000000000001" customHeight="1" x14ac:dyDescent="0.25">
      <c r="A973" s="38" t="s">
        <v>15</v>
      </c>
      <c r="B973" s="60" t="s">
        <v>319</v>
      </c>
      <c r="C973" s="60" t="s">
        <v>29</v>
      </c>
      <c r="D973" s="60" t="s">
        <v>7</v>
      </c>
      <c r="E973" s="60" t="s">
        <v>378</v>
      </c>
      <c r="F973" s="60"/>
      <c r="G973" s="17">
        <f t="shared" si="341"/>
        <v>8426</v>
      </c>
      <c r="H973" s="17">
        <f t="shared" si="341"/>
        <v>0</v>
      </c>
    </row>
    <row r="974" spans="1:9" ht="20.100000000000001" customHeight="1" x14ac:dyDescent="0.25">
      <c r="A974" s="38" t="s">
        <v>321</v>
      </c>
      <c r="B974" s="60" t="s">
        <v>319</v>
      </c>
      <c r="C974" s="60" t="s">
        <v>29</v>
      </c>
      <c r="D974" s="60" t="s">
        <v>7</v>
      </c>
      <c r="E974" s="60" t="s">
        <v>379</v>
      </c>
      <c r="F974" s="60"/>
      <c r="G974" s="17">
        <f t="shared" si="341"/>
        <v>8426</v>
      </c>
      <c r="H974" s="17">
        <f t="shared" si="341"/>
        <v>0</v>
      </c>
    </row>
    <row r="975" spans="1:9" ht="33" x14ac:dyDescent="0.25">
      <c r="A975" s="25" t="s">
        <v>244</v>
      </c>
      <c r="B975" s="26" t="s">
        <v>319</v>
      </c>
      <c r="C975" s="26" t="s">
        <v>29</v>
      </c>
      <c r="D975" s="26" t="s">
        <v>7</v>
      </c>
      <c r="E975" s="26" t="s">
        <v>379</v>
      </c>
      <c r="F975" s="26" t="s">
        <v>31</v>
      </c>
      <c r="G975" s="9">
        <f t="shared" si="341"/>
        <v>8426</v>
      </c>
      <c r="H975" s="9">
        <f t="shared" si="341"/>
        <v>0</v>
      </c>
    </row>
    <row r="976" spans="1:9" ht="33" x14ac:dyDescent="0.25">
      <c r="A976" s="25" t="s">
        <v>37</v>
      </c>
      <c r="B976" s="26" t="s">
        <v>319</v>
      </c>
      <c r="C976" s="26" t="s">
        <v>29</v>
      </c>
      <c r="D976" s="26" t="s">
        <v>7</v>
      </c>
      <c r="E976" s="26" t="s">
        <v>379</v>
      </c>
      <c r="F976" s="26" t="s">
        <v>38</v>
      </c>
      <c r="G976" s="9">
        <f>5952+2474</f>
        <v>8426</v>
      </c>
      <c r="H976" s="9"/>
    </row>
    <row r="977" spans="1:8" ht="23.25" customHeight="1" x14ac:dyDescent="0.25">
      <c r="A977" s="28" t="s">
        <v>121</v>
      </c>
      <c r="B977" s="26" t="s">
        <v>319</v>
      </c>
      <c r="C977" s="26" t="s">
        <v>29</v>
      </c>
      <c r="D977" s="26" t="s">
        <v>7</v>
      </c>
      <c r="E977" s="26" t="s">
        <v>722</v>
      </c>
      <c r="F977" s="26"/>
      <c r="G977" s="9">
        <f t="shared" ref="G977:H979" si="342">G978</f>
        <v>2386</v>
      </c>
      <c r="H977" s="9">
        <f t="shared" si="342"/>
        <v>0</v>
      </c>
    </row>
    <row r="978" spans="1:8" ht="33" x14ac:dyDescent="0.25">
      <c r="A978" s="25" t="s">
        <v>726</v>
      </c>
      <c r="B978" s="26" t="s">
        <v>319</v>
      </c>
      <c r="C978" s="26" t="s">
        <v>29</v>
      </c>
      <c r="D978" s="26" t="s">
        <v>7</v>
      </c>
      <c r="E978" s="26" t="s">
        <v>721</v>
      </c>
      <c r="F978" s="26"/>
      <c r="G978" s="9">
        <f t="shared" si="342"/>
        <v>2386</v>
      </c>
      <c r="H978" s="9">
        <f t="shared" si="342"/>
        <v>0</v>
      </c>
    </row>
    <row r="979" spans="1:8" ht="33" x14ac:dyDescent="0.25">
      <c r="A979" s="25" t="s">
        <v>244</v>
      </c>
      <c r="B979" s="26" t="s">
        <v>319</v>
      </c>
      <c r="C979" s="26" t="s">
        <v>29</v>
      </c>
      <c r="D979" s="26" t="s">
        <v>7</v>
      </c>
      <c r="E979" s="26" t="s">
        <v>721</v>
      </c>
      <c r="F979" s="26" t="s">
        <v>31</v>
      </c>
      <c r="G979" s="9">
        <f t="shared" si="342"/>
        <v>2386</v>
      </c>
      <c r="H979" s="9">
        <f t="shared" si="342"/>
        <v>0</v>
      </c>
    </row>
    <row r="980" spans="1:8" ht="33" x14ac:dyDescent="0.25">
      <c r="A980" s="25" t="s">
        <v>37</v>
      </c>
      <c r="B980" s="26" t="s">
        <v>319</v>
      </c>
      <c r="C980" s="26" t="s">
        <v>29</v>
      </c>
      <c r="D980" s="26" t="s">
        <v>7</v>
      </c>
      <c r="E980" s="26" t="s">
        <v>721</v>
      </c>
      <c r="F980" s="26" t="s">
        <v>38</v>
      </c>
      <c r="G980" s="9">
        <v>2386</v>
      </c>
      <c r="H980" s="9"/>
    </row>
    <row r="981" spans="1:8" ht="49.5" x14ac:dyDescent="0.25">
      <c r="A981" s="25" t="s">
        <v>567</v>
      </c>
      <c r="B981" s="26" t="s">
        <v>319</v>
      </c>
      <c r="C981" s="26" t="s">
        <v>29</v>
      </c>
      <c r="D981" s="26" t="s">
        <v>7</v>
      </c>
      <c r="E981" s="26" t="s">
        <v>559</v>
      </c>
      <c r="F981" s="26"/>
      <c r="G981" s="9">
        <f t="shared" ref="G981:H982" si="343">G982</f>
        <v>177</v>
      </c>
      <c r="H981" s="9">
        <f t="shared" si="343"/>
        <v>0</v>
      </c>
    </row>
    <row r="982" spans="1:8" ht="33" x14ac:dyDescent="0.25">
      <c r="A982" s="25" t="s">
        <v>244</v>
      </c>
      <c r="B982" s="26" t="s">
        <v>319</v>
      </c>
      <c r="C982" s="26" t="s">
        <v>29</v>
      </c>
      <c r="D982" s="26" t="s">
        <v>7</v>
      </c>
      <c r="E982" s="26" t="s">
        <v>559</v>
      </c>
      <c r="F982" s="26" t="s">
        <v>31</v>
      </c>
      <c r="G982" s="9">
        <f t="shared" si="343"/>
        <v>177</v>
      </c>
      <c r="H982" s="9">
        <f t="shared" si="343"/>
        <v>0</v>
      </c>
    </row>
    <row r="983" spans="1:8" ht="33" x14ac:dyDescent="0.25">
      <c r="A983" s="25" t="s">
        <v>37</v>
      </c>
      <c r="B983" s="26" t="s">
        <v>319</v>
      </c>
      <c r="C983" s="26" t="s">
        <v>29</v>
      </c>
      <c r="D983" s="26" t="s">
        <v>7</v>
      </c>
      <c r="E983" s="26" t="s">
        <v>559</v>
      </c>
      <c r="F983" s="26" t="s">
        <v>38</v>
      </c>
      <c r="G983" s="9">
        <v>177</v>
      </c>
      <c r="H983" s="9"/>
    </row>
    <row r="984" spans="1:8" ht="55.5" customHeight="1" x14ac:dyDescent="0.25">
      <c r="A984" s="25" t="s">
        <v>724</v>
      </c>
      <c r="B984" s="118" t="s">
        <v>319</v>
      </c>
      <c r="C984" s="118" t="s">
        <v>29</v>
      </c>
      <c r="D984" s="118" t="s">
        <v>7</v>
      </c>
      <c r="E984" s="119" t="s">
        <v>725</v>
      </c>
      <c r="F984" s="119"/>
      <c r="G984" s="120">
        <f t="shared" ref="G984:G985" si="344">G985</f>
        <v>219</v>
      </c>
      <c r="H984" s="9"/>
    </row>
    <row r="985" spans="1:8" ht="41.25" customHeight="1" x14ac:dyDescent="0.25">
      <c r="A985" s="25" t="s">
        <v>244</v>
      </c>
      <c r="B985" s="118" t="s">
        <v>319</v>
      </c>
      <c r="C985" s="118" t="s">
        <v>29</v>
      </c>
      <c r="D985" s="118" t="s">
        <v>7</v>
      </c>
      <c r="E985" s="119" t="s">
        <v>725</v>
      </c>
      <c r="F985" s="120">
        <v>200</v>
      </c>
      <c r="G985" s="120">
        <f t="shared" si="344"/>
        <v>219</v>
      </c>
      <c r="H985" s="9"/>
    </row>
    <row r="986" spans="1:8" ht="46.5" customHeight="1" x14ac:dyDescent="0.25">
      <c r="A986" s="25" t="s">
        <v>37</v>
      </c>
      <c r="B986" s="118" t="s">
        <v>319</v>
      </c>
      <c r="C986" s="118" t="s">
        <v>29</v>
      </c>
      <c r="D986" s="118" t="s">
        <v>7</v>
      </c>
      <c r="E986" s="119" t="s">
        <v>725</v>
      </c>
      <c r="F986" s="118" t="s">
        <v>38</v>
      </c>
      <c r="G986" s="120">
        <v>219</v>
      </c>
      <c r="H986" s="9"/>
    </row>
    <row r="987" spans="1:8" ht="49.5" x14ac:dyDescent="0.25">
      <c r="A987" s="25" t="s">
        <v>565</v>
      </c>
      <c r="B987" s="26" t="s">
        <v>319</v>
      </c>
      <c r="C987" s="26" t="s">
        <v>29</v>
      </c>
      <c r="D987" s="26" t="s">
        <v>7</v>
      </c>
      <c r="E987" s="26" t="s">
        <v>560</v>
      </c>
      <c r="F987" s="26"/>
      <c r="G987" s="9">
        <f t="shared" ref="G987:H988" si="345">G988</f>
        <v>107</v>
      </c>
      <c r="H987" s="9">
        <f t="shared" si="345"/>
        <v>0</v>
      </c>
    </row>
    <row r="988" spans="1:8" ht="33" x14ac:dyDescent="0.25">
      <c r="A988" s="25" t="s">
        <v>244</v>
      </c>
      <c r="B988" s="26" t="s">
        <v>319</v>
      </c>
      <c r="C988" s="26" t="s">
        <v>29</v>
      </c>
      <c r="D988" s="26" t="s">
        <v>7</v>
      </c>
      <c r="E988" s="26" t="s">
        <v>560</v>
      </c>
      <c r="F988" s="26" t="s">
        <v>31</v>
      </c>
      <c r="G988" s="9">
        <f t="shared" si="345"/>
        <v>107</v>
      </c>
      <c r="H988" s="9">
        <f t="shared" si="345"/>
        <v>0</v>
      </c>
    </row>
    <row r="989" spans="1:8" ht="33" x14ac:dyDescent="0.25">
      <c r="A989" s="25" t="s">
        <v>37</v>
      </c>
      <c r="B989" s="26" t="s">
        <v>319</v>
      </c>
      <c r="C989" s="26" t="s">
        <v>29</v>
      </c>
      <c r="D989" s="26" t="s">
        <v>7</v>
      </c>
      <c r="E989" s="26" t="s">
        <v>560</v>
      </c>
      <c r="F989" s="26" t="s">
        <v>38</v>
      </c>
      <c r="G989" s="9">
        <v>107</v>
      </c>
      <c r="H989" s="9"/>
    </row>
    <row r="990" spans="1:8" ht="66" x14ac:dyDescent="0.25">
      <c r="A990" s="25" t="s">
        <v>566</v>
      </c>
      <c r="B990" s="26" t="s">
        <v>319</v>
      </c>
      <c r="C990" s="26" t="s">
        <v>29</v>
      </c>
      <c r="D990" s="26" t="s">
        <v>7</v>
      </c>
      <c r="E990" s="26" t="s">
        <v>561</v>
      </c>
      <c r="F990" s="26"/>
      <c r="G990" s="9">
        <f t="shared" ref="G990:H991" si="346">G991</f>
        <v>16</v>
      </c>
      <c r="H990" s="9">
        <f t="shared" si="346"/>
        <v>0</v>
      </c>
    </row>
    <row r="991" spans="1:8" ht="33" x14ac:dyDescent="0.25">
      <c r="A991" s="25" t="s">
        <v>244</v>
      </c>
      <c r="B991" s="26" t="s">
        <v>319</v>
      </c>
      <c r="C991" s="26" t="s">
        <v>29</v>
      </c>
      <c r="D991" s="26" t="s">
        <v>7</v>
      </c>
      <c r="E991" s="26" t="s">
        <v>561</v>
      </c>
      <c r="F991" s="26" t="s">
        <v>31</v>
      </c>
      <c r="G991" s="9">
        <f t="shared" si="346"/>
        <v>16</v>
      </c>
      <c r="H991" s="9">
        <f t="shared" si="346"/>
        <v>0</v>
      </c>
    </row>
    <row r="992" spans="1:8" ht="33" x14ac:dyDescent="0.25">
      <c r="A992" s="25" t="s">
        <v>37</v>
      </c>
      <c r="B992" s="26" t="s">
        <v>319</v>
      </c>
      <c r="C992" s="26" t="s">
        <v>29</v>
      </c>
      <c r="D992" s="26" t="s">
        <v>7</v>
      </c>
      <c r="E992" s="26" t="s">
        <v>561</v>
      </c>
      <c r="F992" s="26" t="s">
        <v>38</v>
      </c>
      <c r="G992" s="9">
        <v>16</v>
      </c>
      <c r="H992" s="9"/>
    </row>
    <row r="993" spans="1:8" hidden="1" x14ac:dyDescent="0.25">
      <c r="A993" s="25"/>
      <c r="B993" s="26"/>
      <c r="C993" s="26"/>
      <c r="D993" s="26"/>
      <c r="E993" s="26"/>
      <c r="F993" s="26"/>
      <c r="G993" s="9"/>
      <c r="H993" s="9"/>
    </row>
    <row r="994" spans="1:8" s="97" customFormat="1" ht="18.75" hidden="1" x14ac:dyDescent="0.3">
      <c r="A994" s="94" t="s">
        <v>262</v>
      </c>
      <c r="B994" s="96" t="s">
        <v>319</v>
      </c>
      <c r="C994" s="96" t="s">
        <v>29</v>
      </c>
      <c r="D994" s="96" t="s">
        <v>33</v>
      </c>
      <c r="E994" s="96"/>
      <c r="F994" s="96"/>
      <c r="G994" s="15">
        <f t="shared" ref="G994:H994" si="347">G995</f>
        <v>0</v>
      </c>
      <c r="H994" s="15">
        <f t="shared" si="347"/>
        <v>0</v>
      </c>
    </row>
    <row r="995" spans="1:8" s="97" customFormat="1" ht="49.5" hidden="1" x14ac:dyDescent="0.25">
      <c r="A995" s="103" t="s">
        <v>570</v>
      </c>
      <c r="B995" s="100" t="s">
        <v>319</v>
      </c>
      <c r="C995" s="100" t="s">
        <v>29</v>
      </c>
      <c r="D995" s="100" t="s">
        <v>33</v>
      </c>
      <c r="E995" s="100" t="s">
        <v>70</v>
      </c>
      <c r="F995" s="100"/>
      <c r="G995" s="9">
        <f t="shared" ref="G995:H995" si="348">G996+G1000</f>
        <v>0</v>
      </c>
      <c r="H995" s="9">
        <f t="shared" si="348"/>
        <v>0</v>
      </c>
    </row>
    <row r="996" spans="1:8" s="97" customFormat="1" ht="20.100000000000001" hidden="1" customHeight="1" x14ac:dyDescent="0.25">
      <c r="A996" s="111" t="s">
        <v>15</v>
      </c>
      <c r="B996" s="108" t="s">
        <v>319</v>
      </c>
      <c r="C996" s="108" t="s">
        <v>29</v>
      </c>
      <c r="D996" s="108" t="s">
        <v>33</v>
      </c>
      <c r="E996" s="108" t="s">
        <v>71</v>
      </c>
      <c r="F996" s="108"/>
      <c r="G996" s="17">
        <f t="shared" ref="G996:H998" si="349">G997</f>
        <v>0</v>
      </c>
      <c r="H996" s="17">
        <f t="shared" si="349"/>
        <v>0</v>
      </c>
    </row>
    <row r="997" spans="1:8" s="97" customFormat="1" ht="33" hidden="1" x14ac:dyDescent="0.25">
      <c r="A997" s="105" t="s">
        <v>72</v>
      </c>
      <c r="B997" s="100" t="s">
        <v>319</v>
      </c>
      <c r="C997" s="100" t="s">
        <v>29</v>
      </c>
      <c r="D997" s="100" t="s">
        <v>33</v>
      </c>
      <c r="E997" s="100" t="s">
        <v>73</v>
      </c>
      <c r="F997" s="100"/>
      <c r="G997" s="9">
        <f t="shared" si="349"/>
        <v>0</v>
      </c>
      <c r="H997" s="9">
        <f t="shared" si="349"/>
        <v>0</v>
      </c>
    </row>
    <row r="998" spans="1:8" s="97" customFormat="1" ht="33" hidden="1" x14ac:dyDescent="0.25">
      <c r="A998" s="98" t="s">
        <v>244</v>
      </c>
      <c r="B998" s="100" t="s">
        <v>319</v>
      </c>
      <c r="C998" s="100" t="s">
        <v>29</v>
      </c>
      <c r="D998" s="100" t="s">
        <v>33</v>
      </c>
      <c r="E998" s="100" t="s">
        <v>73</v>
      </c>
      <c r="F998" s="100" t="s">
        <v>31</v>
      </c>
      <c r="G998" s="9">
        <f t="shared" si="349"/>
        <v>0</v>
      </c>
      <c r="H998" s="9">
        <f t="shared" si="349"/>
        <v>0</v>
      </c>
    </row>
    <row r="999" spans="1:8" s="97" customFormat="1" ht="33" hidden="1" x14ac:dyDescent="0.25">
      <c r="A999" s="98" t="s">
        <v>37</v>
      </c>
      <c r="B999" s="100" t="s">
        <v>319</v>
      </c>
      <c r="C999" s="100" t="s">
        <v>29</v>
      </c>
      <c r="D999" s="100" t="s">
        <v>33</v>
      </c>
      <c r="E999" s="100" t="s">
        <v>73</v>
      </c>
      <c r="F999" s="100" t="s">
        <v>38</v>
      </c>
      <c r="G999" s="9"/>
      <c r="H999" s="9"/>
    </row>
    <row r="1000" spans="1:8" s="97" customFormat="1" ht="66" hidden="1" x14ac:dyDescent="0.25">
      <c r="A1000" s="103" t="s">
        <v>562</v>
      </c>
      <c r="B1000" s="100" t="s">
        <v>319</v>
      </c>
      <c r="C1000" s="100" t="s">
        <v>29</v>
      </c>
      <c r="D1000" s="100" t="s">
        <v>33</v>
      </c>
      <c r="E1000" s="100" t="s">
        <v>568</v>
      </c>
      <c r="F1000" s="100"/>
      <c r="G1000" s="9">
        <f>G1001</f>
        <v>0</v>
      </c>
      <c r="H1000" s="9">
        <f>H1001</f>
        <v>0</v>
      </c>
    </row>
    <row r="1001" spans="1:8" s="97" customFormat="1" ht="33" hidden="1" x14ac:dyDescent="0.25">
      <c r="A1001" s="98" t="s">
        <v>244</v>
      </c>
      <c r="B1001" s="100" t="s">
        <v>319</v>
      </c>
      <c r="C1001" s="100" t="s">
        <v>29</v>
      </c>
      <c r="D1001" s="100" t="s">
        <v>33</v>
      </c>
      <c r="E1001" s="100" t="s">
        <v>568</v>
      </c>
      <c r="F1001" s="100" t="s">
        <v>31</v>
      </c>
      <c r="G1001" s="9">
        <f>G1002</f>
        <v>0</v>
      </c>
      <c r="H1001" s="9">
        <f>H1002</f>
        <v>0</v>
      </c>
    </row>
    <row r="1002" spans="1:8" s="97" customFormat="1" ht="33" hidden="1" x14ac:dyDescent="0.25">
      <c r="A1002" s="98" t="s">
        <v>37</v>
      </c>
      <c r="B1002" s="100" t="s">
        <v>319</v>
      </c>
      <c r="C1002" s="100" t="s">
        <v>29</v>
      </c>
      <c r="D1002" s="100" t="s">
        <v>33</v>
      </c>
      <c r="E1002" s="100" t="s">
        <v>568</v>
      </c>
      <c r="F1002" s="100" t="s">
        <v>38</v>
      </c>
      <c r="G1002" s="9"/>
      <c r="H1002" s="9"/>
    </row>
    <row r="1003" spans="1:8" x14ac:dyDescent="0.25">
      <c r="A1003" s="25"/>
      <c r="B1003" s="26"/>
      <c r="C1003" s="26"/>
      <c r="D1003" s="26"/>
      <c r="E1003" s="26"/>
      <c r="F1003" s="26"/>
      <c r="G1003" s="9"/>
      <c r="H1003" s="9"/>
    </row>
    <row r="1004" spans="1:8" ht="18.75" x14ac:dyDescent="0.3">
      <c r="A1004" s="23" t="s">
        <v>166</v>
      </c>
      <c r="B1004" s="24" t="s">
        <v>319</v>
      </c>
      <c r="C1004" s="24" t="s">
        <v>147</v>
      </c>
      <c r="D1004" s="24" t="s">
        <v>22</v>
      </c>
      <c r="E1004" s="24" t="s">
        <v>324</v>
      </c>
      <c r="F1004" s="24" t="s">
        <v>324</v>
      </c>
      <c r="G1004" s="15">
        <f t="shared" ref="G1004:H1004" si="350">G1005+G1010+G1015+G1020</f>
        <v>20616</v>
      </c>
      <c r="H1004" s="15">
        <f t="shared" si="350"/>
        <v>0</v>
      </c>
    </row>
    <row r="1005" spans="1:8" ht="82.5" x14ac:dyDescent="0.25">
      <c r="A1005" s="25" t="s">
        <v>34</v>
      </c>
      <c r="B1005" s="26" t="s">
        <v>319</v>
      </c>
      <c r="C1005" s="26" t="s">
        <v>147</v>
      </c>
      <c r="D1005" s="26" t="s">
        <v>22</v>
      </c>
      <c r="E1005" s="26" t="s">
        <v>55</v>
      </c>
      <c r="F1005" s="26"/>
      <c r="G1005" s="9">
        <f t="shared" ref="G1005:H1008" si="351">G1006</f>
        <v>328</v>
      </c>
      <c r="H1005" s="9">
        <f t="shared" si="351"/>
        <v>0</v>
      </c>
    </row>
    <row r="1006" spans="1:8" ht="20.100000000000001" customHeight="1" x14ac:dyDescent="0.25">
      <c r="A1006" s="38" t="s">
        <v>15</v>
      </c>
      <c r="B1006" s="60" t="s">
        <v>319</v>
      </c>
      <c r="C1006" s="60" t="s">
        <v>147</v>
      </c>
      <c r="D1006" s="60" t="s">
        <v>22</v>
      </c>
      <c r="E1006" s="60" t="s">
        <v>56</v>
      </c>
      <c r="F1006" s="60"/>
      <c r="G1006" s="17">
        <f t="shared" si="351"/>
        <v>328</v>
      </c>
      <c r="H1006" s="17">
        <f t="shared" si="351"/>
        <v>0</v>
      </c>
    </row>
    <row r="1007" spans="1:8" ht="20.100000000000001" customHeight="1" x14ac:dyDescent="0.25">
      <c r="A1007" s="38" t="s">
        <v>167</v>
      </c>
      <c r="B1007" s="60" t="s">
        <v>319</v>
      </c>
      <c r="C1007" s="60" t="s">
        <v>147</v>
      </c>
      <c r="D1007" s="60" t="s">
        <v>22</v>
      </c>
      <c r="E1007" s="60" t="s">
        <v>348</v>
      </c>
      <c r="F1007" s="60"/>
      <c r="G1007" s="17">
        <f t="shared" si="351"/>
        <v>328</v>
      </c>
      <c r="H1007" s="17">
        <f t="shared" si="351"/>
        <v>0</v>
      </c>
    </row>
    <row r="1008" spans="1:8" ht="20.100000000000001" customHeight="1" x14ac:dyDescent="0.25">
      <c r="A1008" s="38" t="s">
        <v>66</v>
      </c>
      <c r="B1008" s="60" t="s">
        <v>319</v>
      </c>
      <c r="C1008" s="60" t="s">
        <v>147</v>
      </c>
      <c r="D1008" s="60" t="s">
        <v>22</v>
      </c>
      <c r="E1008" s="60" t="s">
        <v>348</v>
      </c>
      <c r="F1008" s="60" t="s">
        <v>67</v>
      </c>
      <c r="G1008" s="17">
        <f t="shared" si="351"/>
        <v>328</v>
      </c>
      <c r="H1008" s="17">
        <f t="shared" si="351"/>
        <v>0</v>
      </c>
    </row>
    <row r="1009" spans="1:8" ht="49.5" x14ac:dyDescent="0.25">
      <c r="A1009" s="25" t="s">
        <v>409</v>
      </c>
      <c r="B1009" s="26" t="s">
        <v>319</v>
      </c>
      <c r="C1009" s="26" t="s">
        <v>147</v>
      </c>
      <c r="D1009" s="26" t="s">
        <v>22</v>
      </c>
      <c r="E1009" s="26" t="s">
        <v>348</v>
      </c>
      <c r="F1009" s="26" t="s">
        <v>254</v>
      </c>
      <c r="G1009" s="9">
        <v>328</v>
      </c>
      <c r="H1009" s="9"/>
    </row>
    <row r="1010" spans="1:8" ht="49.5" x14ac:dyDescent="0.25">
      <c r="A1010" s="25" t="s">
        <v>727</v>
      </c>
      <c r="B1010" s="26" t="s">
        <v>319</v>
      </c>
      <c r="C1010" s="26" t="s">
        <v>147</v>
      </c>
      <c r="D1010" s="26" t="s">
        <v>22</v>
      </c>
      <c r="E1010" s="26" t="s">
        <v>349</v>
      </c>
      <c r="F1010" s="26"/>
      <c r="G1010" s="9">
        <f t="shared" ref="G1010:H1013" si="352">G1011</f>
        <v>5613</v>
      </c>
      <c r="H1010" s="9">
        <f t="shared" si="352"/>
        <v>0</v>
      </c>
    </row>
    <row r="1011" spans="1:8" ht="20.100000000000001" customHeight="1" x14ac:dyDescent="0.25">
      <c r="A1011" s="38" t="s">
        <v>15</v>
      </c>
      <c r="B1011" s="60" t="s">
        <v>319</v>
      </c>
      <c r="C1011" s="60" t="s">
        <v>147</v>
      </c>
      <c r="D1011" s="60" t="s">
        <v>22</v>
      </c>
      <c r="E1011" s="60" t="s">
        <v>350</v>
      </c>
      <c r="F1011" s="60"/>
      <c r="G1011" s="17">
        <f t="shared" si="352"/>
        <v>5613</v>
      </c>
      <c r="H1011" s="17">
        <f t="shared" si="352"/>
        <v>0</v>
      </c>
    </row>
    <row r="1012" spans="1:8" ht="20.100000000000001" customHeight="1" x14ac:dyDescent="0.25">
      <c r="A1012" s="38" t="s">
        <v>167</v>
      </c>
      <c r="B1012" s="60" t="s">
        <v>319</v>
      </c>
      <c r="C1012" s="60" t="s">
        <v>147</v>
      </c>
      <c r="D1012" s="60" t="s">
        <v>22</v>
      </c>
      <c r="E1012" s="60" t="s">
        <v>351</v>
      </c>
      <c r="F1012" s="60"/>
      <c r="G1012" s="17">
        <f t="shared" si="352"/>
        <v>5613</v>
      </c>
      <c r="H1012" s="17">
        <f t="shared" si="352"/>
        <v>0</v>
      </c>
    </row>
    <row r="1013" spans="1:8" ht="20.100000000000001" customHeight="1" x14ac:dyDescent="0.25">
      <c r="A1013" s="38" t="s">
        <v>66</v>
      </c>
      <c r="B1013" s="60" t="s">
        <v>319</v>
      </c>
      <c r="C1013" s="60" t="s">
        <v>147</v>
      </c>
      <c r="D1013" s="60" t="s">
        <v>22</v>
      </c>
      <c r="E1013" s="60" t="s">
        <v>351</v>
      </c>
      <c r="F1013" s="60" t="s">
        <v>67</v>
      </c>
      <c r="G1013" s="17">
        <f t="shared" si="352"/>
        <v>5613</v>
      </c>
      <c r="H1013" s="17">
        <f t="shared" si="352"/>
        <v>0</v>
      </c>
    </row>
    <row r="1014" spans="1:8" ht="49.5" x14ac:dyDescent="0.25">
      <c r="A1014" s="25" t="s">
        <v>409</v>
      </c>
      <c r="B1014" s="26" t="s">
        <v>319</v>
      </c>
      <c r="C1014" s="26" t="s">
        <v>147</v>
      </c>
      <c r="D1014" s="26" t="s">
        <v>22</v>
      </c>
      <c r="E1014" s="26" t="s">
        <v>351</v>
      </c>
      <c r="F1014" s="26" t="s">
        <v>254</v>
      </c>
      <c r="G1014" s="9">
        <f>1643+3970</f>
        <v>5613</v>
      </c>
      <c r="H1014" s="9"/>
    </row>
    <row r="1015" spans="1:8" ht="49.5" x14ac:dyDescent="0.25">
      <c r="A1015" s="25" t="s">
        <v>500</v>
      </c>
      <c r="B1015" s="26" t="s">
        <v>319</v>
      </c>
      <c r="C1015" s="26" t="s">
        <v>147</v>
      </c>
      <c r="D1015" s="26" t="s">
        <v>22</v>
      </c>
      <c r="E1015" s="26" t="s">
        <v>382</v>
      </c>
      <c r="F1015" s="26"/>
      <c r="G1015" s="9">
        <f t="shared" ref="G1015:H1018" si="353">G1016</f>
        <v>12068</v>
      </c>
      <c r="H1015" s="9">
        <f t="shared" si="353"/>
        <v>0</v>
      </c>
    </row>
    <row r="1016" spans="1:8" ht="20.100000000000001" customHeight="1" x14ac:dyDescent="0.25">
      <c r="A1016" s="38" t="s">
        <v>15</v>
      </c>
      <c r="B1016" s="60" t="s">
        <v>319</v>
      </c>
      <c r="C1016" s="60" t="s">
        <v>147</v>
      </c>
      <c r="D1016" s="60" t="s">
        <v>22</v>
      </c>
      <c r="E1016" s="60" t="s">
        <v>383</v>
      </c>
      <c r="F1016" s="60"/>
      <c r="G1016" s="17">
        <f t="shared" si="353"/>
        <v>12068</v>
      </c>
      <c r="H1016" s="17">
        <f t="shared" si="353"/>
        <v>0</v>
      </c>
    </row>
    <row r="1017" spans="1:8" ht="20.100000000000001" customHeight="1" x14ac:dyDescent="0.25">
      <c r="A1017" s="38" t="s">
        <v>167</v>
      </c>
      <c r="B1017" s="60" t="s">
        <v>319</v>
      </c>
      <c r="C1017" s="60" t="s">
        <v>147</v>
      </c>
      <c r="D1017" s="60" t="s">
        <v>22</v>
      </c>
      <c r="E1017" s="60" t="s">
        <v>384</v>
      </c>
      <c r="F1017" s="60"/>
      <c r="G1017" s="17">
        <f t="shared" si="353"/>
        <v>12068</v>
      </c>
      <c r="H1017" s="17">
        <f t="shared" si="353"/>
        <v>0</v>
      </c>
    </row>
    <row r="1018" spans="1:8" ht="33" x14ac:dyDescent="0.25">
      <c r="A1018" s="25" t="s">
        <v>244</v>
      </c>
      <c r="B1018" s="26" t="s">
        <v>319</v>
      </c>
      <c r="C1018" s="26" t="s">
        <v>147</v>
      </c>
      <c r="D1018" s="26" t="s">
        <v>22</v>
      </c>
      <c r="E1018" s="26" t="s">
        <v>384</v>
      </c>
      <c r="F1018" s="26" t="s">
        <v>31</v>
      </c>
      <c r="G1018" s="9">
        <f t="shared" si="353"/>
        <v>12068</v>
      </c>
      <c r="H1018" s="9">
        <f t="shared" si="353"/>
        <v>0</v>
      </c>
    </row>
    <row r="1019" spans="1:8" ht="33" x14ac:dyDescent="0.25">
      <c r="A1019" s="25" t="s">
        <v>37</v>
      </c>
      <c r="B1019" s="26" t="s">
        <v>319</v>
      </c>
      <c r="C1019" s="26" t="s">
        <v>147</v>
      </c>
      <c r="D1019" s="26" t="s">
        <v>22</v>
      </c>
      <c r="E1019" s="26" t="s">
        <v>384</v>
      </c>
      <c r="F1019" s="26" t="s">
        <v>38</v>
      </c>
      <c r="G1019" s="9">
        <v>12068</v>
      </c>
      <c r="H1019" s="9"/>
    </row>
    <row r="1020" spans="1:8" ht="20.100000000000001" customHeight="1" x14ac:dyDescent="0.25">
      <c r="A1020" s="38" t="s">
        <v>62</v>
      </c>
      <c r="B1020" s="60" t="s">
        <v>319</v>
      </c>
      <c r="C1020" s="60" t="s">
        <v>147</v>
      </c>
      <c r="D1020" s="60" t="s">
        <v>22</v>
      </c>
      <c r="E1020" s="60" t="s">
        <v>63</v>
      </c>
      <c r="F1020" s="60"/>
      <c r="G1020" s="17">
        <f t="shared" ref="G1020:H1023" si="354">G1021</f>
        <v>2607</v>
      </c>
      <c r="H1020" s="17">
        <f t="shared" si="354"/>
        <v>0</v>
      </c>
    </row>
    <row r="1021" spans="1:8" ht="20.100000000000001" customHeight="1" x14ac:dyDescent="0.25">
      <c r="A1021" s="38" t="s">
        <v>15</v>
      </c>
      <c r="B1021" s="60" t="s">
        <v>319</v>
      </c>
      <c r="C1021" s="60" t="s">
        <v>147</v>
      </c>
      <c r="D1021" s="60" t="s">
        <v>22</v>
      </c>
      <c r="E1021" s="60" t="s">
        <v>64</v>
      </c>
      <c r="F1021" s="60"/>
      <c r="G1021" s="17">
        <f t="shared" si="354"/>
        <v>2607</v>
      </c>
      <c r="H1021" s="17">
        <f t="shared" si="354"/>
        <v>0</v>
      </c>
    </row>
    <row r="1022" spans="1:8" ht="20.100000000000001" customHeight="1" x14ac:dyDescent="0.25">
      <c r="A1022" s="38" t="s">
        <v>167</v>
      </c>
      <c r="B1022" s="60" t="s">
        <v>319</v>
      </c>
      <c r="C1022" s="60" t="s">
        <v>147</v>
      </c>
      <c r="D1022" s="60" t="s">
        <v>22</v>
      </c>
      <c r="E1022" s="60" t="s">
        <v>184</v>
      </c>
      <c r="F1022" s="60"/>
      <c r="G1022" s="17">
        <f t="shared" si="354"/>
        <v>2607</v>
      </c>
      <c r="H1022" s="17">
        <f t="shared" si="354"/>
        <v>0</v>
      </c>
    </row>
    <row r="1023" spans="1:8" ht="33" x14ac:dyDescent="0.25">
      <c r="A1023" s="25" t="s">
        <v>244</v>
      </c>
      <c r="B1023" s="26" t="s">
        <v>319</v>
      </c>
      <c r="C1023" s="26" t="s">
        <v>147</v>
      </c>
      <c r="D1023" s="26" t="s">
        <v>22</v>
      </c>
      <c r="E1023" s="26" t="s">
        <v>184</v>
      </c>
      <c r="F1023" s="26" t="s">
        <v>31</v>
      </c>
      <c r="G1023" s="9">
        <f t="shared" si="354"/>
        <v>2607</v>
      </c>
      <c r="H1023" s="9">
        <f t="shared" si="354"/>
        <v>0</v>
      </c>
    </row>
    <row r="1024" spans="1:8" ht="33" x14ac:dyDescent="0.25">
      <c r="A1024" s="25" t="s">
        <v>37</v>
      </c>
      <c r="B1024" s="26" t="s">
        <v>319</v>
      </c>
      <c r="C1024" s="26" t="s">
        <v>147</v>
      </c>
      <c r="D1024" s="26" t="s">
        <v>22</v>
      </c>
      <c r="E1024" s="26" t="s">
        <v>184</v>
      </c>
      <c r="F1024" s="26" t="s">
        <v>38</v>
      </c>
      <c r="G1024" s="9">
        <v>2607</v>
      </c>
      <c r="H1024" s="9"/>
    </row>
    <row r="1025" spans="1:8" x14ac:dyDescent="0.25">
      <c r="A1025" s="25"/>
      <c r="B1025" s="26"/>
      <c r="C1025" s="26"/>
      <c r="D1025" s="26"/>
      <c r="E1025" s="26"/>
      <c r="F1025" s="26"/>
      <c r="G1025" s="9"/>
      <c r="H1025" s="9"/>
    </row>
    <row r="1026" spans="1:8" ht="18.75" x14ac:dyDescent="0.3">
      <c r="A1026" s="23" t="s">
        <v>326</v>
      </c>
      <c r="B1026" s="24" t="s">
        <v>319</v>
      </c>
      <c r="C1026" s="24" t="s">
        <v>147</v>
      </c>
      <c r="D1026" s="24" t="s">
        <v>8</v>
      </c>
      <c r="E1026" s="24" t="s">
        <v>324</v>
      </c>
      <c r="F1026" s="24" t="s">
        <v>324</v>
      </c>
      <c r="G1026" s="15">
        <f t="shared" ref="G1026:H1026" si="355">G1027+G1037+G1042+G1032</f>
        <v>29636</v>
      </c>
      <c r="H1026" s="15">
        <f t="shared" si="355"/>
        <v>0</v>
      </c>
    </row>
    <row r="1027" spans="1:8" ht="49.5" x14ac:dyDescent="0.25">
      <c r="A1027" s="25" t="s">
        <v>727</v>
      </c>
      <c r="B1027" s="26" t="s">
        <v>319</v>
      </c>
      <c r="C1027" s="26" t="s">
        <v>147</v>
      </c>
      <c r="D1027" s="26" t="s">
        <v>8</v>
      </c>
      <c r="E1027" s="26" t="s">
        <v>349</v>
      </c>
      <c r="F1027" s="26"/>
      <c r="G1027" s="9">
        <f t="shared" ref="G1027:H1030" si="356">G1028</f>
        <v>6387</v>
      </c>
      <c r="H1027" s="9">
        <f t="shared" si="356"/>
        <v>0</v>
      </c>
    </row>
    <row r="1028" spans="1:8" ht="20.100000000000001" customHeight="1" x14ac:dyDescent="0.25">
      <c r="A1028" s="25" t="s">
        <v>15</v>
      </c>
      <c r="B1028" s="26" t="s">
        <v>319</v>
      </c>
      <c r="C1028" s="26" t="s">
        <v>147</v>
      </c>
      <c r="D1028" s="26" t="s">
        <v>8</v>
      </c>
      <c r="E1028" s="26" t="s">
        <v>350</v>
      </c>
      <c r="F1028" s="26"/>
      <c r="G1028" s="9">
        <f t="shared" si="356"/>
        <v>6387</v>
      </c>
      <c r="H1028" s="9">
        <f t="shared" si="356"/>
        <v>0</v>
      </c>
    </row>
    <row r="1029" spans="1:8" ht="20.100000000000001" customHeight="1" x14ac:dyDescent="0.25">
      <c r="A1029" s="25" t="s">
        <v>327</v>
      </c>
      <c r="B1029" s="26" t="s">
        <v>319</v>
      </c>
      <c r="C1029" s="26" t="s">
        <v>147</v>
      </c>
      <c r="D1029" s="26" t="s">
        <v>8</v>
      </c>
      <c r="E1029" s="26" t="s">
        <v>352</v>
      </c>
      <c r="F1029" s="26"/>
      <c r="G1029" s="9">
        <f t="shared" si="356"/>
        <v>6387</v>
      </c>
      <c r="H1029" s="9">
        <f t="shared" si="356"/>
        <v>0</v>
      </c>
    </row>
    <row r="1030" spans="1:8" ht="20.100000000000001" customHeight="1" x14ac:dyDescent="0.25">
      <c r="A1030" s="25" t="s">
        <v>66</v>
      </c>
      <c r="B1030" s="26" t="s">
        <v>319</v>
      </c>
      <c r="C1030" s="26" t="s">
        <v>147</v>
      </c>
      <c r="D1030" s="26" t="s">
        <v>8</v>
      </c>
      <c r="E1030" s="26" t="s">
        <v>352</v>
      </c>
      <c r="F1030" s="26" t="s">
        <v>67</v>
      </c>
      <c r="G1030" s="9">
        <f t="shared" si="356"/>
        <v>6387</v>
      </c>
      <c r="H1030" s="9">
        <f t="shared" si="356"/>
        <v>0</v>
      </c>
    </row>
    <row r="1031" spans="1:8" ht="49.5" x14ac:dyDescent="0.25">
      <c r="A1031" s="25" t="s">
        <v>409</v>
      </c>
      <c r="B1031" s="26" t="s">
        <v>319</v>
      </c>
      <c r="C1031" s="26" t="s">
        <v>147</v>
      </c>
      <c r="D1031" s="26" t="s">
        <v>8</v>
      </c>
      <c r="E1031" s="26" t="s">
        <v>352</v>
      </c>
      <c r="F1031" s="26" t="s">
        <v>254</v>
      </c>
      <c r="G1031" s="9">
        <f>357+6030</f>
        <v>6387</v>
      </c>
      <c r="H1031" s="9"/>
    </row>
    <row r="1032" spans="1:8" ht="49.5" x14ac:dyDescent="0.25">
      <c r="A1032" s="25" t="s">
        <v>500</v>
      </c>
      <c r="B1032" s="26" t="s">
        <v>319</v>
      </c>
      <c r="C1032" s="26" t="s">
        <v>147</v>
      </c>
      <c r="D1032" s="26" t="s">
        <v>8</v>
      </c>
      <c r="E1032" s="26" t="s">
        <v>382</v>
      </c>
      <c r="F1032" s="26"/>
      <c r="G1032" s="9">
        <f t="shared" ref="G1032:H1035" si="357">G1033</f>
        <v>688</v>
      </c>
      <c r="H1032" s="9">
        <f t="shared" si="357"/>
        <v>0</v>
      </c>
    </row>
    <row r="1033" spans="1:8" ht="20.100000000000001" customHeight="1" x14ac:dyDescent="0.25">
      <c r="A1033" s="25" t="s">
        <v>15</v>
      </c>
      <c r="B1033" s="26" t="s">
        <v>319</v>
      </c>
      <c r="C1033" s="26" t="s">
        <v>147</v>
      </c>
      <c r="D1033" s="26" t="s">
        <v>8</v>
      </c>
      <c r="E1033" s="26" t="s">
        <v>383</v>
      </c>
      <c r="F1033" s="26"/>
      <c r="G1033" s="9">
        <f t="shared" si="357"/>
        <v>688</v>
      </c>
      <c r="H1033" s="9">
        <f t="shared" si="357"/>
        <v>0</v>
      </c>
    </row>
    <row r="1034" spans="1:8" ht="20.100000000000001" customHeight="1" x14ac:dyDescent="0.25">
      <c r="A1034" s="25" t="s">
        <v>327</v>
      </c>
      <c r="B1034" s="26" t="s">
        <v>319</v>
      </c>
      <c r="C1034" s="26" t="s">
        <v>147</v>
      </c>
      <c r="D1034" s="26" t="s">
        <v>8</v>
      </c>
      <c r="E1034" s="26" t="s">
        <v>385</v>
      </c>
      <c r="F1034" s="26"/>
      <c r="G1034" s="9">
        <f t="shared" si="357"/>
        <v>688</v>
      </c>
      <c r="H1034" s="9">
        <f t="shared" si="357"/>
        <v>0</v>
      </c>
    </row>
    <row r="1035" spans="1:8" ht="33" x14ac:dyDescent="0.25">
      <c r="A1035" s="25" t="s">
        <v>244</v>
      </c>
      <c r="B1035" s="26" t="s">
        <v>319</v>
      </c>
      <c r="C1035" s="26" t="s">
        <v>147</v>
      </c>
      <c r="D1035" s="26" t="s">
        <v>8</v>
      </c>
      <c r="E1035" s="26" t="s">
        <v>385</v>
      </c>
      <c r="F1035" s="26" t="s">
        <v>31</v>
      </c>
      <c r="G1035" s="9">
        <f t="shared" si="357"/>
        <v>688</v>
      </c>
      <c r="H1035" s="9">
        <f t="shared" si="357"/>
        <v>0</v>
      </c>
    </row>
    <row r="1036" spans="1:8" ht="33" x14ac:dyDescent="0.25">
      <c r="A1036" s="25" t="s">
        <v>37</v>
      </c>
      <c r="B1036" s="26" t="s">
        <v>319</v>
      </c>
      <c r="C1036" s="26" t="s">
        <v>147</v>
      </c>
      <c r="D1036" s="26" t="s">
        <v>8</v>
      </c>
      <c r="E1036" s="26" t="s">
        <v>385</v>
      </c>
      <c r="F1036" s="26" t="s">
        <v>38</v>
      </c>
      <c r="G1036" s="9">
        <v>688</v>
      </c>
      <c r="H1036" s="9"/>
    </row>
    <row r="1037" spans="1:8" ht="49.5" x14ac:dyDescent="0.25">
      <c r="A1037" s="61" t="s">
        <v>503</v>
      </c>
      <c r="B1037" s="26" t="s">
        <v>319</v>
      </c>
      <c r="C1037" s="26" t="s">
        <v>147</v>
      </c>
      <c r="D1037" s="26" t="s">
        <v>8</v>
      </c>
      <c r="E1037" s="26" t="s">
        <v>392</v>
      </c>
      <c r="F1037" s="26"/>
      <c r="G1037" s="9">
        <f t="shared" ref="G1037:H1040" si="358">G1038</f>
        <v>19514</v>
      </c>
      <c r="H1037" s="9">
        <f t="shared" si="358"/>
        <v>0</v>
      </c>
    </row>
    <row r="1038" spans="1:8" ht="20.100000000000001" customHeight="1" x14ac:dyDescent="0.25">
      <c r="A1038" s="25" t="s">
        <v>15</v>
      </c>
      <c r="B1038" s="26" t="s">
        <v>319</v>
      </c>
      <c r="C1038" s="26" t="s">
        <v>147</v>
      </c>
      <c r="D1038" s="26" t="s">
        <v>8</v>
      </c>
      <c r="E1038" s="26" t="s">
        <v>393</v>
      </c>
      <c r="F1038" s="26"/>
      <c r="G1038" s="9">
        <f t="shared" si="358"/>
        <v>19514</v>
      </c>
      <c r="H1038" s="9">
        <f t="shared" si="358"/>
        <v>0</v>
      </c>
    </row>
    <row r="1039" spans="1:8" ht="20.100000000000001" customHeight="1" x14ac:dyDescent="0.25">
      <c r="A1039" s="25" t="s">
        <v>327</v>
      </c>
      <c r="B1039" s="26" t="s">
        <v>319</v>
      </c>
      <c r="C1039" s="26" t="s">
        <v>147</v>
      </c>
      <c r="D1039" s="26" t="s">
        <v>8</v>
      </c>
      <c r="E1039" s="26" t="s">
        <v>401</v>
      </c>
      <c r="F1039" s="26"/>
      <c r="G1039" s="9">
        <f t="shared" si="358"/>
        <v>19514</v>
      </c>
      <c r="H1039" s="9">
        <f t="shared" si="358"/>
        <v>0</v>
      </c>
    </row>
    <row r="1040" spans="1:8" ht="33" x14ac:dyDescent="0.25">
      <c r="A1040" s="25" t="s">
        <v>244</v>
      </c>
      <c r="B1040" s="26" t="s">
        <v>319</v>
      </c>
      <c r="C1040" s="26" t="s">
        <v>147</v>
      </c>
      <c r="D1040" s="26" t="s">
        <v>8</v>
      </c>
      <c r="E1040" s="26" t="s">
        <v>401</v>
      </c>
      <c r="F1040" s="26" t="s">
        <v>31</v>
      </c>
      <c r="G1040" s="9">
        <f t="shared" si="358"/>
        <v>19514</v>
      </c>
      <c r="H1040" s="9">
        <f t="shared" si="358"/>
        <v>0</v>
      </c>
    </row>
    <row r="1041" spans="1:8" ht="33" x14ac:dyDescent="0.25">
      <c r="A1041" s="25" t="s">
        <v>37</v>
      </c>
      <c r="B1041" s="26" t="s">
        <v>319</v>
      </c>
      <c r="C1041" s="26" t="s">
        <v>147</v>
      </c>
      <c r="D1041" s="26" t="s">
        <v>8</v>
      </c>
      <c r="E1041" s="26" t="s">
        <v>401</v>
      </c>
      <c r="F1041" s="26" t="s">
        <v>38</v>
      </c>
      <c r="G1041" s="9">
        <v>19514</v>
      </c>
      <c r="H1041" s="9"/>
    </row>
    <row r="1042" spans="1:8" ht="20.100000000000001" customHeight="1" x14ac:dyDescent="0.25">
      <c r="A1042" s="25" t="s">
        <v>62</v>
      </c>
      <c r="B1042" s="26" t="s">
        <v>319</v>
      </c>
      <c r="C1042" s="26" t="s">
        <v>147</v>
      </c>
      <c r="D1042" s="26" t="s">
        <v>8</v>
      </c>
      <c r="E1042" s="26" t="s">
        <v>63</v>
      </c>
      <c r="F1042" s="26"/>
      <c r="G1042" s="9">
        <f t="shared" ref="G1042:H1045" si="359">G1043</f>
        <v>3047</v>
      </c>
      <c r="H1042" s="9">
        <f t="shared" si="359"/>
        <v>0</v>
      </c>
    </row>
    <row r="1043" spans="1:8" ht="20.100000000000001" customHeight="1" x14ac:dyDescent="0.25">
      <c r="A1043" s="25" t="s">
        <v>15</v>
      </c>
      <c r="B1043" s="26" t="s">
        <v>319</v>
      </c>
      <c r="C1043" s="26" t="s">
        <v>147</v>
      </c>
      <c r="D1043" s="26" t="s">
        <v>8</v>
      </c>
      <c r="E1043" s="26" t="s">
        <v>64</v>
      </c>
      <c r="F1043" s="26"/>
      <c r="G1043" s="9">
        <f t="shared" si="359"/>
        <v>3047</v>
      </c>
      <c r="H1043" s="9">
        <f t="shared" si="359"/>
        <v>0</v>
      </c>
    </row>
    <row r="1044" spans="1:8" ht="20.100000000000001" customHeight="1" x14ac:dyDescent="0.25">
      <c r="A1044" s="25" t="s">
        <v>327</v>
      </c>
      <c r="B1044" s="26" t="s">
        <v>319</v>
      </c>
      <c r="C1044" s="26" t="s">
        <v>147</v>
      </c>
      <c r="D1044" s="26" t="s">
        <v>8</v>
      </c>
      <c r="E1044" s="26" t="s">
        <v>387</v>
      </c>
      <c r="F1044" s="26"/>
      <c r="G1044" s="9">
        <f t="shared" si="359"/>
        <v>3047</v>
      </c>
      <c r="H1044" s="9">
        <f t="shared" si="359"/>
        <v>0</v>
      </c>
    </row>
    <row r="1045" spans="1:8" ht="33" x14ac:dyDescent="0.25">
      <c r="A1045" s="25" t="s">
        <v>244</v>
      </c>
      <c r="B1045" s="26" t="s">
        <v>319</v>
      </c>
      <c r="C1045" s="26" t="s">
        <v>147</v>
      </c>
      <c r="D1045" s="26" t="s">
        <v>8</v>
      </c>
      <c r="E1045" s="26" t="s">
        <v>387</v>
      </c>
      <c r="F1045" s="26" t="s">
        <v>31</v>
      </c>
      <c r="G1045" s="9">
        <f t="shared" si="359"/>
        <v>3047</v>
      </c>
      <c r="H1045" s="9">
        <f t="shared" si="359"/>
        <v>0</v>
      </c>
    </row>
    <row r="1046" spans="1:8" ht="33" x14ac:dyDescent="0.25">
      <c r="A1046" s="25" t="s">
        <v>37</v>
      </c>
      <c r="B1046" s="26" t="s">
        <v>319</v>
      </c>
      <c r="C1046" s="26" t="s">
        <v>147</v>
      </c>
      <c r="D1046" s="26" t="s">
        <v>8</v>
      </c>
      <c r="E1046" s="26" t="s">
        <v>387</v>
      </c>
      <c r="F1046" s="26" t="s">
        <v>38</v>
      </c>
      <c r="G1046" s="9">
        <v>3047</v>
      </c>
      <c r="H1046" s="9"/>
    </row>
    <row r="1047" spans="1:8" x14ac:dyDescent="0.25">
      <c r="A1047" s="25"/>
      <c r="B1047" s="26"/>
      <c r="C1047" s="26"/>
      <c r="D1047" s="26"/>
      <c r="E1047" s="26"/>
      <c r="F1047" s="26"/>
      <c r="G1047" s="9"/>
      <c r="H1047" s="9"/>
    </row>
    <row r="1048" spans="1:8" ht="18.75" x14ac:dyDescent="0.3">
      <c r="A1048" s="33" t="s">
        <v>168</v>
      </c>
      <c r="B1048" s="24" t="s">
        <v>319</v>
      </c>
      <c r="C1048" s="24" t="s">
        <v>147</v>
      </c>
      <c r="D1048" s="24" t="s">
        <v>80</v>
      </c>
      <c r="E1048" s="24"/>
      <c r="F1048" s="24"/>
      <c r="G1048" s="15">
        <f t="shared" ref="G1048:H1048" si="360">G1059+G1054+G1049+G1095+G1082+G1064</f>
        <v>710641</v>
      </c>
      <c r="H1048" s="15">
        <f t="shared" si="360"/>
        <v>66588</v>
      </c>
    </row>
    <row r="1049" spans="1:8" ht="33" x14ac:dyDescent="0.25">
      <c r="A1049" s="61" t="s">
        <v>493</v>
      </c>
      <c r="B1049" s="26" t="s">
        <v>319</v>
      </c>
      <c r="C1049" s="26" t="s">
        <v>147</v>
      </c>
      <c r="D1049" s="26" t="s">
        <v>80</v>
      </c>
      <c r="E1049" s="26" t="s">
        <v>358</v>
      </c>
      <c r="F1049" s="26"/>
      <c r="G1049" s="9">
        <f t="shared" ref="G1049:H1052" si="361">G1050</f>
        <v>231086</v>
      </c>
      <c r="H1049" s="9">
        <f t="shared" si="361"/>
        <v>0</v>
      </c>
    </row>
    <row r="1050" spans="1:8" ht="20.100000000000001" customHeight="1" x14ac:dyDescent="0.25">
      <c r="A1050" s="25" t="s">
        <v>15</v>
      </c>
      <c r="B1050" s="26" t="s">
        <v>319</v>
      </c>
      <c r="C1050" s="26" t="s">
        <v>147</v>
      </c>
      <c r="D1050" s="26" t="s">
        <v>80</v>
      </c>
      <c r="E1050" s="26" t="s">
        <v>359</v>
      </c>
      <c r="F1050" s="26"/>
      <c r="G1050" s="9">
        <f t="shared" si="361"/>
        <v>231086</v>
      </c>
      <c r="H1050" s="9">
        <f t="shared" si="361"/>
        <v>0</v>
      </c>
    </row>
    <row r="1051" spans="1:8" ht="20.100000000000001" customHeight="1" x14ac:dyDescent="0.25">
      <c r="A1051" s="25" t="s">
        <v>328</v>
      </c>
      <c r="B1051" s="26" t="s">
        <v>319</v>
      </c>
      <c r="C1051" s="26" t="s">
        <v>147</v>
      </c>
      <c r="D1051" s="26" t="s">
        <v>80</v>
      </c>
      <c r="E1051" s="26" t="s">
        <v>360</v>
      </c>
      <c r="F1051" s="26"/>
      <c r="G1051" s="9">
        <f t="shared" si="361"/>
        <v>231086</v>
      </c>
      <c r="H1051" s="9">
        <f t="shared" si="361"/>
        <v>0</v>
      </c>
    </row>
    <row r="1052" spans="1:8" ht="33" x14ac:dyDescent="0.25">
      <c r="A1052" s="25" t="s">
        <v>244</v>
      </c>
      <c r="B1052" s="26" t="s">
        <v>319</v>
      </c>
      <c r="C1052" s="26" t="s">
        <v>147</v>
      </c>
      <c r="D1052" s="26" t="s">
        <v>80</v>
      </c>
      <c r="E1052" s="26" t="s">
        <v>360</v>
      </c>
      <c r="F1052" s="26" t="s">
        <v>31</v>
      </c>
      <c r="G1052" s="9">
        <f t="shared" si="361"/>
        <v>231086</v>
      </c>
      <c r="H1052" s="9">
        <f t="shared" si="361"/>
        <v>0</v>
      </c>
    </row>
    <row r="1053" spans="1:8" ht="33" x14ac:dyDescent="0.25">
      <c r="A1053" s="25" t="s">
        <v>37</v>
      </c>
      <c r="B1053" s="26" t="s">
        <v>319</v>
      </c>
      <c r="C1053" s="26" t="s">
        <v>147</v>
      </c>
      <c r="D1053" s="26" t="s">
        <v>80</v>
      </c>
      <c r="E1053" s="26" t="s">
        <v>360</v>
      </c>
      <c r="F1053" s="26" t="s">
        <v>38</v>
      </c>
      <c r="G1053" s="9">
        <f>237124-6038</f>
        <v>231086</v>
      </c>
      <c r="H1053" s="9"/>
    </row>
    <row r="1054" spans="1:8" ht="33" x14ac:dyDescent="0.25">
      <c r="A1054" s="28" t="s">
        <v>429</v>
      </c>
      <c r="B1054" s="26" t="s">
        <v>319</v>
      </c>
      <c r="C1054" s="26" t="s">
        <v>147</v>
      </c>
      <c r="D1054" s="26" t="s">
        <v>80</v>
      </c>
      <c r="E1054" s="26" t="s">
        <v>353</v>
      </c>
      <c r="F1054" s="26" t="s">
        <v>324</v>
      </c>
      <c r="G1054" s="9">
        <f t="shared" ref="G1054:H1057" si="362">G1055</f>
        <v>1341</v>
      </c>
      <c r="H1054" s="9">
        <f t="shared" si="362"/>
        <v>0</v>
      </c>
    </row>
    <row r="1055" spans="1:8" ht="20.100000000000001" customHeight="1" x14ac:dyDescent="0.25">
      <c r="A1055" s="25" t="s">
        <v>15</v>
      </c>
      <c r="B1055" s="26" t="s">
        <v>319</v>
      </c>
      <c r="C1055" s="26" t="s">
        <v>147</v>
      </c>
      <c r="D1055" s="26" t="s">
        <v>80</v>
      </c>
      <c r="E1055" s="26" t="s">
        <v>354</v>
      </c>
      <c r="F1055" s="26"/>
      <c r="G1055" s="9">
        <f t="shared" si="362"/>
        <v>1341</v>
      </c>
      <c r="H1055" s="9">
        <f t="shared" si="362"/>
        <v>0</v>
      </c>
    </row>
    <row r="1056" spans="1:8" ht="20.100000000000001" customHeight="1" x14ac:dyDescent="0.25">
      <c r="A1056" s="25" t="s">
        <v>328</v>
      </c>
      <c r="B1056" s="26" t="s">
        <v>319</v>
      </c>
      <c r="C1056" s="26" t="s">
        <v>147</v>
      </c>
      <c r="D1056" s="26" t="s">
        <v>80</v>
      </c>
      <c r="E1056" s="26" t="s">
        <v>355</v>
      </c>
      <c r="F1056" s="26"/>
      <c r="G1056" s="9">
        <f t="shared" si="362"/>
        <v>1341</v>
      </c>
      <c r="H1056" s="9">
        <f t="shared" si="362"/>
        <v>0</v>
      </c>
    </row>
    <row r="1057" spans="1:8" ht="33" x14ac:dyDescent="0.25">
      <c r="A1057" s="25" t="s">
        <v>244</v>
      </c>
      <c r="B1057" s="26" t="s">
        <v>319</v>
      </c>
      <c r="C1057" s="26" t="s">
        <v>147</v>
      </c>
      <c r="D1057" s="26" t="s">
        <v>80</v>
      </c>
      <c r="E1057" s="26" t="s">
        <v>355</v>
      </c>
      <c r="F1057" s="26" t="s">
        <v>31</v>
      </c>
      <c r="G1057" s="9">
        <f t="shared" si="362"/>
        <v>1341</v>
      </c>
      <c r="H1057" s="9">
        <f t="shared" si="362"/>
        <v>0</v>
      </c>
    </row>
    <row r="1058" spans="1:8" ht="33" x14ac:dyDescent="0.25">
      <c r="A1058" s="25" t="s">
        <v>37</v>
      </c>
      <c r="B1058" s="26" t="s">
        <v>319</v>
      </c>
      <c r="C1058" s="26" t="s">
        <v>147</v>
      </c>
      <c r="D1058" s="26" t="s">
        <v>80</v>
      </c>
      <c r="E1058" s="26" t="s">
        <v>355</v>
      </c>
      <c r="F1058" s="26" t="s">
        <v>38</v>
      </c>
      <c r="G1058" s="9">
        <v>1341</v>
      </c>
      <c r="H1058" s="9"/>
    </row>
    <row r="1059" spans="1:8" ht="49.5" x14ac:dyDescent="0.25">
      <c r="A1059" s="61" t="s">
        <v>503</v>
      </c>
      <c r="B1059" s="26" t="s">
        <v>319</v>
      </c>
      <c r="C1059" s="26" t="s">
        <v>147</v>
      </c>
      <c r="D1059" s="26" t="s">
        <v>80</v>
      </c>
      <c r="E1059" s="26" t="s">
        <v>392</v>
      </c>
      <c r="F1059" s="26"/>
      <c r="G1059" s="9">
        <f t="shared" ref="G1059:H1062" si="363">G1060</f>
        <v>304367</v>
      </c>
      <c r="H1059" s="9">
        <f t="shared" si="363"/>
        <v>0</v>
      </c>
    </row>
    <row r="1060" spans="1:8" ht="20.100000000000001" customHeight="1" x14ac:dyDescent="0.25">
      <c r="A1060" s="25" t="s">
        <v>15</v>
      </c>
      <c r="B1060" s="26" t="s">
        <v>319</v>
      </c>
      <c r="C1060" s="26" t="s">
        <v>147</v>
      </c>
      <c r="D1060" s="26" t="s">
        <v>80</v>
      </c>
      <c r="E1060" s="26" t="s">
        <v>393</v>
      </c>
      <c r="F1060" s="26"/>
      <c r="G1060" s="9">
        <f t="shared" si="363"/>
        <v>304367</v>
      </c>
      <c r="H1060" s="9">
        <f t="shared" si="363"/>
        <v>0</v>
      </c>
    </row>
    <row r="1061" spans="1:8" ht="20.100000000000001" customHeight="1" x14ac:dyDescent="0.25">
      <c r="A1061" s="25" t="s">
        <v>328</v>
      </c>
      <c r="B1061" s="26" t="s">
        <v>319</v>
      </c>
      <c r="C1061" s="26" t="s">
        <v>147</v>
      </c>
      <c r="D1061" s="26" t="s">
        <v>80</v>
      </c>
      <c r="E1061" s="26" t="s">
        <v>394</v>
      </c>
      <c r="F1061" s="26"/>
      <c r="G1061" s="9">
        <f t="shared" si="363"/>
        <v>304367</v>
      </c>
      <c r="H1061" s="9">
        <f t="shared" si="363"/>
        <v>0</v>
      </c>
    </row>
    <row r="1062" spans="1:8" ht="33" x14ac:dyDescent="0.25">
      <c r="A1062" s="25" t="s">
        <v>244</v>
      </c>
      <c r="B1062" s="26" t="s">
        <v>319</v>
      </c>
      <c r="C1062" s="26" t="s">
        <v>147</v>
      </c>
      <c r="D1062" s="26" t="s">
        <v>80</v>
      </c>
      <c r="E1062" s="26" t="s">
        <v>394</v>
      </c>
      <c r="F1062" s="26" t="s">
        <v>31</v>
      </c>
      <c r="G1062" s="9">
        <f t="shared" si="363"/>
        <v>304367</v>
      </c>
      <c r="H1062" s="9">
        <f t="shared" si="363"/>
        <v>0</v>
      </c>
    </row>
    <row r="1063" spans="1:8" ht="33" x14ac:dyDescent="0.25">
      <c r="A1063" s="25" t="s">
        <v>37</v>
      </c>
      <c r="B1063" s="26" t="s">
        <v>319</v>
      </c>
      <c r="C1063" s="26" t="s">
        <v>147</v>
      </c>
      <c r="D1063" s="26" t="s">
        <v>80</v>
      </c>
      <c r="E1063" s="26" t="s">
        <v>394</v>
      </c>
      <c r="F1063" s="26" t="s">
        <v>38</v>
      </c>
      <c r="G1063" s="9">
        <v>304367</v>
      </c>
      <c r="H1063" s="9"/>
    </row>
    <row r="1064" spans="1:8" ht="33" x14ac:dyDescent="0.25">
      <c r="A1064" s="25" t="s">
        <v>325</v>
      </c>
      <c r="B1064" s="26" t="s">
        <v>319</v>
      </c>
      <c r="C1064" s="26" t="s">
        <v>147</v>
      </c>
      <c r="D1064" s="26" t="s">
        <v>80</v>
      </c>
      <c r="E1064" s="26" t="s">
        <v>395</v>
      </c>
      <c r="F1064" s="26"/>
      <c r="G1064" s="9">
        <f t="shared" ref="G1064:H1064" si="364">G1065+G1071+G1076+G1079</f>
        <v>69464</v>
      </c>
      <c r="H1064" s="9">
        <f t="shared" si="364"/>
        <v>0</v>
      </c>
    </row>
    <row r="1065" spans="1:8" ht="20.100000000000001" customHeight="1" x14ac:dyDescent="0.25">
      <c r="A1065" s="25" t="s">
        <v>15</v>
      </c>
      <c r="B1065" s="26" t="s">
        <v>319</v>
      </c>
      <c r="C1065" s="26" t="s">
        <v>147</v>
      </c>
      <c r="D1065" s="26" t="s">
        <v>80</v>
      </c>
      <c r="E1065" s="26" t="s">
        <v>396</v>
      </c>
      <c r="F1065" s="26"/>
      <c r="G1065" s="9">
        <f t="shared" ref="G1065:H1067" si="365">G1066</f>
        <v>69464</v>
      </c>
      <c r="H1065" s="9">
        <f t="shared" si="365"/>
        <v>0</v>
      </c>
    </row>
    <row r="1066" spans="1:8" ht="20.100000000000001" customHeight="1" x14ac:dyDescent="0.25">
      <c r="A1066" s="25" t="s">
        <v>328</v>
      </c>
      <c r="B1066" s="26" t="s">
        <v>319</v>
      </c>
      <c r="C1066" s="26" t="s">
        <v>147</v>
      </c>
      <c r="D1066" s="26" t="s">
        <v>80</v>
      </c>
      <c r="E1066" s="26" t="s">
        <v>408</v>
      </c>
      <c r="F1066" s="26"/>
      <c r="G1066" s="9">
        <f>G1067+G1069</f>
        <v>69464</v>
      </c>
      <c r="H1066" s="9">
        <f t="shared" si="365"/>
        <v>0</v>
      </c>
    </row>
    <row r="1067" spans="1:8" ht="33" x14ac:dyDescent="0.25">
      <c r="A1067" s="25" t="s">
        <v>244</v>
      </c>
      <c r="B1067" s="26" t="s">
        <v>319</v>
      </c>
      <c r="C1067" s="26" t="s">
        <v>147</v>
      </c>
      <c r="D1067" s="26" t="s">
        <v>80</v>
      </c>
      <c r="E1067" s="26" t="s">
        <v>408</v>
      </c>
      <c r="F1067" s="26" t="s">
        <v>31</v>
      </c>
      <c r="G1067" s="9">
        <f t="shared" si="365"/>
        <v>26964</v>
      </c>
      <c r="H1067" s="9">
        <f t="shared" si="365"/>
        <v>0</v>
      </c>
    </row>
    <row r="1068" spans="1:8" ht="33" x14ac:dyDescent="0.25">
      <c r="A1068" s="25" t="s">
        <v>37</v>
      </c>
      <c r="B1068" s="26" t="s">
        <v>319</v>
      </c>
      <c r="C1068" s="26" t="s">
        <v>147</v>
      </c>
      <c r="D1068" s="26" t="s">
        <v>80</v>
      </c>
      <c r="E1068" s="26" t="s">
        <v>408</v>
      </c>
      <c r="F1068" s="26" t="s">
        <v>38</v>
      </c>
      <c r="G1068" s="9">
        <f>26879+85</f>
        <v>26964</v>
      </c>
      <c r="H1068" s="9"/>
    </row>
    <row r="1069" spans="1:8" ht="18.75" customHeight="1" x14ac:dyDescent="0.25">
      <c r="A1069" s="25" t="s">
        <v>66</v>
      </c>
      <c r="B1069" s="26" t="s">
        <v>319</v>
      </c>
      <c r="C1069" s="26" t="s">
        <v>147</v>
      </c>
      <c r="D1069" s="26" t="s">
        <v>80</v>
      </c>
      <c r="E1069" s="26" t="s">
        <v>408</v>
      </c>
      <c r="F1069" s="26" t="s">
        <v>67</v>
      </c>
      <c r="G1069" s="9">
        <f t="shared" ref="G1069:H1069" si="366">G1070</f>
        <v>42500</v>
      </c>
      <c r="H1069" s="9">
        <f t="shared" si="366"/>
        <v>0</v>
      </c>
    </row>
    <row r="1070" spans="1:8" ht="49.5" x14ac:dyDescent="0.25">
      <c r="A1070" s="25" t="s">
        <v>409</v>
      </c>
      <c r="B1070" s="26" t="s">
        <v>319</v>
      </c>
      <c r="C1070" s="26" t="s">
        <v>147</v>
      </c>
      <c r="D1070" s="26" t="s">
        <v>80</v>
      </c>
      <c r="E1070" s="26" t="s">
        <v>408</v>
      </c>
      <c r="F1070" s="26" t="s">
        <v>254</v>
      </c>
      <c r="G1070" s="9">
        <v>42500</v>
      </c>
      <c r="H1070" s="9"/>
    </row>
    <row r="1071" spans="1:8" s="85" customFormat="1" ht="49.5" hidden="1" x14ac:dyDescent="0.25">
      <c r="A1071" s="86" t="s">
        <v>501</v>
      </c>
      <c r="B1071" s="84" t="s">
        <v>319</v>
      </c>
      <c r="C1071" s="84" t="s">
        <v>147</v>
      </c>
      <c r="D1071" s="84" t="s">
        <v>80</v>
      </c>
      <c r="E1071" s="84" t="s">
        <v>502</v>
      </c>
      <c r="F1071" s="84"/>
      <c r="G1071" s="9">
        <f>G1072+G1074</f>
        <v>0</v>
      </c>
      <c r="H1071" s="9">
        <f>H1072</f>
        <v>0</v>
      </c>
    </row>
    <row r="1072" spans="1:8" s="85" customFormat="1" ht="33" hidden="1" x14ac:dyDescent="0.25">
      <c r="A1072" s="86" t="s">
        <v>244</v>
      </c>
      <c r="B1072" s="84" t="s">
        <v>319</v>
      </c>
      <c r="C1072" s="84" t="s">
        <v>147</v>
      </c>
      <c r="D1072" s="84" t="s">
        <v>80</v>
      </c>
      <c r="E1072" s="84" t="s">
        <v>502</v>
      </c>
      <c r="F1072" s="84" t="s">
        <v>31</v>
      </c>
      <c r="G1072" s="9">
        <f>G1073</f>
        <v>0</v>
      </c>
      <c r="H1072" s="9">
        <f>H1073</f>
        <v>0</v>
      </c>
    </row>
    <row r="1073" spans="1:8" s="85" customFormat="1" ht="33" hidden="1" x14ac:dyDescent="0.25">
      <c r="A1073" s="86" t="s">
        <v>37</v>
      </c>
      <c r="B1073" s="84" t="s">
        <v>319</v>
      </c>
      <c r="C1073" s="84" t="s">
        <v>147</v>
      </c>
      <c r="D1073" s="84" t="s">
        <v>80</v>
      </c>
      <c r="E1073" s="84" t="s">
        <v>502</v>
      </c>
      <c r="F1073" s="84" t="s">
        <v>38</v>
      </c>
      <c r="G1073" s="9"/>
      <c r="H1073" s="9"/>
    </row>
    <row r="1074" spans="1:8" s="85" customFormat="1" ht="19.5" hidden="1" customHeight="1" x14ac:dyDescent="0.25">
      <c r="A1074" s="86" t="s">
        <v>66</v>
      </c>
      <c r="B1074" s="84" t="s">
        <v>319</v>
      </c>
      <c r="C1074" s="84" t="s">
        <v>147</v>
      </c>
      <c r="D1074" s="84" t="s">
        <v>80</v>
      </c>
      <c r="E1074" s="84" t="s">
        <v>502</v>
      </c>
      <c r="F1074" s="84" t="s">
        <v>67</v>
      </c>
      <c r="G1074" s="9">
        <f>G1075</f>
        <v>0</v>
      </c>
      <c r="H1074" s="9"/>
    </row>
    <row r="1075" spans="1:8" s="85" customFormat="1" ht="49.5" hidden="1" x14ac:dyDescent="0.25">
      <c r="A1075" s="86" t="s">
        <v>409</v>
      </c>
      <c r="B1075" s="84" t="s">
        <v>319</v>
      </c>
      <c r="C1075" s="84" t="s">
        <v>147</v>
      </c>
      <c r="D1075" s="84" t="s">
        <v>80</v>
      </c>
      <c r="E1075" s="84" t="s">
        <v>502</v>
      </c>
      <c r="F1075" s="84" t="s">
        <v>254</v>
      </c>
      <c r="G1075" s="9"/>
      <c r="H1075" s="9"/>
    </row>
    <row r="1076" spans="1:8" s="85" customFormat="1" ht="66" hidden="1" x14ac:dyDescent="0.25">
      <c r="A1076" s="86" t="s">
        <v>505</v>
      </c>
      <c r="B1076" s="84" t="s">
        <v>319</v>
      </c>
      <c r="C1076" s="84" t="s">
        <v>147</v>
      </c>
      <c r="D1076" s="84" t="s">
        <v>80</v>
      </c>
      <c r="E1076" s="84" t="s">
        <v>504</v>
      </c>
      <c r="F1076" s="84"/>
      <c r="G1076" s="9">
        <f t="shared" ref="G1076:H1077" si="367">G1077</f>
        <v>0</v>
      </c>
      <c r="H1076" s="9">
        <f t="shared" si="367"/>
        <v>0</v>
      </c>
    </row>
    <row r="1077" spans="1:8" s="85" customFormat="1" ht="33" hidden="1" x14ac:dyDescent="0.25">
      <c r="A1077" s="86" t="s">
        <v>244</v>
      </c>
      <c r="B1077" s="84" t="s">
        <v>319</v>
      </c>
      <c r="C1077" s="84" t="s">
        <v>147</v>
      </c>
      <c r="D1077" s="84" t="s">
        <v>80</v>
      </c>
      <c r="E1077" s="84" t="s">
        <v>504</v>
      </c>
      <c r="F1077" s="84" t="s">
        <v>31</v>
      </c>
      <c r="G1077" s="9">
        <f t="shared" si="367"/>
        <v>0</v>
      </c>
      <c r="H1077" s="9">
        <f t="shared" si="367"/>
        <v>0</v>
      </c>
    </row>
    <row r="1078" spans="1:8" s="85" customFormat="1" ht="33" hidden="1" x14ac:dyDescent="0.25">
      <c r="A1078" s="86" t="s">
        <v>37</v>
      </c>
      <c r="B1078" s="84" t="s">
        <v>319</v>
      </c>
      <c r="C1078" s="84" t="s">
        <v>147</v>
      </c>
      <c r="D1078" s="84" t="s">
        <v>80</v>
      </c>
      <c r="E1078" s="84" t="s">
        <v>504</v>
      </c>
      <c r="F1078" s="84" t="s">
        <v>38</v>
      </c>
      <c r="G1078" s="9"/>
      <c r="H1078" s="9"/>
    </row>
    <row r="1079" spans="1:8" s="85" customFormat="1" ht="66" hidden="1" x14ac:dyDescent="0.25">
      <c r="A1079" s="86" t="s">
        <v>507</v>
      </c>
      <c r="B1079" s="84" t="s">
        <v>319</v>
      </c>
      <c r="C1079" s="84" t="s">
        <v>147</v>
      </c>
      <c r="D1079" s="84" t="s">
        <v>80</v>
      </c>
      <c r="E1079" s="84" t="s">
        <v>506</v>
      </c>
      <c r="F1079" s="84"/>
      <c r="G1079" s="9">
        <f t="shared" ref="G1079:H1080" si="368">G1080</f>
        <v>0</v>
      </c>
      <c r="H1079" s="9">
        <f t="shared" si="368"/>
        <v>0</v>
      </c>
    </row>
    <row r="1080" spans="1:8" s="85" customFormat="1" ht="33" hidden="1" x14ac:dyDescent="0.25">
      <c r="A1080" s="86" t="s">
        <v>244</v>
      </c>
      <c r="B1080" s="84" t="s">
        <v>319</v>
      </c>
      <c r="C1080" s="84" t="s">
        <v>147</v>
      </c>
      <c r="D1080" s="84" t="s">
        <v>80</v>
      </c>
      <c r="E1080" s="84" t="s">
        <v>506</v>
      </c>
      <c r="F1080" s="84" t="s">
        <v>31</v>
      </c>
      <c r="G1080" s="9">
        <f t="shared" si="368"/>
        <v>0</v>
      </c>
      <c r="H1080" s="9">
        <f t="shared" si="368"/>
        <v>0</v>
      </c>
    </row>
    <row r="1081" spans="1:8" s="85" customFormat="1" ht="33" hidden="1" x14ac:dyDescent="0.25">
      <c r="A1081" s="86" t="s">
        <v>37</v>
      </c>
      <c r="B1081" s="84" t="s">
        <v>319</v>
      </c>
      <c r="C1081" s="84" t="s">
        <v>147</v>
      </c>
      <c r="D1081" s="84" t="s">
        <v>80</v>
      </c>
      <c r="E1081" s="84" t="s">
        <v>506</v>
      </c>
      <c r="F1081" s="84" t="s">
        <v>38</v>
      </c>
      <c r="G1081" s="9"/>
      <c r="H1081" s="9"/>
    </row>
    <row r="1082" spans="1:8" ht="34.5" x14ac:dyDescent="0.3">
      <c r="A1082" s="25" t="s">
        <v>606</v>
      </c>
      <c r="B1082" s="26" t="s">
        <v>319</v>
      </c>
      <c r="C1082" s="26" t="s">
        <v>147</v>
      </c>
      <c r="D1082" s="26" t="s">
        <v>80</v>
      </c>
      <c r="E1082" s="26" t="s">
        <v>605</v>
      </c>
      <c r="F1082" s="26"/>
      <c r="G1082" s="9">
        <f t="shared" ref="G1082:H1082" si="369">G1083+G1087+G1092</f>
        <v>101766</v>
      </c>
      <c r="H1082" s="9">
        <f t="shared" si="369"/>
        <v>66588</v>
      </c>
    </row>
    <row r="1083" spans="1:8" s="85" customFormat="1" ht="20.100000000000001" hidden="1" customHeight="1" x14ac:dyDescent="0.25">
      <c r="A1083" s="86" t="s">
        <v>15</v>
      </c>
      <c r="B1083" s="84" t="s">
        <v>319</v>
      </c>
      <c r="C1083" s="84" t="s">
        <v>147</v>
      </c>
      <c r="D1083" s="84" t="s">
        <v>80</v>
      </c>
      <c r="E1083" s="84" t="s">
        <v>677</v>
      </c>
      <c r="F1083" s="84"/>
      <c r="G1083" s="9">
        <f t="shared" ref="G1083:H1083" si="370">G1084</f>
        <v>0</v>
      </c>
      <c r="H1083" s="9">
        <f t="shared" si="370"/>
        <v>0</v>
      </c>
    </row>
    <row r="1084" spans="1:8" s="85" customFormat="1" ht="20.100000000000001" hidden="1" customHeight="1" x14ac:dyDescent="0.25">
      <c r="A1084" s="86" t="s">
        <v>328</v>
      </c>
      <c r="B1084" s="84" t="s">
        <v>319</v>
      </c>
      <c r="C1084" s="84" t="s">
        <v>147</v>
      </c>
      <c r="D1084" s="84" t="s">
        <v>80</v>
      </c>
      <c r="E1084" s="84" t="s">
        <v>678</v>
      </c>
      <c r="F1084" s="84"/>
      <c r="G1084" s="9">
        <f t="shared" ref="G1084:H1084" si="371">G1085</f>
        <v>0</v>
      </c>
      <c r="H1084" s="9">
        <f t="shared" si="371"/>
        <v>0</v>
      </c>
    </row>
    <row r="1085" spans="1:8" s="85" customFormat="1" ht="33" hidden="1" x14ac:dyDescent="0.25">
      <c r="A1085" s="86" t="s">
        <v>244</v>
      </c>
      <c r="B1085" s="84" t="s">
        <v>319</v>
      </c>
      <c r="C1085" s="84" t="s">
        <v>147</v>
      </c>
      <c r="D1085" s="84" t="s">
        <v>80</v>
      </c>
      <c r="E1085" s="84" t="s">
        <v>678</v>
      </c>
      <c r="F1085" s="84" t="s">
        <v>31</v>
      </c>
      <c r="G1085" s="9">
        <f t="shared" ref="G1085:H1085" si="372">G1086</f>
        <v>0</v>
      </c>
      <c r="H1085" s="9">
        <f t="shared" si="372"/>
        <v>0</v>
      </c>
    </row>
    <row r="1086" spans="1:8" s="85" customFormat="1" ht="33" hidden="1" x14ac:dyDescent="0.25">
      <c r="A1086" s="86" t="s">
        <v>37</v>
      </c>
      <c r="B1086" s="84" t="s">
        <v>319</v>
      </c>
      <c r="C1086" s="84" t="s">
        <v>147</v>
      </c>
      <c r="D1086" s="84" t="s">
        <v>80</v>
      </c>
      <c r="E1086" s="84" t="s">
        <v>678</v>
      </c>
      <c r="F1086" s="84" t="s">
        <v>38</v>
      </c>
      <c r="G1086" s="9"/>
      <c r="H1086" s="9"/>
    </row>
    <row r="1087" spans="1:8" ht="33" x14ac:dyDescent="0.25">
      <c r="A1087" s="25" t="s">
        <v>643</v>
      </c>
      <c r="B1087" s="26" t="s">
        <v>319</v>
      </c>
      <c r="C1087" s="26" t="s">
        <v>147</v>
      </c>
      <c r="D1087" s="26" t="s">
        <v>80</v>
      </c>
      <c r="E1087" s="26" t="s">
        <v>607</v>
      </c>
      <c r="F1087" s="26"/>
      <c r="G1087" s="9">
        <f t="shared" ref="G1087:H1087" si="373">G1088+G1090</f>
        <v>85099</v>
      </c>
      <c r="H1087" s="9">
        <f t="shared" si="373"/>
        <v>66588</v>
      </c>
    </row>
    <row r="1088" spans="1:8" ht="33" x14ac:dyDescent="0.25">
      <c r="A1088" s="25" t="s">
        <v>244</v>
      </c>
      <c r="B1088" s="26" t="s">
        <v>319</v>
      </c>
      <c r="C1088" s="26" t="s">
        <v>147</v>
      </c>
      <c r="D1088" s="26" t="s">
        <v>80</v>
      </c>
      <c r="E1088" s="26" t="s">
        <v>607</v>
      </c>
      <c r="F1088" s="26" t="s">
        <v>31</v>
      </c>
      <c r="G1088" s="9">
        <f t="shared" ref="G1088" si="374">G1089</f>
        <v>73987</v>
      </c>
      <c r="H1088" s="9">
        <f t="shared" ref="H1088" si="375">H1089</f>
        <v>66588</v>
      </c>
    </row>
    <row r="1089" spans="1:8" ht="33" x14ac:dyDescent="0.25">
      <c r="A1089" s="25" t="s">
        <v>37</v>
      </c>
      <c r="B1089" s="26" t="s">
        <v>319</v>
      </c>
      <c r="C1089" s="26" t="s">
        <v>147</v>
      </c>
      <c r="D1089" s="26" t="s">
        <v>80</v>
      </c>
      <c r="E1089" s="26" t="s">
        <v>607</v>
      </c>
      <c r="F1089" s="26" t="s">
        <v>38</v>
      </c>
      <c r="G1089" s="9">
        <v>73987</v>
      </c>
      <c r="H1089" s="9">
        <v>66588</v>
      </c>
    </row>
    <row r="1090" spans="1:8" ht="20.100000000000001" customHeight="1" x14ac:dyDescent="0.25">
      <c r="A1090" s="25" t="s">
        <v>66</v>
      </c>
      <c r="B1090" s="26" t="s">
        <v>319</v>
      </c>
      <c r="C1090" s="26" t="s">
        <v>147</v>
      </c>
      <c r="D1090" s="26" t="s">
        <v>80</v>
      </c>
      <c r="E1090" s="26" t="s">
        <v>607</v>
      </c>
      <c r="F1090" s="26" t="s">
        <v>67</v>
      </c>
      <c r="G1090" s="9">
        <f t="shared" ref="G1090" si="376">G1091</f>
        <v>11112</v>
      </c>
      <c r="H1090" s="9">
        <f t="shared" ref="H1090" si="377">H1091</f>
        <v>0</v>
      </c>
    </row>
    <row r="1091" spans="1:8" ht="49.5" x14ac:dyDescent="0.25">
      <c r="A1091" s="25" t="s">
        <v>409</v>
      </c>
      <c r="B1091" s="26" t="s">
        <v>319</v>
      </c>
      <c r="C1091" s="26" t="s">
        <v>147</v>
      </c>
      <c r="D1091" s="26" t="s">
        <v>80</v>
      </c>
      <c r="E1091" s="26" t="s">
        <v>607</v>
      </c>
      <c r="F1091" s="26" t="s">
        <v>254</v>
      </c>
      <c r="G1091" s="9">
        <v>11112</v>
      </c>
      <c r="H1091" s="9"/>
    </row>
    <row r="1092" spans="1:8" ht="49.5" x14ac:dyDescent="0.25">
      <c r="A1092" s="25" t="s">
        <v>676</v>
      </c>
      <c r="B1092" s="26" t="s">
        <v>319</v>
      </c>
      <c r="C1092" s="26" t="s">
        <v>147</v>
      </c>
      <c r="D1092" s="26" t="s">
        <v>80</v>
      </c>
      <c r="E1092" s="26" t="s">
        <v>731</v>
      </c>
      <c r="F1092" s="26"/>
      <c r="G1092" s="9">
        <f t="shared" ref="G1092:H1093" si="378">G1093</f>
        <v>16667</v>
      </c>
      <c r="H1092" s="9">
        <f t="shared" si="378"/>
        <v>0</v>
      </c>
    </row>
    <row r="1093" spans="1:8" ht="33" x14ac:dyDescent="0.25">
      <c r="A1093" s="25" t="s">
        <v>244</v>
      </c>
      <c r="B1093" s="26" t="s">
        <v>319</v>
      </c>
      <c r="C1093" s="26" t="s">
        <v>147</v>
      </c>
      <c r="D1093" s="26" t="s">
        <v>80</v>
      </c>
      <c r="E1093" s="26" t="s">
        <v>731</v>
      </c>
      <c r="F1093" s="26" t="s">
        <v>31</v>
      </c>
      <c r="G1093" s="9">
        <f t="shared" si="378"/>
        <v>16667</v>
      </c>
      <c r="H1093" s="9">
        <f t="shared" si="378"/>
        <v>0</v>
      </c>
    </row>
    <row r="1094" spans="1:8" ht="33" x14ac:dyDescent="0.25">
      <c r="A1094" s="25" t="s">
        <v>37</v>
      </c>
      <c r="B1094" s="26" t="s">
        <v>319</v>
      </c>
      <c r="C1094" s="26" t="s">
        <v>147</v>
      </c>
      <c r="D1094" s="26" t="s">
        <v>80</v>
      </c>
      <c r="E1094" s="26" t="s">
        <v>731</v>
      </c>
      <c r="F1094" s="26" t="s">
        <v>38</v>
      </c>
      <c r="G1094" s="9">
        <v>16667</v>
      </c>
      <c r="H1094" s="9"/>
    </row>
    <row r="1095" spans="1:8" ht="20.100000000000001" customHeight="1" x14ac:dyDescent="0.25">
      <c r="A1095" s="25" t="s">
        <v>62</v>
      </c>
      <c r="B1095" s="26" t="s">
        <v>319</v>
      </c>
      <c r="C1095" s="26" t="s">
        <v>147</v>
      </c>
      <c r="D1095" s="26" t="s">
        <v>80</v>
      </c>
      <c r="E1095" s="26" t="s">
        <v>63</v>
      </c>
      <c r="F1095" s="26"/>
      <c r="G1095" s="9">
        <f t="shared" ref="G1095:H1098" si="379">G1096</f>
        <v>2617</v>
      </c>
      <c r="H1095" s="9">
        <f t="shared" si="379"/>
        <v>0</v>
      </c>
    </row>
    <row r="1096" spans="1:8" ht="20.100000000000001" customHeight="1" x14ac:dyDescent="0.25">
      <c r="A1096" s="25" t="s">
        <v>15</v>
      </c>
      <c r="B1096" s="26" t="s">
        <v>319</v>
      </c>
      <c r="C1096" s="26" t="s">
        <v>147</v>
      </c>
      <c r="D1096" s="26" t="s">
        <v>80</v>
      </c>
      <c r="E1096" s="26" t="s">
        <v>64</v>
      </c>
      <c r="F1096" s="26"/>
      <c r="G1096" s="9">
        <f t="shared" si="379"/>
        <v>2617</v>
      </c>
      <c r="H1096" s="9">
        <f t="shared" si="379"/>
        <v>0</v>
      </c>
    </row>
    <row r="1097" spans="1:8" ht="20.100000000000001" customHeight="1" x14ac:dyDescent="0.25">
      <c r="A1097" s="25" t="s">
        <v>328</v>
      </c>
      <c r="B1097" s="26" t="s">
        <v>319</v>
      </c>
      <c r="C1097" s="26" t="s">
        <v>147</v>
      </c>
      <c r="D1097" s="26" t="s">
        <v>80</v>
      </c>
      <c r="E1097" s="26" t="s">
        <v>388</v>
      </c>
      <c r="F1097" s="26"/>
      <c r="G1097" s="9">
        <f t="shared" si="379"/>
        <v>2617</v>
      </c>
      <c r="H1097" s="9">
        <f t="shared" si="379"/>
        <v>0</v>
      </c>
    </row>
    <row r="1098" spans="1:8" ht="33" x14ac:dyDescent="0.25">
      <c r="A1098" s="25" t="s">
        <v>244</v>
      </c>
      <c r="B1098" s="26" t="s">
        <v>319</v>
      </c>
      <c r="C1098" s="26" t="s">
        <v>147</v>
      </c>
      <c r="D1098" s="26" t="s">
        <v>80</v>
      </c>
      <c r="E1098" s="26" t="s">
        <v>388</v>
      </c>
      <c r="F1098" s="26" t="s">
        <v>31</v>
      </c>
      <c r="G1098" s="9">
        <f t="shared" si="379"/>
        <v>2617</v>
      </c>
      <c r="H1098" s="9">
        <f t="shared" si="379"/>
        <v>0</v>
      </c>
    </row>
    <row r="1099" spans="1:8" ht="33" x14ac:dyDescent="0.25">
      <c r="A1099" s="25" t="s">
        <v>37</v>
      </c>
      <c r="B1099" s="26" t="s">
        <v>319</v>
      </c>
      <c r="C1099" s="26" t="s">
        <v>147</v>
      </c>
      <c r="D1099" s="26" t="s">
        <v>80</v>
      </c>
      <c r="E1099" s="26" t="s">
        <v>388</v>
      </c>
      <c r="F1099" s="26" t="s">
        <v>38</v>
      </c>
      <c r="G1099" s="9">
        <v>2617</v>
      </c>
      <c r="H1099" s="9"/>
    </row>
    <row r="1100" spans="1:8" ht="18.75" customHeight="1" x14ac:dyDescent="0.25">
      <c r="A1100" s="25"/>
      <c r="B1100" s="26"/>
      <c r="C1100" s="26"/>
      <c r="D1100" s="26"/>
      <c r="E1100" s="26"/>
      <c r="F1100" s="26"/>
      <c r="G1100" s="9"/>
      <c r="H1100" s="9"/>
    </row>
    <row r="1101" spans="1:8" ht="42" customHeight="1" x14ac:dyDescent="0.35">
      <c r="A1101" s="23" t="s">
        <v>329</v>
      </c>
      <c r="B1101" s="24" t="s">
        <v>319</v>
      </c>
      <c r="C1101" s="24" t="s">
        <v>147</v>
      </c>
      <c r="D1101" s="24" t="s">
        <v>147</v>
      </c>
      <c r="E1101" s="62"/>
      <c r="F1101" s="24"/>
      <c r="G1101" s="15">
        <f>G1102+G1116+G1125+G1107+G1130</f>
        <v>125917</v>
      </c>
      <c r="H1101" s="15">
        <f>H1102+H1116+H1125+H1107+H1130</f>
        <v>0</v>
      </c>
    </row>
    <row r="1102" spans="1:8" s="97" customFormat="1" ht="37.5" hidden="1" customHeight="1" x14ac:dyDescent="0.3">
      <c r="A1102" s="98" t="s">
        <v>719</v>
      </c>
      <c r="B1102" s="100" t="s">
        <v>319</v>
      </c>
      <c r="C1102" s="100" t="s">
        <v>147</v>
      </c>
      <c r="D1102" s="100" t="s">
        <v>147</v>
      </c>
      <c r="E1102" s="100" t="s">
        <v>415</v>
      </c>
      <c r="F1102" s="96"/>
      <c r="G1102" s="102">
        <f t="shared" ref="G1102:H1105" si="380">G1103</f>
        <v>0</v>
      </c>
      <c r="H1102" s="102">
        <f t="shared" si="380"/>
        <v>0</v>
      </c>
    </row>
    <row r="1103" spans="1:8" s="97" customFormat="1" ht="36.75" hidden="1" customHeight="1" x14ac:dyDescent="0.25">
      <c r="A1103" s="103" t="s">
        <v>77</v>
      </c>
      <c r="B1103" s="100" t="s">
        <v>319</v>
      </c>
      <c r="C1103" s="100" t="s">
        <v>147</v>
      </c>
      <c r="D1103" s="100" t="s">
        <v>147</v>
      </c>
      <c r="E1103" s="100" t="s">
        <v>728</v>
      </c>
      <c r="F1103" s="107"/>
      <c r="G1103" s="102">
        <f t="shared" si="380"/>
        <v>0</v>
      </c>
      <c r="H1103" s="102">
        <f t="shared" si="380"/>
        <v>0</v>
      </c>
    </row>
    <row r="1104" spans="1:8" s="97" customFormat="1" ht="36.75" hidden="1" customHeight="1" x14ac:dyDescent="0.25">
      <c r="A1104" s="103" t="s">
        <v>330</v>
      </c>
      <c r="B1104" s="100" t="s">
        <v>319</v>
      </c>
      <c r="C1104" s="100" t="s">
        <v>147</v>
      </c>
      <c r="D1104" s="100" t="s">
        <v>147</v>
      </c>
      <c r="E1104" s="100" t="s">
        <v>729</v>
      </c>
      <c r="F1104" s="107"/>
      <c r="G1104" s="102">
        <f t="shared" si="380"/>
        <v>0</v>
      </c>
      <c r="H1104" s="102">
        <f t="shared" si="380"/>
        <v>0</v>
      </c>
    </row>
    <row r="1105" spans="1:8" s="97" customFormat="1" ht="36" hidden="1" customHeight="1" x14ac:dyDescent="0.25">
      <c r="A1105" s="98" t="s">
        <v>12</v>
      </c>
      <c r="B1105" s="100" t="s">
        <v>319</v>
      </c>
      <c r="C1105" s="100" t="s">
        <v>147</v>
      </c>
      <c r="D1105" s="100" t="s">
        <v>147</v>
      </c>
      <c r="E1105" s="100" t="s">
        <v>729</v>
      </c>
      <c r="F1105" s="100">
        <v>600</v>
      </c>
      <c r="G1105" s="102">
        <f t="shared" si="380"/>
        <v>0</v>
      </c>
      <c r="H1105" s="102">
        <f t="shared" si="380"/>
        <v>0</v>
      </c>
    </row>
    <row r="1106" spans="1:8" s="97" customFormat="1" ht="21.75" hidden="1" customHeight="1" x14ac:dyDescent="0.25">
      <c r="A1106" s="98" t="s">
        <v>14</v>
      </c>
      <c r="B1106" s="100" t="s">
        <v>319</v>
      </c>
      <c r="C1106" s="100" t="s">
        <v>147</v>
      </c>
      <c r="D1106" s="100" t="s">
        <v>147</v>
      </c>
      <c r="E1106" s="100" t="s">
        <v>729</v>
      </c>
      <c r="F1106" s="100">
        <v>610</v>
      </c>
      <c r="G1106" s="102">
        <f>100-100</f>
        <v>0</v>
      </c>
      <c r="H1106" s="102"/>
    </row>
    <row r="1107" spans="1:8" ht="82.5" x14ac:dyDescent="0.25">
      <c r="A1107" s="28" t="s">
        <v>119</v>
      </c>
      <c r="B1107" s="26" t="s">
        <v>319</v>
      </c>
      <c r="C1107" s="26" t="s">
        <v>147</v>
      </c>
      <c r="D1107" s="26" t="s">
        <v>147</v>
      </c>
      <c r="E1107" s="26" t="s">
        <v>120</v>
      </c>
      <c r="F1107" s="47"/>
      <c r="G1107" s="9">
        <f t="shared" ref="G1107:H1107" si="381">G1108+G1112</f>
        <v>1785</v>
      </c>
      <c r="H1107" s="9">
        <f t="shared" si="381"/>
        <v>0</v>
      </c>
    </row>
    <row r="1108" spans="1:8" ht="33" x14ac:dyDescent="0.25">
      <c r="A1108" s="28" t="s">
        <v>77</v>
      </c>
      <c r="B1108" s="26" t="s">
        <v>319</v>
      </c>
      <c r="C1108" s="26" t="s">
        <v>147</v>
      </c>
      <c r="D1108" s="26" t="s">
        <v>147</v>
      </c>
      <c r="E1108" s="26" t="s">
        <v>148</v>
      </c>
      <c r="F1108" s="47"/>
      <c r="G1108" s="9">
        <f t="shared" ref="G1108:H1110" si="382">G1109</f>
        <v>1785</v>
      </c>
      <c r="H1108" s="9">
        <f t="shared" si="382"/>
        <v>0</v>
      </c>
    </row>
    <row r="1109" spans="1:8" ht="33" x14ac:dyDescent="0.25">
      <c r="A1109" s="28" t="s">
        <v>330</v>
      </c>
      <c r="B1109" s="26" t="s">
        <v>319</v>
      </c>
      <c r="C1109" s="26" t="s">
        <v>147</v>
      </c>
      <c r="D1109" s="26" t="s">
        <v>147</v>
      </c>
      <c r="E1109" s="26" t="s">
        <v>357</v>
      </c>
      <c r="F1109" s="47"/>
      <c r="G1109" s="9">
        <f t="shared" si="382"/>
        <v>1785</v>
      </c>
      <c r="H1109" s="9">
        <f t="shared" si="382"/>
        <v>0</v>
      </c>
    </row>
    <row r="1110" spans="1:8" ht="33" x14ac:dyDescent="0.25">
      <c r="A1110" s="25" t="s">
        <v>12</v>
      </c>
      <c r="B1110" s="26" t="s">
        <v>319</v>
      </c>
      <c r="C1110" s="26" t="s">
        <v>147</v>
      </c>
      <c r="D1110" s="26" t="s">
        <v>147</v>
      </c>
      <c r="E1110" s="26" t="s">
        <v>357</v>
      </c>
      <c r="F1110" s="26">
        <v>600</v>
      </c>
      <c r="G1110" s="9">
        <f t="shared" si="382"/>
        <v>1785</v>
      </c>
      <c r="H1110" s="9">
        <f t="shared" si="382"/>
        <v>0</v>
      </c>
    </row>
    <row r="1111" spans="1:8" ht="20.100000000000001" customHeight="1" x14ac:dyDescent="0.25">
      <c r="A1111" s="25" t="s">
        <v>14</v>
      </c>
      <c r="B1111" s="26" t="s">
        <v>319</v>
      </c>
      <c r="C1111" s="26" t="s">
        <v>147</v>
      </c>
      <c r="D1111" s="26" t="s">
        <v>147</v>
      </c>
      <c r="E1111" s="26" t="s">
        <v>357</v>
      </c>
      <c r="F1111" s="26">
        <v>610</v>
      </c>
      <c r="G1111" s="9">
        <v>1785</v>
      </c>
      <c r="H1111" s="9"/>
    </row>
    <row r="1112" spans="1:8" s="97" customFormat="1" ht="20.100000000000001" hidden="1" customHeight="1" x14ac:dyDescent="0.25">
      <c r="A1112" s="98" t="s">
        <v>15</v>
      </c>
      <c r="B1112" s="100" t="s">
        <v>319</v>
      </c>
      <c r="C1112" s="100" t="s">
        <v>147</v>
      </c>
      <c r="D1112" s="100" t="s">
        <v>147</v>
      </c>
      <c r="E1112" s="100" t="s">
        <v>151</v>
      </c>
      <c r="F1112" s="100"/>
      <c r="G1112" s="9">
        <f t="shared" ref="G1112:H1114" si="383">G1113</f>
        <v>0</v>
      </c>
      <c r="H1112" s="9">
        <f t="shared" si="383"/>
        <v>0</v>
      </c>
    </row>
    <row r="1113" spans="1:8" s="97" customFormat="1" ht="49.5" hidden="1" x14ac:dyDescent="0.25">
      <c r="A1113" s="103" t="s">
        <v>331</v>
      </c>
      <c r="B1113" s="100" t="s">
        <v>319</v>
      </c>
      <c r="C1113" s="100" t="s">
        <v>147</v>
      </c>
      <c r="D1113" s="100" t="s">
        <v>147</v>
      </c>
      <c r="E1113" s="100" t="s">
        <v>710</v>
      </c>
      <c r="F1113" s="107"/>
      <c r="G1113" s="9">
        <f t="shared" ref="G1113" si="384">G1114</f>
        <v>0</v>
      </c>
      <c r="H1113" s="9">
        <f t="shared" si="383"/>
        <v>0</v>
      </c>
    </row>
    <row r="1114" spans="1:8" s="97" customFormat="1" ht="33" hidden="1" x14ac:dyDescent="0.25">
      <c r="A1114" s="98" t="s">
        <v>12</v>
      </c>
      <c r="B1114" s="100" t="s">
        <v>319</v>
      </c>
      <c r="C1114" s="100" t="s">
        <v>147</v>
      </c>
      <c r="D1114" s="100" t="s">
        <v>147</v>
      </c>
      <c r="E1114" s="100" t="s">
        <v>710</v>
      </c>
      <c r="F1114" s="100">
        <v>600</v>
      </c>
      <c r="G1114" s="9">
        <f t="shared" si="383"/>
        <v>0</v>
      </c>
      <c r="H1114" s="9">
        <f t="shared" si="383"/>
        <v>0</v>
      </c>
    </row>
    <row r="1115" spans="1:8" s="97" customFormat="1" ht="20.100000000000001" hidden="1" customHeight="1" x14ac:dyDescent="0.25">
      <c r="A1115" s="98" t="s">
        <v>14</v>
      </c>
      <c r="B1115" s="100" t="s">
        <v>319</v>
      </c>
      <c r="C1115" s="100" t="s">
        <v>147</v>
      </c>
      <c r="D1115" s="100" t="s">
        <v>147</v>
      </c>
      <c r="E1115" s="100" t="s">
        <v>710</v>
      </c>
      <c r="F1115" s="100">
        <v>610</v>
      </c>
      <c r="G1115" s="9"/>
      <c r="H1115" s="9"/>
    </row>
    <row r="1116" spans="1:8" ht="33" x14ac:dyDescent="0.25">
      <c r="A1116" s="61" t="s">
        <v>493</v>
      </c>
      <c r="B1116" s="26" t="s">
        <v>319</v>
      </c>
      <c r="C1116" s="26" t="s">
        <v>147</v>
      </c>
      <c r="D1116" s="26" t="s">
        <v>147</v>
      </c>
      <c r="E1116" s="26" t="s">
        <v>358</v>
      </c>
      <c r="F1116" s="26"/>
      <c r="G1116" s="9">
        <f t="shared" ref="G1116:H1116" si="385">G1117+G1121</f>
        <v>122886</v>
      </c>
      <c r="H1116" s="9">
        <f t="shared" si="385"/>
        <v>0</v>
      </c>
    </row>
    <row r="1117" spans="1:8" ht="33" x14ac:dyDescent="0.25">
      <c r="A1117" s="28" t="s">
        <v>77</v>
      </c>
      <c r="B1117" s="26" t="s">
        <v>319</v>
      </c>
      <c r="C1117" s="26" t="s">
        <v>147</v>
      </c>
      <c r="D1117" s="26" t="s">
        <v>147</v>
      </c>
      <c r="E1117" s="26" t="s">
        <v>361</v>
      </c>
      <c r="F1117" s="26"/>
      <c r="G1117" s="9">
        <f t="shared" ref="G1117:H1119" si="386">G1118</f>
        <v>122865</v>
      </c>
      <c r="H1117" s="9">
        <f t="shared" si="386"/>
        <v>0</v>
      </c>
    </row>
    <row r="1118" spans="1:8" ht="33" x14ac:dyDescent="0.25">
      <c r="A1118" s="25" t="s">
        <v>330</v>
      </c>
      <c r="B1118" s="26" t="s">
        <v>319</v>
      </c>
      <c r="C1118" s="26" t="s">
        <v>147</v>
      </c>
      <c r="D1118" s="26" t="s">
        <v>147</v>
      </c>
      <c r="E1118" s="26" t="s">
        <v>362</v>
      </c>
      <c r="F1118" s="26"/>
      <c r="G1118" s="9">
        <f t="shared" si="386"/>
        <v>122865</v>
      </c>
      <c r="H1118" s="9">
        <f t="shared" si="386"/>
        <v>0</v>
      </c>
    </row>
    <row r="1119" spans="1:8" ht="33" x14ac:dyDescent="0.25">
      <c r="A1119" s="25" t="s">
        <v>12</v>
      </c>
      <c r="B1119" s="26" t="s">
        <v>319</v>
      </c>
      <c r="C1119" s="26" t="s">
        <v>147</v>
      </c>
      <c r="D1119" s="26" t="s">
        <v>147</v>
      </c>
      <c r="E1119" s="26" t="s">
        <v>362</v>
      </c>
      <c r="F1119" s="26" t="s">
        <v>13</v>
      </c>
      <c r="G1119" s="9">
        <f t="shared" si="386"/>
        <v>122865</v>
      </c>
      <c r="H1119" s="9">
        <f t="shared" si="386"/>
        <v>0</v>
      </c>
    </row>
    <row r="1120" spans="1:8" ht="20.100000000000001" customHeight="1" x14ac:dyDescent="0.25">
      <c r="A1120" s="25" t="s">
        <v>14</v>
      </c>
      <c r="B1120" s="26" t="s">
        <v>319</v>
      </c>
      <c r="C1120" s="26" t="s">
        <v>147</v>
      </c>
      <c r="D1120" s="26" t="s">
        <v>147</v>
      </c>
      <c r="E1120" s="26" t="s">
        <v>362</v>
      </c>
      <c r="F1120" s="26" t="s">
        <v>35</v>
      </c>
      <c r="G1120" s="9">
        <f>113097+9768</f>
        <v>122865</v>
      </c>
      <c r="H1120" s="9"/>
    </row>
    <row r="1121" spans="1:8" ht="20.100000000000001" customHeight="1" x14ac:dyDescent="0.25">
      <c r="A1121" s="25" t="s">
        <v>15</v>
      </c>
      <c r="B1121" s="26" t="s">
        <v>319</v>
      </c>
      <c r="C1121" s="26" t="s">
        <v>147</v>
      </c>
      <c r="D1121" s="26" t="s">
        <v>147</v>
      </c>
      <c r="E1121" s="26" t="s">
        <v>359</v>
      </c>
      <c r="F1121" s="26"/>
      <c r="G1121" s="9">
        <f t="shared" ref="G1121:H1123" si="387">G1122</f>
        <v>21</v>
      </c>
      <c r="H1121" s="9">
        <f t="shared" si="387"/>
        <v>0</v>
      </c>
    </row>
    <row r="1122" spans="1:8" ht="49.5" x14ac:dyDescent="0.25">
      <c r="A1122" s="25" t="s">
        <v>331</v>
      </c>
      <c r="B1122" s="26" t="s">
        <v>319</v>
      </c>
      <c r="C1122" s="26" t="s">
        <v>147</v>
      </c>
      <c r="D1122" s="26" t="s">
        <v>147</v>
      </c>
      <c r="E1122" s="26" t="s">
        <v>363</v>
      </c>
      <c r="F1122" s="26"/>
      <c r="G1122" s="9">
        <f t="shared" si="387"/>
        <v>21</v>
      </c>
      <c r="H1122" s="9">
        <f t="shared" si="387"/>
        <v>0</v>
      </c>
    </row>
    <row r="1123" spans="1:8" ht="33" x14ac:dyDescent="0.25">
      <c r="A1123" s="25" t="s">
        <v>12</v>
      </c>
      <c r="B1123" s="26" t="s">
        <v>319</v>
      </c>
      <c r="C1123" s="26" t="s">
        <v>147</v>
      </c>
      <c r="D1123" s="26" t="s">
        <v>147</v>
      </c>
      <c r="E1123" s="26" t="s">
        <v>363</v>
      </c>
      <c r="F1123" s="26" t="s">
        <v>13</v>
      </c>
      <c r="G1123" s="9">
        <f t="shared" si="387"/>
        <v>21</v>
      </c>
      <c r="H1123" s="9">
        <f t="shared" si="387"/>
        <v>0</v>
      </c>
    </row>
    <row r="1124" spans="1:8" ht="20.100000000000001" customHeight="1" x14ac:dyDescent="0.25">
      <c r="A1124" s="25" t="s">
        <v>14</v>
      </c>
      <c r="B1124" s="26" t="s">
        <v>319</v>
      </c>
      <c r="C1124" s="26" t="s">
        <v>147</v>
      </c>
      <c r="D1124" s="26" t="s">
        <v>147</v>
      </c>
      <c r="E1124" s="26" t="s">
        <v>363</v>
      </c>
      <c r="F1124" s="26" t="s">
        <v>35</v>
      </c>
      <c r="G1124" s="9">
        <v>21</v>
      </c>
      <c r="H1124" s="9"/>
    </row>
    <row r="1125" spans="1:8" ht="49.5" x14ac:dyDescent="0.25">
      <c r="A1125" s="25" t="s">
        <v>723</v>
      </c>
      <c r="B1125" s="26" t="s">
        <v>319</v>
      </c>
      <c r="C1125" s="26" t="s">
        <v>147</v>
      </c>
      <c r="D1125" s="26" t="s">
        <v>147</v>
      </c>
      <c r="E1125" s="26" t="s">
        <v>377</v>
      </c>
      <c r="F1125" s="26"/>
      <c r="G1125" s="9">
        <f t="shared" ref="G1125:H1133" si="388">G1126</f>
        <v>166</v>
      </c>
      <c r="H1125" s="9">
        <f t="shared" si="388"/>
        <v>0</v>
      </c>
    </row>
    <row r="1126" spans="1:8" ht="33" x14ac:dyDescent="0.25">
      <c r="A1126" s="25" t="s">
        <v>77</v>
      </c>
      <c r="B1126" s="26" t="s">
        <v>319</v>
      </c>
      <c r="C1126" s="26" t="s">
        <v>147</v>
      </c>
      <c r="D1126" s="26" t="s">
        <v>147</v>
      </c>
      <c r="E1126" s="26" t="s">
        <v>381</v>
      </c>
      <c r="F1126" s="26"/>
      <c r="G1126" s="9">
        <f t="shared" si="388"/>
        <v>166</v>
      </c>
      <c r="H1126" s="9">
        <f t="shared" si="388"/>
        <v>0</v>
      </c>
    </row>
    <row r="1127" spans="1:8" ht="33" x14ac:dyDescent="0.25">
      <c r="A1127" s="25" t="s">
        <v>330</v>
      </c>
      <c r="B1127" s="26" t="s">
        <v>319</v>
      </c>
      <c r="C1127" s="26" t="s">
        <v>147</v>
      </c>
      <c r="D1127" s="26" t="s">
        <v>147</v>
      </c>
      <c r="E1127" s="26" t="s">
        <v>380</v>
      </c>
      <c r="F1127" s="26"/>
      <c r="G1127" s="9">
        <f t="shared" si="388"/>
        <v>166</v>
      </c>
      <c r="H1127" s="9">
        <f t="shared" si="388"/>
        <v>0</v>
      </c>
    </row>
    <row r="1128" spans="1:8" ht="33" x14ac:dyDescent="0.25">
      <c r="A1128" s="25" t="s">
        <v>12</v>
      </c>
      <c r="B1128" s="26" t="s">
        <v>319</v>
      </c>
      <c r="C1128" s="26" t="s">
        <v>147</v>
      </c>
      <c r="D1128" s="26" t="s">
        <v>147</v>
      </c>
      <c r="E1128" s="26" t="s">
        <v>380</v>
      </c>
      <c r="F1128" s="26" t="s">
        <v>13</v>
      </c>
      <c r="G1128" s="9">
        <f t="shared" si="388"/>
        <v>166</v>
      </c>
      <c r="H1128" s="9">
        <f t="shared" si="388"/>
        <v>0</v>
      </c>
    </row>
    <row r="1129" spans="1:8" ht="20.100000000000001" customHeight="1" x14ac:dyDescent="0.25">
      <c r="A1129" s="25" t="s">
        <v>14</v>
      </c>
      <c r="B1129" s="26" t="s">
        <v>319</v>
      </c>
      <c r="C1129" s="26" t="s">
        <v>147</v>
      </c>
      <c r="D1129" s="26" t="s">
        <v>147</v>
      </c>
      <c r="E1129" s="26" t="s">
        <v>380</v>
      </c>
      <c r="F1129" s="26" t="s">
        <v>35</v>
      </c>
      <c r="G1129" s="9">
        <v>166</v>
      </c>
      <c r="H1129" s="9"/>
    </row>
    <row r="1130" spans="1:8" ht="49.5" x14ac:dyDescent="0.25">
      <c r="A1130" s="61" t="s">
        <v>503</v>
      </c>
      <c r="B1130" s="26" t="s">
        <v>319</v>
      </c>
      <c r="C1130" s="26" t="s">
        <v>147</v>
      </c>
      <c r="D1130" s="26" t="s">
        <v>147</v>
      </c>
      <c r="E1130" s="26" t="s">
        <v>392</v>
      </c>
      <c r="F1130" s="26"/>
      <c r="G1130" s="9">
        <f t="shared" si="388"/>
        <v>1080</v>
      </c>
      <c r="H1130" s="9">
        <f t="shared" si="388"/>
        <v>0</v>
      </c>
    </row>
    <row r="1131" spans="1:8" ht="33" x14ac:dyDescent="0.25">
      <c r="A1131" s="25" t="s">
        <v>77</v>
      </c>
      <c r="B1131" s="26" t="s">
        <v>319</v>
      </c>
      <c r="C1131" s="26" t="s">
        <v>147</v>
      </c>
      <c r="D1131" s="26" t="s">
        <v>147</v>
      </c>
      <c r="E1131" s="26" t="s">
        <v>397</v>
      </c>
      <c r="F1131" s="26"/>
      <c r="G1131" s="9">
        <f t="shared" si="388"/>
        <v>1080</v>
      </c>
      <c r="H1131" s="9">
        <f t="shared" si="388"/>
        <v>0</v>
      </c>
    </row>
    <row r="1132" spans="1:8" ht="33" x14ac:dyDescent="0.25">
      <c r="A1132" s="25" t="s">
        <v>330</v>
      </c>
      <c r="B1132" s="26" t="s">
        <v>319</v>
      </c>
      <c r="C1132" s="26" t="s">
        <v>147</v>
      </c>
      <c r="D1132" s="26" t="s">
        <v>147</v>
      </c>
      <c r="E1132" s="26" t="s">
        <v>398</v>
      </c>
      <c r="F1132" s="26"/>
      <c r="G1132" s="9">
        <f t="shared" si="388"/>
        <v>1080</v>
      </c>
      <c r="H1132" s="9">
        <f t="shared" si="388"/>
        <v>0</v>
      </c>
    </row>
    <row r="1133" spans="1:8" ht="33" x14ac:dyDescent="0.25">
      <c r="A1133" s="25" t="s">
        <v>12</v>
      </c>
      <c r="B1133" s="26" t="s">
        <v>319</v>
      </c>
      <c r="C1133" s="26" t="s">
        <v>147</v>
      </c>
      <c r="D1133" s="26" t="s">
        <v>147</v>
      </c>
      <c r="E1133" s="26" t="s">
        <v>398</v>
      </c>
      <c r="F1133" s="26" t="s">
        <v>13</v>
      </c>
      <c r="G1133" s="9">
        <f t="shared" si="388"/>
        <v>1080</v>
      </c>
      <c r="H1133" s="9">
        <f t="shared" si="388"/>
        <v>0</v>
      </c>
    </row>
    <row r="1134" spans="1:8" ht="20.100000000000001" customHeight="1" x14ac:dyDescent="0.25">
      <c r="A1134" s="25" t="s">
        <v>14</v>
      </c>
      <c r="B1134" s="26" t="s">
        <v>319</v>
      </c>
      <c r="C1134" s="26" t="s">
        <v>147</v>
      </c>
      <c r="D1134" s="26" t="s">
        <v>147</v>
      </c>
      <c r="E1134" s="26" t="s">
        <v>398</v>
      </c>
      <c r="F1134" s="26" t="s">
        <v>35</v>
      </c>
      <c r="G1134" s="9">
        <v>1080</v>
      </c>
      <c r="H1134" s="9"/>
    </row>
    <row r="1135" spans="1:8" x14ac:dyDescent="0.25">
      <c r="A1135" s="25"/>
      <c r="B1135" s="26"/>
      <c r="C1135" s="26"/>
      <c r="D1135" s="26"/>
      <c r="E1135" s="26"/>
      <c r="F1135" s="26"/>
      <c r="G1135" s="9"/>
      <c r="H1135" s="9"/>
    </row>
    <row r="1136" spans="1:8" ht="18.75" x14ac:dyDescent="0.3">
      <c r="A1136" s="33" t="s">
        <v>332</v>
      </c>
      <c r="B1136" s="24" t="s">
        <v>319</v>
      </c>
      <c r="C1136" s="24" t="s">
        <v>17</v>
      </c>
      <c r="D1136" s="24" t="s">
        <v>8</v>
      </c>
      <c r="E1136" s="24"/>
      <c r="F1136" s="24"/>
      <c r="G1136" s="15">
        <f t="shared" ref="G1136:H1140" si="389">G1137</f>
        <v>50</v>
      </c>
      <c r="H1136" s="15">
        <f t="shared" si="389"/>
        <v>0</v>
      </c>
    </row>
    <row r="1137" spans="1:8" ht="33" x14ac:dyDescent="0.25">
      <c r="A1137" s="28" t="s">
        <v>429</v>
      </c>
      <c r="B1137" s="26" t="s">
        <v>319</v>
      </c>
      <c r="C1137" s="26" t="s">
        <v>17</v>
      </c>
      <c r="D1137" s="26" t="s">
        <v>8</v>
      </c>
      <c r="E1137" s="26" t="s">
        <v>353</v>
      </c>
      <c r="F1137" s="26" t="s">
        <v>324</v>
      </c>
      <c r="G1137" s="9">
        <f t="shared" si="389"/>
        <v>50</v>
      </c>
      <c r="H1137" s="9">
        <f t="shared" si="389"/>
        <v>0</v>
      </c>
    </row>
    <row r="1138" spans="1:8" ht="20.100000000000001" customHeight="1" x14ac:dyDescent="0.25">
      <c r="A1138" s="25" t="s">
        <v>15</v>
      </c>
      <c r="B1138" s="26" t="s">
        <v>319</v>
      </c>
      <c r="C1138" s="26" t="s">
        <v>17</v>
      </c>
      <c r="D1138" s="26" t="s">
        <v>8</v>
      </c>
      <c r="E1138" s="26" t="s">
        <v>354</v>
      </c>
      <c r="F1138" s="26"/>
      <c r="G1138" s="9">
        <f t="shared" si="389"/>
        <v>50</v>
      </c>
      <c r="H1138" s="9">
        <f t="shared" si="389"/>
        <v>0</v>
      </c>
    </row>
    <row r="1139" spans="1:8" ht="33" x14ac:dyDescent="0.25">
      <c r="A1139" s="25" t="s">
        <v>333</v>
      </c>
      <c r="B1139" s="26" t="s">
        <v>319</v>
      </c>
      <c r="C1139" s="26" t="s">
        <v>17</v>
      </c>
      <c r="D1139" s="26" t="s">
        <v>8</v>
      </c>
      <c r="E1139" s="26" t="s">
        <v>356</v>
      </c>
      <c r="F1139" s="26"/>
      <c r="G1139" s="9">
        <f t="shared" si="389"/>
        <v>50</v>
      </c>
      <c r="H1139" s="9">
        <f t="shared" si="389"/>
        <v>0</v>
      </c>
    </row>
    <row r="1140" spans="1:8" ht="33" x14ac:dyDescent="0.25">
      <c r="A1140" s="25" t="s">
        <v>244</v>
      </c>
      <c r="B1140" s="26" t="s">
        <v>319</v>
      </c>
      <c r="C1140" s="26" t="s">
        <v>17</v>
      </c>
      <c r="D1140" s="26" t="s">
        <v>8</v>
      </c>
      <c r="E1140" s="26" t="s">
        <v>356</v>
      </c>
      <c r="F1140" s="26" t="s">
        <v>31</v>
      </c>
      <c r="G1140" s="9">
        <f t="shared" si="389"/>
        <v>50</v>
      </c>
      <c r="H1140" s="9">
        <f t="shared" si="389"/>
        <v>0</v>
      </c>
    </row>
    <row r="1141" spans="1:8" ht="33" x14ac:dyDescent="0.25">
      <c r="A1141" s="25" t="s">
        <v>37</v>
      </c>
      <c r="B1141" s="26" t="s">
        <v>319</v>
      </c>
      <c r="C1141" s="26" t="s">
        <v>17</v>
      </c>
      <c r="D1141" s="26" t="s">
        <v>8</v>
      </c>
      <c r="E1141" s="26" t="s">
        <v>356</v>
      </c>
      <c r="F1141" s="26" t="s">
        <v>38</v>
      </c>
      <c r="G1141" s="9">
        <v>50</v>
      </c>
      <c r="H1141" s="9"/>
    </row>
    <row r="1142" spans="1:8" x14ac:dyDescent="0.25">
      <c r="A1142" s="25"/>
      <c r="B1142" s="26"/>
      <c r="C1142" s="26"/>
      <c r="D1142" s="26"/>
      <c r="E1142" s="26"/>
      <c r="F1142" s="26"/>
      <c r="G1142" s="9"/>
      <c r="H1142" s="9"/>
    </row>
    <row r="1143" spans="1:8" ht="22.5" customHeight="1" x14ac:dyDescent="0.3">
      <c r="A1143" s="23" t="s">
        <v>334</v>
      </c>
      <c r="B1143" s="24" t="s">
        <v>319</v>
      </c>
      <c r="C1143" s="24" t="s">
        <v>17</v>
      </c>
      <c r="D1143" s="24" t="s">
        <v>147</v>
      </c>
      <c r="E1143" s="24" t="s">
        <v>324</v>
      </c>
      <c r="F1143" s="24" t="s">
        <v>324</v>
      </c>
      <c r="G1143" s="15">
        <f t="shared" ref="G1143:H1147" si="390">G1144</f>
        <v>10995</v>
      </c>
      <c r="H1143" s="15">
        <f t="shared" si="390"/>
        <v>0</v>
      </c>
    </row>
    <row r="1144" spans="1:8" ht="33" x14ac:dyDescent="0.25">
      <c r="A1144" s="28" t="s">
        <v>429</v>
      </c>
      <c r="B1144" s="26" t="s">
        <v>319</v>
      </c>
      <c r="C1144" s="26" t="s">
        <v>17</v>
      </c>
      <c r="D1144" s="26" t="s">
        <v>147</v>
      </c>
      <c r="E1144" s="26" t="s">
        <v>353</v>
      </c>
      <c r="F1144" s="26" t="s">
        <v>324</v>
      </c>
      <c r="G1144" s="9">
        <f t="shared" si="390"/>
        <v>10995</v>
      </c>
      <c r="H1144" s="9">
        <f t="shared" si="390"/>
        <v>0</v>
      </c>
    </row>
    <row r="1145" spans="1:8" ht="20.100000000000001" customHeight="1" x14ac:dyDescent="0.25">
      <c r="A1145" s="25" t="s">
        <v>15</v>
      </c>
      <c r="B1145" s="26" t="s">
        <v>319</v>
      </c>
      <c r="C1145" s="26" t="s">
        <v>17</v>
      </c>
      <c r="D1145" s="26" t="s">
        <v>147</v>
      </c>
      <c r="E1145" s="26" t="s">
        <v>354</v>
      </c>
      <c r="F1145" s="26"/>
      <c r="G1145" s="9">
        <f t="shared" si="390"/>
        <v>10995</v>
      </c>
      <c r="H1145" s="9">
        <f t="shared" si="390"/>
        <v>0</v>
      </c>
    </row>
    <row r="1146" spans="1:8" ht="33" x14ac:dyDescent="0.25">
      <c r="A1146" s="25" t="s">
        <v>335</v>
      </c>
      <c r="B1146" s="26" t="s">
        <v>319</v>
      </c>
      <c r="C1146" s="26" t="s">
        <v>17</v>
      </c>
      <c r="D1146" s="26" t="s">
        <v>147</v>
      </c>
      <c r="E1146" s="26" t="s">
        <v>508</v>
      </c>
      <c r="F1146" s="26"/>
      <c r="G1146" s="9">
        <f t="shared" si="390"/>
        <v>10995</v>
      </c>
      <c r="H1146" s="9">
        <f t="shared" si="390"/>
        <v>0</v>
      </c>
    </row>
    <row r="1147" spans="1:8" ht="33" x14ac:dyDescent="0.25">
      <c r="A1147" s="25" t="s">
        <v>244</v>
      </c>
      <c r="B1147" s="26" t="s">
        <v>319</v>
      </c>
      <c r="C1147" s="26" t="s">
        <v>17</v>
      </c>
      <c r="D1147" s="26" t="s">
        <v>147</v>
      </c>
      <c r="E1147" s="26" t="s">
        <v>508</v>
      </c>
      <c r="F1147" s="26" t="s">
        <v>31</v>
      </c>
      <c r="G1147" s="9">
        <f t="shared" si="390"/>
        <v>10995</v>
      </c>
      <c r="H1147" s="9">
        <f t="shared" si="390"/>
        <v>0</v>
      </c>
    </row>
    <row r="1148" spans="1:8" ht="33" x14ac:dyDescent="0.25">
      <c r="A1148" s="25" t="s">
        <v>37</v>
      </c>
      <c r="B1148" s="26" t="s">
        <v>319</v>
      </c>
      <c r="C1148" s="26" t="s">
        <v>17</v>
      </c>
      <c r="D1148" s="26" t="s">
        <v>147</v>
      </c>
      <c r="E1148" s="26" t="s">
        <v>508</v>
      </c>
      <c r="F1148" s="26" t="s">
        <v>38</v>
      </c>
      <c r="G1148" s="9">
        <f>4294+6701</f>
        <v>10995</v>
      </c>
      <c r="H1148" s="9"/>
    </row>
    <row r="1149" spans="1:8" x14ac:dyDescent="0.25">
      <c r="A1149" s="25"/>
      <c r="B1149" s="26"/>
      <c r="C1149" s="26"/>
      <c r="D1149" s="26"/>
      <c r="E1149" s="26"/>
      <c r="F1149" s="26"/>
      <c r="G1149" s="9"/>
      <c r="H1149" s="9"/>
    </row>
    <row r="1150" spans="1:8" ht="60.75" x14ac:dyDescent="0.3">
      <c r="A1150" s="63" t="s">
        <v>486</v>
      </c>
      <c r="B1150" s="29" t="s">
        <v>256</v>
      </c>
      <c r="C1150" s="29"/>
      <c r="D1150" s="29"/>
      <c r="E1150" s="29"/>
      <c r="F1150" s="29"/>
      <c r="G1150" s="12">
        <f>G1152+G1187+G1198+G1207+G1292</f>
        <v>294299</v>
      </c>
      <c r="H1150" s="12">
        <f>H1152+H1187+H1198+H1207+H1292</f>
        <v>233</v>
      </c>
    </row>
    <row r="1151" spans="1:8" s="74" customFormat="1" x14ac:dyDescent="0.25">
      <c r="A1151" s="82"/>
      <c r="B1151" s="76"/>
      <c r="C1151" s="76"/>
      <c r="D1151" s="76"/>
      <c r="E1151" s="76"/>
      <c r="F1151" s="76"/>
      <c r="G1151" s="73"/>
      <c r="H1151" s="73"/>
    </row>
    <row r="1152" spans="1:8" ht="18.75" x14ac:dyDescent="0.3">
      <c r="A1152" s="64" t="s">
        <v>59</v>
      </c>
      <c r="B1152" s="35" t="s">
        <v>256</v>
      </c>
      <c r="C1152" s="35" t="s">
        <v>22</v>
      </c>
      <c r="D1152" s="35" t="s">
        <v>60</v>
      </c>
      <c r="E1152" s="35"/>
      <c r="F1152" s="35"/>
      <c r="G1152" s="13">
        <f>G1153+G1177</f>
        <v>190683</v>
      </c>
      <c r="H1152" s="13">
        <f>H1153+H1177</f>
        <v>233</v>
      </c>
    </row>
    <row r="1153" spans="1:8" ht="49.5" x14ac:dyDescent="0.25">
      <c r="A1153" s="28" t="s">
        <v>570</v>
      </c>
      <c r="B1153" s="30" t="s">
        <v>256</v>
      </c>
      <c r="C1153" s="30" t="s">
        <v>22</v>
      </c>
      <c r="D1153" s="30" t="s">
        <v>60</v>
      </c>
      <c r="E1153" s="30" t="s">
        <v>70</v>
      </c>
      <c r="F1153" s="30"/>
      <c r="G1153" s="9">
        <f t="shared" ref="G1153:H1153" si="391">G1154+G1158+G1167+G1182</f>
        <v>190668</v>
      </c>
      <c r="H1153" s="9">
        <f t="shared" si="391"/>
        <v>218</v>
      </c>
    </row>
    <row r="1154" spans="1:8" ht="33" x14ac:dyDescent="0.25">
      <c r="A1154" s="28" t="s">
        <v>77</v>
      </c>
      <c r="B1154" s="30" t="s">
        <v>256</v>
      </c>
      <c r="C1154" s="30" t="s">
        <v>22</v>
      </c>
      <c r="D1154" s="30" t="s">
        <v>60</v>
      </c>
      <c r="E1154" s="30" t="s">
        <v>257</v>
      </c>
      <c r="F1154" s="30"/>
      <c r="G1154" s="11">
        <f t="shared" ref="G1154:H1156" si="392">G1155</f>
        <v>154604</v>
      </c>
      <c r="H1154" s="11">
        <f t="shared" si="392"/>
        <v>0</v>
      </c>
    </row>
    <row r="1155" spans="1:8" ht="33" x14ac:dyDescent="0.25">
      <c r="A1155" s="48" t="s">
        <v>258</v>
      </c>
      <c r="B1155" s="30" t="s">
        <v>256</v>
      </c>
      <c r="C1155" s="30" t="s">
        <v>22</v>
      </c>
      <c r="D1155" s="30" t="s">
        <v>60</v>
      </c>
      <c r="E1155" s="30" t="s">
        <v>259</v>
      </c>
      <c r="F1155" s="30"/>
      <c r="G1155" s="11">
        <f t="shared" si="392"/>
        <v>154604</v>
      </c>
      <c r="H1155" s="11">
        <f t="shared" si="392"/>
        <v>0</v>
      </c>
    </row>
    <row r="1156" spans="1:8" ht="33" x14ac:dyDescent="0.25">
      <c r="A1156" s="48" t="s">
        <v>12</v>
      </c>
      <c r="B1156" s="30" t="s">
        <v>256</v>
      </c>
      <c r="C1156" s="30" t="s">
        <v>22</v>
      </c>
      <c r="D1156" s="30" t="s">
        <v>60</v>
      </c>
      <c r="E1156" s="30" t="s">
        <v>259</v>
      </c>
      <c r="F1156" s="30" t="s">
        <v>13</v>
      </c>
      <c r="G1156" s="11">
        <f t="shared" si="392"/>
        <v>154604</v>
      </c>
      <c r="H1156" s="11">
        <f t="shared" si="392"/>
        <v>0</v>
      </c>
    </row>
    <row r="1157" spans="1:8" x14ac:dyDescent="0.25">
      <c r="A1157" s="48" t="s">
        <v>24</v>
      </c>
      <c r="B1157" s="30" t="s">
        <v>256</v>
      </c>
      <c r="C1157" s="30" t="s">
        <v>22</v>
      </c>
      <c r="D1157" s="30" t="s">
        <v>60</v>
      </c>
      <c r="E1157" s="30" t="s">
        <v>259</v>
      </c>
      <c r="F1157" s="26" t="s">
        <v>36</v>
      </c>
      <c r="G1157" s="9">
        <f>149427+5177</f>
        <v>154604</v>
      </c>
      <c r="H1157" s="9"/>
    </row>
    <row r="1158" spans="1:8" x14ac:dyDescent="0.25">
      <c r="A1158" s="48" t="s">
        <v>15</v>
      </c>
      <c r="B1158" s="30" t="s">
        <v>256</v>
      </c>
      <c r="C1158" s="30" t="s">
        <v>22</v>
      </c>
      <c r="D1158" s="30" t="s">
        <v>60</v>
      </c>
      <c r="E1158" s="30" t="s">
        <v>71</v>
      </c>
      <c r="F1158" s="30"/>
      <c r="G1158" s="11">
        <f t="shared" ref="G1158:H1158" si="393">G1159+G1164</f>
        <v>35846</v>
      </c>
      <c r="H1158" s="11">
        <f t="shared" si="393"/>
        <v>0</v>
      </c>
    </row>
    <row r="1159" spans="1:8" ht="33" x14ac:dyDescent="0.25">
      <c r="A1159" s="48" t="s">
        <v>72</v>
      </c>
      <c r="B1159" s="30" t="s">
        <v>256</v>
      </c>
      <c r="C1159" s="30" t="s">
        <v>22</v>
      </c>
      <c r="D1159" s="30" t="s">
        <v>60</v>
      </c>
      <c r="E1159" s="30" t="s">
        <v>73</v>
      </c>
      <c r="F1159" s="30"/>
      <c r="G1159" s="11">
        <f t="shared" ref="G1159:H1159" si="394">G1160+G1162</f>
        <v>35501</v>
      </c>
      <c r="H1159" s="11">
        <f t="shared" si="394"/>
        <v>0</v>
      </c>
    </row>
    <row r="1160" spans="1:8" ht="33" x14ac:dyDescent="0.25">
      <c r="A1160" s="25" t="s">
        <v>244</v>
      </c>
      <c r="B1160" s="30" t="s">
        <v>256</v>
      </c>
      <c r="C1160" s="30" t="s">
        <v>22</v>
      </c>
      <c r="D1160" s="30" t="s">
        <v>60</v>
      </c>
      <c r="E1160" s="30" t="s">
        <v>73</v>
      </c>
      <c r="F1160" s="30" t="s">
        <v>31</v>
      </c>
      <c r="G1160" s="11">
        <f t="shared" ref="G1160:H1160" si="395">G1161</f>
        <v>35501</v>
      </c>
      <c r="H1160" s="11">
        <f t="shared" si="395"/>
        <v>0</v>
      </c>
    </row>
    <row r="1161" spans="1:8" ht="33" x14ac:dyDescent="0.25">
      <c r="A1161" s="45" t="s">
        <v>37</v>
      </c>
      <c r="B1161" s="30" t="s">
        <v>256</v>
      </c>
      <c r="C1161" s="30" t="s">
        <v>22</v>
      </c>
      <c r="D1161" s="30" t="s">
        <v>60</v>
      </c>
      <c r="E1161" s="30" t="s">
        <v>73</v>
      </c>
      <c r="F1161" s="26" t="s">
        <v>38</v>
      </c>
      <c r="G1161" s="9">
        <v>35501</v>
      </c>
      <c r="H1161" s="9"/>
    </row>
    <row r="1162" spans="1:8" s="97" customFormat="1" hidden="1" x14ac:dyDescent="0.25">
      <c r="A1162" s="105" t="s">
        <v>66</v>
      </c>
      <c r="B1162" s="106" t="s">
        <v>256</v>
      </c>
      <c r="C1162" s="106" t="s">
        <v>22</v>
      </c>
      <c r="D1162" s="106" t="s">
        <v>60</v>
      </c>
      <c r="E1162" s="106" t="s">
        <v>73</v>
      </c>
      <c r="F1162" s="106" t="s">
        <v>67</v>
      </c>
      <c r="G1162" s="11">
        <f t="shared" ref="G1162:H1162" si="396">G1163</f>
        <v>0</v>
      </c>
      <c r="H1162" s="11">
        <f t="shared" si="396"/>
        <v>0</v>
      </c>
    </row>
    <row r="1163" spans="1:8" s="97" customFormat="1" hidden="1" x14ac:dyDescent="0.25">
      <c r="A1163" s="105" t="s">
        <v>68</v>
      </c>
      <c r="B1163" s="106" t="s">
        <v>256</v>
      </c>
      <c r="C1163" s="106" t="s">
        <v>22</v>
      </c>
      <c r="D1163" s="106" t="s">
        <v>60</v>
      </c>
      <c r="E1163" s="106" t="s">
        <v>73</v>
      </c>
      <c r="F1163" s="100" t="s">
        <v>69</v>
      </c>
      <c r="G1163" s="9"/>
      <c r="H1163" s="9"/>
    </row>
    <row r="1164" spans="1:8" ht="33" x14ac:dyDescent="0.25">
      <c r="A1164" s="48" t="s">
        <v>260</v>
      </c>
      <c r="B1164" s="30" t="s">
        <v>256</v>
      </c>
      <c r="C1164" s="30" t="s">
        <v>22</v>
      </c>
      <c r="D1164" s="30" t="s">
        <v>60</v>
      </c>
      <c r="E1164" s="30" t="s">
        <v>261</v>
      </c>
      <c r="F1164" s="30"/>
      <c r="G1164" s="11">
        <f t="shared" ref="G1164:H1165" si="397">G1165</f>
        <v>345</v>
      </c>
      <c r="H1164" s="11">
        <f t="shared" si="397"/>
        <v>0</v>
      </c>
    </row>
    <row r="1165" spans="1:8" ht="33" x14ac:dyDescent="0.25">
      <c r="A1165" s="48" t="s">
        <v>12</v>
      </c>
      <c r="B1165" s="30" t="s">
        <v>256</v>
      </c>
      <c r="C1165" s="30" t="s">
        <v>22</v>
      </c>
      <c r="D1165" s="30" t="s">
        <v>60</v>
      </c>
      <c r="E1165" s="30" t="s">
        <v>261</v>
      </c>
      <c r="F1165" s="30" t="s">
        <v>13</v>
      </c>
      <c r="G1165" s="11">
        <f t="shared" si="397"/>
        <v>345</v>
      </c>
      <c r="H1165" s="11">
        <f t="shared" si="397"/>
        <v>0</v>
      </c>
    </row>
    <row r="1166" spans="1:8" x14ac:dyDescent="0.25">
      <c r="A1166" s="48" t="s">
        <v>24</v>
      </c>
      <c r="B1166" s="30" t="s">
        <v>256</v>
      </c>
      <c r="C1166" s="30" t="s">
        <v>22</v>
      </c>
      <c r="D1166" s="30" t="s">
        <v>60</v>
      </c>
      <c r="E1166" s="30" t="s">
        <v>261</v>
      </c>
      <c r="F1166" s="26" t="s">
        <v>36</v>
      </c>
      <c r="G1166" s="9">
        <v>345</v>
      </c>
      <c r="H1166" s="9"/>
    </row>
    <row r="1167" spans="1:8" x14ac:dyDescent="0.25">
      <c r="A1167" s="48" t="s">
        <v>576</v>
      </c>
      <c r="B1167" s="30" t="s">
        <v>256</v>
      </c>
      <c r="C1167" s="30" t="s">
        <v>22</v>
      </c>
      <c r="D1167" s="30" t="s">
        <v>60</v>
      </c>
      <c r="E1167" s="30" t="s">
        <v>600</v>
      </c>
      <c r="F1167" s="26"/>
      <c r="G1167" s="9">
        <f>G1168+G1171+G1174</f>
        <v>218</v>
      </c>
      <c r="H1167" s="9">
        <f>H1168+H1171+H1174</f>
        <v>218</v>
      </c>
    </row>
    <row r="1168" spans="1:8" x14ac:dyDescent="0.25">
      <c r="A1168" s="48" t="s">
        <v>580</v>
      </c>
      <c r="B1168" s="30" t="s">
        <v>256</v>
      </c>
      <c r="C1168" s="30" t="s">
        <v>22</v>
      </c>
      <c r="D1168" s="30" t="s">
        <v>60</v>
      </c>
      <c r="E1168" s="30" t="s">
        <v>601</v>
      </c>
      <c r="F1168" s="26"/>
      <c r="G1168" s="9">
        <f t="shared" ref="G1168:H1169" si="398">G1169</f>
        <v>8</v>
      </c>
      <c r="H1168" s="9">
        <f t="shared" si="398"/>
        <v>8</v>
      </c>
    </row>
    <row r="1169" spans="1:8" ht="33" x14ac:dyDescent="0.25">
      <c r="A1169" s="25" t="s">
        <v>244</v>
      </c>
      <c r="B1169" s="30" t="s">
        <v>256</v>
      </c>
      <c r="C1169" s="30" t="s">
        <v>22</v>
      </c>
      <c r="D1169" s="30" t="s">
        <v>60</v>
      </c>
      <c r="E1169" s="30" t="s">
        <v>601</v>
      </c>
      <c r="F1169" s="26" t="s">
        <v>31</v>
      </c>
      <c r="G1169" s="9">
        <f t="shared" si="398"/>
        <v>8</v>
      </c>
      <c r="H1169" s="9">
        <f t="shared" si="398"/>
        <v>8</v>
      </c>
    </row>
    <row r="1170" spans="1:8" ht="33" x14ac:dyDescent="0.25">
      <c r="A1170" s="45" t="s">
        <v>37</v>
      </c>
      <c r="B1170" s="30" t="s">
        <v>256</v>
      </c>
      <c r="C1170" s="30" t="s">
        <v>22</v>
      </c>
      <c r="D1170" s="30" t="s">
        <v>60</v>
      </c>
      <c r="E1170" s="30" t="s">
        <v>601</v>
      </c>
      <c r="F1170" s="26" t="s">
        <v>38</v>
      </c>
      <c r="G1170" s="9">
        <v>8</v>
      </c>
      <c r="H1170" s="9">
        <v>8</v>
      </c>
    </row>
    <row r="1171" spans="1:8" ht="49.5" x14ac:dyDescent="0.25">
      <c r="A1171" s="45" t="s">
        <v>602</v>
      </c>
      <c r="B1171" s="30" t="s">
        <v>256</v>
      </c>
      <c r="C1171" s="30" t="s">
        <v>22</v>
      </c>
      <c r="D1171" s="30" t="s">
        <v>60</v>
      </c>
      <c r="E1171" s="30" t="s">
        <v>603</v>
      </c>
      <c r="F1171" s="26"/>
      <c r="G1171" s="9">
        <f t="shared" ref="G1171:H1172" si="399">G1172</f>
        <v>195</v>
      </c>
      <c r="H1171" s="9">
        <f t="shared" si="399"/>
        <v>195</v>
      </c>
    </row>
    <row r="1172" spans="1:8" ht="33" x14ac:dyDescent="0.25">
      <c r="A1172" s="25" t="s">
        <v>244</v>
      </c>
      <c r="B1172" s="30" t="s">
        <v>256</v>
      </c>
      <c r="C1172" s="30" t="s">
        <v>22</v>
      </c>
      <c r="D1172" s="30" t="s">
        <v>60</v>
      </c>
      <c r="E1172" s="30" t="s">
        <v>603</v>
      </c>
      <c r="F1172" s="26" t="s">
        <v>31</v>
      </c>
      <c r="G1172" s="9">
        <f t="shared" si="399"/>
        <v>195</v>
      </c>
      <c r="H1172" s="9">
        <f t="shared" si="399"/>
        <v>195</v>
      </c>
    </row>
    <row r="1173" spans="1:8" ht="33" x14ac:dyDescent="0.25">
      <c r="A1173" s="45" t="s">
        <v>37</v>
      </c>
      <c r="B1173" s="30" t="s">
        <v>256</v>
      </c>
      <c r="C1173" s="30" t="s">
        <v>22</v>
      </c>
      <c r="D1173" s="30" t="s">
        <v>60</v>
      </c>
      <c r="E1173" s="30" t="s">
        <v>603</v>
      </c>
      <c r="F1173" s="26" t="s">
        <v>38</v>
      </c>
      <c r="G1173" s="9">
        <v>195</v>
      </c>
      <c r="H1173" s="9">
        <v>195</v>
      </c>
    </row>
    <row r="1174" spans="1:8" ht="33" x14ac:dyDescent="0.25">
      <c r="A1174" s="48" t="s">
        <v>587</v>
      </c>
      <c r="B1174" s="30" t="s">
        <v>256</v>
      </c>
      <c r="C1174" s="30" t="s">
        <v>22</v>
      </c>
      <c r="D1174" s="30" t="s">
        <v>60</v>
      </c>
      <c r="E1174" s="30" t="s">
        <v>604</v>
      </c>
      <c r="F1174" s="26"/>
      <c r="G1174" s="9">
        <f t="shared" ref="G1174:H1175" si="400">G1175</f>
        <v>15</v>
      </c>
      <c r="H1174" s="9">
        <f t="shared" si="400"/>
        <v>15</v>
      </c>
    </row>
    <row r="1175" spans="1:8" ht="33" x14ac:dyDescent="0.25">
      <c r="A1175" s="25" t="s">
        <v>244</v>
      </c>
      <c r="B1175" s="30" t="s">
        <v>256</v>
      </c>
      <c r="C1175" s="30" t="s">
        <v>22</v>
      </c>
      <c r="D1175" s="30" t="s">
        <v>60</v>
      </c>
      <c r="E1175" s="30" t="s">
        <v>604</v>
      </c>
      <c r="F1175" s="26" t="s">
        <v>31</v>
      </c>
      <c r="G1175" s="9">
        <f t="shared" si="400"/>
        <v>15</v>
      </c>
      <c r="H1175" s="9">
        <f t="shared" si="400"/>
        <v>15</v>
      </c>
    </row>
    <row r="1176" spans="1:8" ht="33" x14ac:dyDescent="0.25">
      <c r="A1176" s="45" t="s">
        <v>37</v>
      </c>
      <c r="B1176" s="30" t="s">
        <v>256</v>
      </c>
      <c r="C1176" s="30" t="s">
        <v>22</v>
      </c>
      <c r="D1176" s="30" t="s">
        <v>60</v>
      </c>
      <c r="E1176" s="30" t="s">
        <v>604</v>
      </c>
      <c r="F1176" s="26" t="s">
        <v>38</v>
      </c>
      <c r="G1176" s="9">
        <v>15</v>
      </c>
      <c r="H1176" s="9">
        <v>15</v>
      </c>
    </row>
    <row r="1177" spans="1:8" ht="49.5" x14ac:dyDescent="0.25">
      <c r="A1177" s="28" t="s">
        <v>428</v>
      </c>
      <c r="B1177" s="30" t="s">
        <v>256</v>
      </c>
      <c r="C1177" s="30" t="s">
        <v>22</v>
      </c>
      <c r="D1177" s="30" t="s">
        <v>60</v>
      </c>
      <c r="E1177" s="30" t="s">
        <v>74</v>
      </c>
      <c r="F1177" s="26"/>
      <c r="G1177" s="9">
        <f>G1178</f>
        <v>15</v>
      </c>
      <c r="H1177" s="9">
        <f>H1178</f>
        <v>15</v>
      </c>
    </row>
    <row r="1178" spans="1:8" x14ac:dyDescent="0.25">
      <c r="A1178" s="25" t="s">
        <v>576</v>
      </c>
      <c r="B1178" s="30" t="s">
        <v>256</v>
      </c>
      <c r="C1178" s="30" t="s">
        <v>22</v>
      </c>
      <c r="D1178" s="30" t="s">
        <v>60</v>
      </c>
      <c r="E1178" s="30" t="s">
        <v>578</v>
      </c>
      <c r="F1178" s="26"/>
      <c r="G1178" s="9">
        <f>G1179</f>
        <v>15</v>
      </c>
      <c r="H1178" s="9">
        <f>H1179</f>
        <v>15</v>
      </c>
    </row>
    <row r="1179" spans="1:8" ht="18" customHeight="1" x14ac:dyDescent="0.25">
      <c r="A1179" s="25" t="s">
        <v>588</v>
      </c>
      <c r="B1179" s="30" t="s">
        <v>256</v>
      </c>
      <c r="C1179" s="26" t="s">
        <v>22</v>
      </c>
      <c r="D1179" s="26" t="s">
        <v>60</v>
      </c>
      <c r="E1179" s="26" t="s">
        <v>589</v>
      </c>
      <c r="F1179" s="26"/>
      <c r="G1179" s="9">
        <f t="shared" ref="G1179:H1179" si="401">G1180+G1182</f>
        <v>15</v>
      </c>
      <c r="H1179" s="9">
        <f t="shared" si="401"/>
        <v>15</v>
      </c>
    </row>
    <row r="1180" spans="1:8" ht="33" x14ac:dyDescent="0.25">
      <c r="A1180" s="25" t="s">
        <v>244</v>
      </c>
      <c r="B1180" s="30" t="s">
        <v>256</v>
      </c>
      <c r="C1180" s="26" t="s">
        <v>22</v>
      </c>
      <c r="D1180" s="26" t="s">
        <v>60</v>
      </c>
      <c r="E1180" s="26" t="s">
        <v>589</v>
      </c>
      <c r="F1180" s="26" t="s">
        <v>31</v>
      </c>
      <c r="G1180" s="9">
        <f t="shared" ref="G1180:H1180" si="402">G1181</f>
        <v>15</v>
      </c>
      <c r="H1180" s="9">
        <f t="shared" si="402"/>
        <v>15</v>
      </c>
    </row>
    <row r="1181" spans="1:8" ht="33" x14ac:dyDescent="0.25">
      <c r="A1181" s="25" t="s">
        <v>37</v>
      </c>
      <c r="B1181" s="30" t="s">
        <v>256</v>
      </c>
      <c r="C1181" s="26" t="s">
        <v>22</v>
      </c>
      <c r="D1181" s="26" t="s">
        <v>60</v>
      </c>
      <c r="E1181" s="26" t="s">
        <v>589</v>
      </c>
      <c r="F1181" s="26" t="s">
        <v>38</v>
      </c>
      <c r="G1181" s="9">
        <v>15</v>
      </c>
      <c r="H1181" s="9">
        <v>15</v>
      </c>
    </row>
    <row r="1182" spans="1:8" s="97" customFormat="1" hidden="1" x14ac:dyDescent="0.25">
      <c r="A1182" s="103" t="s">
        <v>630</v>
      </c>
      <c r="B1182" s="106" t="s">
        <v>256</v>
      </c>
      <c r="C1182" s="106" t="s">
        <v>22</v>
      </c>
      <c r="D1182" s="106" t="s">
        <v>60</v>
      </c>
      <c r="E1182" s="106" t="s">
        <v>637</v>
      </c>
      <c r="F1182" s="100"/>
      <c r="G1182" s="9">
        <f t="shared" ref="G1182:H1184" si="403">G1183</f>
        <v>0</v>
      </c>
      <c r="H1182" s="9">
        <f t="shared" si="403"/>
        <v>0</v>
      </c>
    </row>
    <row r="1183" spans="1:8" s="97" customFormat="1" ht="49.5" hidden="1" x14ac:dyDescent="0.25">
      <c r="A1183" s="105" t="s">
        <v>631</v>
      </c>
      <c r="B1183" s="106" t="s">
        <v>256</v>
      </c>
      <c r="C1183" s="106" t="s">
        <v>22</v>
      </c>
      <c r="D1183" s="106" t="s">
        <v>60</v>
      </c>
      <c r="E1183" s="106" t="s">
        <v>636</v>
      </c>
      <c r="F1183" s="100"/>
      <c r="G1183" s="9">
        <f t="shared" si="403"/>
        <v>0</v>
      </c>
      <c r="H1183" s="9">
        <f t="shared" si="403"/>
        <v>0</v>
      </c>
    </row>
    <row r="1184" spans="1:8" s="97" customFormat="1" ht="33" hidden="1" x14ac:dyDescent="0.25">
      <c r="A1184" s="105" t="s">
        <v>12</v>
      </c>
      <c r="B1184" s="106" t="s">
        <v>256</v>
      </c>
      <c r="C1184" s="106" t="s">
        <v>22</v>
      </c>
      <c r="D1184" s="106" t="s">
        <v>60</v>
      </c>
      <c r="E1184" s="106" t="s">
        <v>636</v>
      </c>
      <c r="F1184" s="100" t="s">
        <v>13</v>
      </c>
      <c r="G1184" s="9">
        <f t="shared" si="403"/>
        <v>0</v>
      </c>
      <c r="H1184" s="9">
        <f t="shared" si="403"/>
        <v>0</v>
      </c>
    </row>
    <row r="1185" spans="1:8" s="97" customFormat="1" hidden="1" x14ac:dyDescent="0.25">
      <c r="A1185" s="105" t="s">
        <v>24</v>
      </c>
      <c r="B1185" s="106" t="s">
        <v>256</v>
      </c>
      <c r="C1185" s="106" t="s">
        <v>22</v>
      </c>
      <c r="D1185" s="106" t="s">
        <v>60</v>
      </c>
      <c r="E1185" s="106" t="s">
        <v>636</v>
      </c>
      <c r="F1185" s="100" t="s">
        <v>36</v>
      </c>
      <c r="G1185" s="9"/>
      <c r="H1185" s="9"/>
    </row>
    <row r="1186" spans="1:8" x14ac:dyDescent="0.25">
      <c r="A1186" s="48"/>
      <c r="B1186" s="30"/>
      <c r="C1186" s="30"/>
      <c r="D1186" s="30"/>
      <c r="E1186" s="30"/>
      <c r="F1186" s="26"/>
      <c r="G1186" s="9"/>
      <c r="H1186" s="9"/>
    </row>
    <row r="1187" spans="1:8" ht="18.75" x14ac:dyDescent="0.3">
      <c r="A1187" s="64" t="s">
        <v>262</v>
      </c>
      <c r="B1187" s="35" t="s">
        <v>256</v>
      </c>
      <c r="C1187" s="35" t="s">
        <v>29</v>
      </c>
      <c r="D1187" s="35" t="s">
        <v>33</v>
      </c>
      <c r="E1187" s="35"/>
      <c r="F1187" s="35"/>
      <c r="G1187" s="13">
        <f t="shared" ref="G1187:H1191" si="404">G1188</f>
        <v>2767</v>
      </c>
      <c r="H1187" s="13">
        <f t="shared" si="404"/>
        <v>0</v>
      </c>
    </row>
    <row r="1188" spans="1:8" ht="49.5" x14ac:dyDescent="0.25">
      <c r="A1188" s="28" t="s">
        <v>570</v>
      </c>
      <c r="B1188" s="30" t="s">
        <v>256</v>
      </c>
      <c r="C1188" s="30" t="s">
        <v>29</v>
      </c>
      <c r="D1188" s="30" t="s">
        <v>33</v>
      </c>
      <c r="E1188" s="30" t="s">
        <v>70</v>
      </c>
      <c r="F1188" s="30"/>
      <c r="G1188" s="11">
        <f t="shared" ref="G1188:H1188" si="405">G1189+G1193</f>
        <v>2767</v>
      </c>
      <c r="H1188" s="11">
        <f t="shared" si="405"/>
        <v>0</v>
      </c>
    </row>
    <row r="1189" spans="1:8" ht="33" x14ac:dyDescent="0.25">
      <c r="A1189" s="28" t="s">
        <v>77</v>
      </c>
      <c r="B1189" s="30" t="s">
        <v>256</v>
      </c>
      <c r="C1189" s="30" t="s">
        <v>29</v>
      </c>
      <c r="D1189" s="30" t="s">
        <v>33</v>
      </c>
      <c r="E1189" s="30" t="s">
        <v>257</v>
      </c>
      <c r="F1189" s="30"/>
      <c r="G1189" s="11">
        <f t="shared" si="404"/>
        <v>2767</v>
      </c>
      <c r="H1189" s="11">
        <f t="shared" si="404"/>
        <v>0</v>
      </c>
    </row>
    <row r="1190" spans="1:8" ht="33" x14ac:dyDescent="0.25">
      <c r="A1190" s="48" t="s">
        <v>263</v>
      </c>
      <c r="B1190" s="30" t="s">
        <v>256</v>
      </c>
      <c r="C1190" s="30" t="s">
        <v>29</v>
      </c>
      <c r="D1190" s="30" t="s">
        <v>33</v>
      </c>
      <c r="E1190" s="30" t="s">
        <v>264</v>
      </c>
      <c r="F1190" s="30"/>
      <c r="G1190" s="11">
        <f t="shared" si="404"/>
        <v>2767</v>
      </c>
      <c r="H1190" s="11">
        <f t="shared" si="404"/>
        <v>0</v>
      </c>
    </row>
    <row r="1191" spans="1:8" ht="33" x14ac:dyDescent="0.25">
      <c r="A1191" s="48" t="s">
        <v>12</v>
      </c>
      <c r="B1191" s="30" t="s">
        <v>256</v>
      </c>
      <c r="C1191" s="30" t="s">
        <v>29</v>
      </c>
      <c r="D1191" s="30" t="s">
        <v>33</v>
      </c>
      <c r="E1191" s="30" t="s">
        <v>264</v>
      </c>
      <c r="F1191" s="30" t="s">
        <v>13</v>
      </c>
      <c r="G1191" s="11">
        <f t="shared" si="404"/>
        <v>2767</v>
      </c>
      <c r="H1191" s="11">
        <f t="shared" si="404"/>
        <v>0</v>
      </c>
    </row>
    <row r="1192" spans="1:8" x14ac:dyDescent="0.25">
      <c r="A1192" s="48" t="s">
        <v>14</v>
      </c>
      <c r="B1192" s="30" t="s">
        <v>256</v>
      </c>
      <c r="C1192" s="30" t="s">
        <v>29</v>
      </c>
      <c r="D1192" s="30" t="s">
        <v>33</v>
      </c>
      <c r="E1192" s="30" t="s">
        <v>264</v>
      </c>
      <c r="F1192" s="26" t="s">
        <v>35</v>
      </c>
      <c r="G1192" s="9">
        <f>2683+84</f>
        <v>2767</v>
      </c>
      <c r="H1192" s="9"/>
    </row>
    <row r="1193" spans="1:8" s="97" customFormat="1" hidden="1" x14ac:dyDescent="0.25">
      <c r="A1193" s="105" t="s">
        <v>15</v>
      </c>
      <c r="B1193" s="106" t="s">
        <v>256</v>
      </c>
      <c r="C1193" s="106" t="s">
        <v>29</v>
      </c>
      <c r="D1193" s="106" t="s">
        <v>33</v>
      </c>
      <c r="E1193" s="106" t="s">
        <v>71</v>
      </c>
      <c r="F1193" s="100"/>
      <c r="G1193" s="9">
        <f t="shared" ref="G1193:H1194" si="406">G1194</f>
        <v>0</v>
      </c>
      <c r="H1193" s="9">
        <f t="shared" si="406"/>
        <v>0</v>
      </c>
    </row>
    <row r="1194" spans="1:8" s="97" customFormat="1" ht="33" hidden="1" x14ac:dyDescent="0.25">
      <c r="A1194" s="105" t="s">
        <v>691</v>
      </c>
      <c r="B1194" s="106" t="s">
        <v>256</v>
      </c>
      <c r="C1194" s="106" t="s">
        <v>29</v>
      </c>
      <c r="D1194" s="106" t="s">
        <v>33</v>
      </c>
      <c r="E1194" s="106" t="s">
        <v>690</v>
      </c>
      <c r="F1194" s="100"/>
      <c r="G1194" s="9">
        <f t="shared" si="406"/>
        <v>0</v>
      </c>
      <c r="H1194" s="9">
        <f t="shared" si="406"/>
        <v>0</v>
      </c>
    </row>
    <row r="1195" spans="1:8" s="97" customFormat="1" ht="33" hidden="1" x14ac:dyDescent="0.25">
      <c r="A1195" s="105" t="s">
        <v>12</v>
      </c>
      <c r="B1195" s="106" t="s">
        <v>256</v>
      </c>
      <c r="C1195" s="106" t="s">
        <v>29</v>
      </c>
      <c r="D1195" s="106" t="s">
        <v>33</v>
      </c>
      <c r="E1195" s="106" t="s">
        <v>690</v>
      </c>
      <c r="F1195" s="106" t="s">
        <v>13</v>
      </c>
      <c r="G1195" s="9">
        <f t="shared" ref="G1195:H1195" si="407">G1196</f>
        <v>0</v>
      </c>
      <c r="H1195" s="9">
        <f t="shared" si="407"/>
        <v>0</v>
      </c>
    </row>
    <row r="1196" spans="1:8" s="97" customFormat="1" hidden="1" x14ac:dyDescent="0.25">
      <c r="A1196" s="105" t="s">
        <v>14</v>
      </c>
      <c r="B1196" s="106" t="s">
        <v>256</v>
      </c>
      <c r="C1196" s="106" t="s">
        <v>29</v>
      </c>
      <c r="D1196" s="106" t="s">
        <v>33</v>
      </c>
      <c r="E1196" s="106" t="s">
        <v>690</v>
      </c>
      <c r="F1196" s="100" t="s">
        <v>35</v>
      </c>
      <c r="G1196" s="9"/>
      <c r="H1196" s="9"/>
    </row>
    <row r="1197" spans="1:8" x14ac:dyDescent="0.25">
      <c r="A1197" s="48"/>
      <c r="B1197" s="30"/>
      <c r="C1197" s="30"/>
      <c r="D1197" s="30"/>
      <c r="E1197" s="30"/>
      <c r="F1197" s="26"/>
      <c r="G1197" s="9"/>
      <c r="H1197" s="9"/>
    </row>
    <row r="1198" spans="1:8" ht="18.75" x14ac:dyDescent="0.3">
      <c r="A1198" s="64" t="s">
        <v>265</v>
      </c>
      <c r="B1198" s="35" t="s">
        <v>256</v>
      </c>
      <c r="C1198" s="35" t="s">
        <v>33</v>
      </c>
      <c r="D1198" s="35" t="s">
        <v>22</v>
      </c>
      <c r="E1198" s="35"/>
      <c r="F1198" s="35"/>
      <c r="G1198" s="13">
        <f t="shared" ref="G1198:H1204" si="408">G1199</f>
        <v>44432</v>
      </c>
      <c r="H1198" s="13">
        <f t="shared" si="408"/>
        <v>0</v>
      </c>
    </row>
    <row r="1199" spans="1:8" ht="49.5" x14ac:dyDescent="0.25">
      <c r="A1199" s="28" t="s">
        <v>428</v>
      </c>
      <c r="B1199" s="65" t="s">
        <v>256</v>
      </c>
      <c r="C1199" s="65" t="s">
        <v>33</v>
      </c>
      <c r="D1199" s="65" t="s">
        <v>22</v>
      </c>
      <c r="E1199" s="65" t="s">
        <v>74</v>
      </c>
      <c r="F1199" s="65"/>
      <c r="G1199" s="19">
        <f t="shared" si="408"/>
        <v>44432</v>
      </c>
      <c r="H1199" s="19">
        <f t="shared" si="408"/>
        <v>0</v>
      </c>
    </row>
    <row r="1200" spans="1:8" x14ac:dyDescent="0.25">
      <c r="A1200" s="66" t="s">
        <v>266</v>
      </c>
      <c r="B1200" s="65" t="s">
        <v>256</v>
      </c>
      <c r="C1200" s="65" t="s">
        <v>33</v>
      </c>
      <c r="D1200" s="65" t="s">
        <v>22</v>
      </c>
      <c r="E1200" s="65" t="s">
        <v>548</v>
      </c>
      <c r="F1200" s="65"/>
      <c r="G1200" s="19">
        <f t="shared" si="408"/>
        <v>44432</v>
      </c>
      <c r="H1200" s="19">
        <f t="shared" si="408"/>
        <v>0</v>
      </c>
    </row>
    <row r="1201" spans="1:8" ht="181.5" x14ac:dyDescent="0.25">
      <c r="A1201" s="66" t="s">
        <v>649</v>
      </c>
      <c r="B1201" s="65" t="s">
        <v>256</v>
      </c>
      <c r="C1201" s="65" t="s">
        <v>33</v>
      </c>
      <c r="D1201" s="65" t="s">
        <v>22</v>
      </c>
      <c r="E1201" s="65" t="s">
        <v>549</v>
      </c>
      <c r="F1201" s="65"/>
      <c r="G1201" s="19">
        <f t="shared" ref="G1201:H1201" si="409">G1202+G1204</f>
        <v>44432</v>
      </c>
      <c r="H1201" s="19">
        <f t="shared" si="409"/>
        <v>0</v>
      </c>
    </row>
    <row r="1202" spans="1:8" ht="33" x14ac:dyDescent="0.25">
      <c r="A1202" s="25" t="s">
        <v>244</v>
      </c>
      <c r="B1202" s="65" t="s">
        <v>256</v>
      </c>
      <c r="C1202" s="65" t="s">
        <v>33</v>
      </c>
      <c r="D1202" s="65" t="s">
        <v>22</v>
      </c>
      <c r="E1202" s="65" t="s">
        <v>549</v>
      </c>
      <c r="F1202" s="65" t="s">
        <v>31</v>
      </c>
      <c r="G1202" s="19">
        <f t="shared" ref="G1202:H1202" si="410">G1203</f>
        <v>178</v>
      </c>
      <c r="H1202" s="19">
        <f t="shared" si="410"/>
        <v>0</v>
      </c>
    </row>
    <row r="1203" spans="1:8" ht="33" x14ac:dyDescent="0.25">
      <c r="A1203" s="45" t="s">
        <v>37</v>
      </c>
      <c r="B1203" s="65" t="s">
        <v>256</v>
      </c>
      <c r="C1203" s="65" t="s">
        <v>33</v>
      </c>
      <c r="D1203" s="65" t="s">
        <v>22</v>
      </c>
      <c r="E1203" s="65" t="s">
        <v>549</v>
      </c>
      <c r="F1203" s="65" t="s">
        <v>38</v>
      </c>
      <c r="G1203" s="9">
        <f>171+7</f>
        <v>178</v>
      </c>
      <c r="H1203" s="9"/>
    </row>
    <row r="1204" spans="1:8" x14ac:dyDescent="0.25">
      <c r="A1204" s="28" t="s">
        <v>101</v>
      </c>
      <c r="B1204" s="65" t="s">
        <v>256</v>
      </c>
      <c r="C1204" s="65" t="s">
        <v>33</v>
      </c>
      <c r="D1204" s="65" t="s">
        <v>22</v>
      </c>
      <c r="E1204" s="65" t="s">
        <v>549</v>
      </c>
      <c r="F1204" s="65" t="s">
        <v>102</v>
      </c>
      <c r="G1204" s="19">
        <f t="shared" si="408"/>
        <v>44254</v>
      </c>
      <c r="H1204" s="19">
        <f t="shared" si="408"/>
        <v>0</v>
      </c>
    </row>
    <row r="1205" spans="1:8" ht="33" x14ac:dyDescent="0.25">
      <c r="A1205" s="28" t="s">
        <v>171</v>
      </c>
      <c r="B1205" s="65" t="s">
        <v>256</v>
      </c>
      <c r="C1205" s="65" t="s">
        <v>33</v>
      </c>
      <c r="D1205" s="65" t="s">
        <v>22</v>
      </c>
      <c r="E1205" s="65" t="s">
        <v>549</v>
      </c>
      <c r="F1205" s="67">
        <v>320</v>
      </c>
      <c r="G1205" s="9">
        <f>42550+1704</f>
        <v>44254</v>
      </c>
      <c r="H1205" s="9"/>
    </row>
    <row r="1206" spans="1:8" x14ac:dyDescent="0.25">
      <c r="A1206" s="28"/>
      <c r="B1206" s="65"/>
      <c r="C1206" s="65"/>
      <c r="D1206" s="65"/>
      <c r="E1206" s="65"/>
      <c r="F1206" s="67"/>
      <c r="G1206" s="9"/>
      <c r="H1206" s="9"/>
    </row>
    <row r="1207" spans="1:8" ht="18.75" x14ac:dyDescent="0.3">
      <c r="A1207" s="64" t="s">
        <v>170</v>
      </c>
      <c r="B1207" s="35" t="s">
        <v>256</v>
      </c>
      <c r="C1207" s="35" t="s">
        <v>33</v>
      </c>
      <c r="D1207" s="35" t="s">
        <v>80</v>
      </c>
      <c r="E1207" s="35"/>
      <c r="F1207" s="35"/>
      <c r="G1207" s="15">
        <f t="shared" ref="G1207:H1207" si="411">G1208</f>
        <v>55904</v>
      </c>
      <c r="H1207" s="15">
        <f t="shared" si="411"/>
        <v>0</v>
      </c>
    </row>
    <row r="1208" spans="1:8" ht="66" x14ac:dyDescent="0.25">
      <c r="A1208" s="25" t="s">
        <v>426</v>
      </c>
      <c r="B1208" s="30" t="s">
        <v>256</v>
      </c>
      <c r="C1208" s="30" t="s">
        <v>33</v>
      </c>
      <c r="D1208" s="30" t="s">
        <v>80</v>
      </c>
      <c r="E1208" s="30" t="s">
        <v>223</v>
      </c>
      <c r="F1208" s="30"/>
      <c r="G1208" s="9">
        <f t="shared" ref="G1208:H1208" si="412">G1209+G1288</f>
        <v>55904</v>
      </c>
      <c r="H1208" s="9">
        <f t="shared" si="412"/>
        <v>0</v>
      </c>
    </row>
    <row r="1209" spans="1:8" x14ac:dyDescent="0.25">
      <c r="A1209" s="48" t="s">
        <v>267</v>
      </c>
      <c r="B1209" s="30" t="s">
        <v>256</v>
      </c>
      <c r="C1209" s="30" t="s">
        <v>33</v>
      </c>
      <c r="D1209" s="30" t="s">
        <v>80</v>
      </c>
      <c r="E1209" s="30" t="s">
        <v>268</v>
      </c>
      <c r="F1209" s="30"/>
      <c r="G1209" s="9">
        <f t="shared" ref="G1209:H1209" si="413">G1210+G1213+G1216+G1219+G1222+G1225+G1228+G1231+G1234+G1237+G1240+G1243+G1246+G1249+G1255+G1258+G1261+G1264+G1267+G1270+G1276+G1279+G1282+G1252+G1273+G1285</f>
        <v>54056</v>
      </c>
      <c r="H1209" s="9">
        <f t="shared" si="413"/>
        <v>0</v>
      </c>
    </row>
    <row r="1210" spans="1:8" x14ac:dyDescent="0.25">
      <c r="A1210" s="28" t="s">
        <v>269</v>
      </c>
      <c r="B1210" s="30" t="s">
        <v>256</v>
      </c>
      <c r="C1210" s="30" t="s">
        <v>33</v>
      </c>
      <c r="D1210" s="30" t="s">
        <v>80</v>
      </c>
      <c r="E1210" s="30" t="s">
        <v>270</v>
      </c>
      <c r="F1210" s="30"/>
      <c r="G1210" s="9">
        <f t="shared" ref="G1210:H1211" si="414">G1211</f>
        <v>774</v>
      </c>
      <c r="H1210" s="9">
        <f t="shared" si="414"/>
        <v>0</v>
      </c>
    </row>
    <row r="1211" spans="1:8" x14ac:dyDescent="0.25">
      <c r="A1211" s="48" t="s">
        <v>101</v>
      </c>
      <c r="B1211" s="30" t="s">
        <v>256</v>
      </c>
      <c r="C1211" s="30" t="s">
        <v>33</v>
      </c>
      <c r="D1211" s="30" t="s">
        <v>80</v>
      </c>
      <c r="E1211" s="30" t="s">
        <v>270</v>
      </c>
      <c r="F1211" s="30" t="s">
        <v>102</v>
      </c>
      <c r="G1211" s="11">
        <f t="shared" si="414"/>
        <v>774</v>
      </c>
      <c r="H1211" s="11">
        <f t="shared" si="414"/>
        <v>0</v>
      </c>
    </row>
    <row r="1212" spans="1:8" x14ac:dyDescent="0.25">
      <c r="A1212" s="48" t="s">
        <v>271</v>
      </c>
      <c r="B1212" s="30" t="s">
        <v>256</v>
      </c>
      <c r="C1212" s="30" t="s">
        <v>33</v>
      </c>
      <c r="D1212" s="30" t="s">
        <v>80</v>
      </c>
      <c r="E1212" s="30" t="s">
        <v>270</v>
      </c>
      <c r="F1212" s="60" t="s">
        <v>272</v>
      </c>
      <c r="G1212" s="9">
        <v>774</v>
      </c>
      <c r="H1212" s="9"/>
    </row>
    <row r="1213" spans="1:8" ht="66" x14ac:dyDescent="0.25">
      <c r="A1213" s="48" t="s">
        <v>273</v>
      </c>
      <c r="B1213" s="30" t="s">
        <v>256</v>
      </c>
      <c r="C1213" s="30" t="s">
        <v>33</v>
      </c>
      <c r="D1213" s="30" t="s">
        <v>80</v>
      </c>
      <c r="E1213" s="30" t="s">
        <v>274</v>
      </c>
      <c r="F1213" s="60"/>
      <c r="G1213" s="9">
        <f t="shared" ref="G1213:H1214" si="415">G1214</f>
        <v>1098</v>
      </c>
      <c r="H1213" s="9">
        <f t="shared" si="415"/>
        <v>0</v>
      </c>
    </row>
    <row r="1214" spans="1:8" x14ac:dyDescent="0.25">
      <c r="A1214" s="48" t="s">
        <v>101</v>
      </c>
      <c r="B1214" s="30" t="s">
        <v>256</v>
      </c>
      <c r="C1214" s="30" t="s">
        <v>33</v>
      </c>
      <c r="D1214" s="30" t="s">
        <v>80</v>
      </c>
      <c r="E1214" s="30" t="s">
        <v>274</v>
      </c>
      <c r="F1214" s="60" t="s">
        <v>102</v>
      </c>
      <c r="G1214" s="9">
        <f t="shared" si="415"/>
        <v>1098</v>
      </c>
      <c r="H1214" s="9">
        <f t="shared" si="415"/>
        <v>0</v>
      </c>
    </row>
    <row r="1215" spans="1:8" x14ac:dyDescent="0.25">
      <c r="A1215" s="48" t="s">
        <v>271</v>
      </c>
      <c r="B1215" s="30" t="s">
        <v>256</v>
      </c>
      <c r="C1215" s="30" t="s">
        <v>33</v>
      </c>
      <c r="D1215" s="30" t="s">
        <v>80</v>
      </c>
      <c r="E1215" s="30" t="s">
        <v>274</v>
      </c>
      <c r="F1215" s="60" t="s">
        <v>272</v>
      </c>
      <c r="G1215" s="9">
        <v>1098</v>
      </c>
      <c r="H1215" s="9"/>
    </row>
    <row r="1216" spans="1:8" ht="49.5" x14ac:dyDescent="0.25">
      <c r="A1216" s="48" t="s">
        <v>275</v>
      </c>
      <c r="B1216" s="30" t="s">
        <v>256</v>
      </c>
      <c r="C1216" s="30" t="s">
        <v>33</v>
      </c>
      <c r="D1216" s="30" t="s">
        <v>80</v>
      </c>
      <c r="E1216" s="30" t="s">
        <v>276</v>
      </c>
      <c r="F1216" s="60"/>
      <c r="G1216" s="9">
        <f t="shared" ref="G1216:H1217" si="416">G1217</f>
        <v>7761</v>
      </c>
      <c r="H1216" s="9">
        <f t="shared" si="416"/>
        <v>0</v>
      </c>
    </row>
    <row r="1217" spans="1:8" x14ac:dyDescent="0.25">
      <c r="A1217" s="48" t="s">
        <v>101</v>
      </c>
      <c r="B1217" s="30" t="s">
        <v>256</v>
      </c>
      <c r="C1217" s="30" t="s">
        <v>33</v>
      </c>
      <c r="D1217" s="30" t="s">
        <v>80</v>
      </c>
      <c r="E1217" s="30" t="s">
        <v>276</v>
      </c>
      <c r="F1217" s="60" t="s">
        <v>102</v>
      </c>
      <c r="G1217" s="9">
        <f t="shared" si="416"/>
        <v>7761</v>
      </c>
      <c r="H1217" s="9">
        <f t="shared" si="416"/>
        <v>0</v>
      </c>
    </row>
    <row r="1218" spans="1:8" x14ac:dyDescent="0.25">
      <c r="A1218" s="48" t="s">
        <v>271</v>
      </c>
      <c r="B1218" s="30" t="s">
        <v>256</v>
      </c>
      <c r="C1218" s="30" t="s">
        <v>33</v>
      </c>
      <c r="D1218" s="30" t="s">
        <v>80</v>
      </c>
      <c r="E1218" s="30" t="s">
        <v>276</v>
      </c>
      <c r="F1218" s="60" t="s">
        <v>272</v>
      </c>
      <c r="G1218" s="9">
        <v>7761</v>
      </c>
      <c r="H1218" s="9"/>
    </row>
    <row r="1219" spans="1:8" ht="66" x14ac:dyDescent="0.25">
      <c r="A1219" s="28" t="s">
        <v>406</v>
      </c>
      <c r="B1219" s="30" t="s">
        <v>256</v>
      </c>
      <c r="C1219" s="30" t="s">
        <v>33</v>
      </c>
      <c r="D1219" s="30" t="s">
        <v>80</v>
      </c>
      <c r="E1219" s="30" t="s">
        <v>277</v>
      </c>
      <c r="F1219" s="30"/>
      <c r="G1219" s="11">
        <f t="shared" ref="G1219:H1220" si="417">G1220</f>
        <v>116</v>
      </c>
      <c r="H1219" s="11">
        <f t="shared" si="417"/>
        <v>0</v>
      </c>
    </row>
    <row r="1220" spans="1:8" x14ac:dyDescent="0.25">
      <c r="A1220" s="48" t="s">
        <v>101</v>
      </c>
      <c r="B1220" s="30" t="s">
        <v>256</v>
      </c>
      <c r="C1220" s="30" t="s">
        <v>33</v>
      </c>
      <c r="D1220" s="30" t="s">
        <v>80</v>
      </c>
      <c r="E1220" s="30" t="s">
        <v>277</v>
      </c>
      <c r="F1220" s="30" t="s">
        <v>102</v>
      </c>
      <c r="G1220" s="11">
        <f t="shared" si="417"/>
        <v>116</v>
      </c>
      <c r="H1220" s="11">
        <f t="shared" si="417"/>
        <v>0</v>
      </c>
    </row>
    <row r="1221" spans="1:8" x14ac:dyDescent="0.25">
      <c r="A1221" s="48" t="s">
        <v>271</v>
      </c>
      <c r="B1221" s="30" t="s">
        <v>256</v>
      </c>
      <c r="C1221" s="30" t="s">
        <v>33</v>
      </c>
      <c r="D1221" s="30" t="s">
        <v>80</v>
      </c>
      <c r="E1221" s="30" t="s">
        <v>277</v>
      </c>
      <c r="F1221" s="60" t="s">
        <v>272</v>
      </c>
      <c r="G1221" s="9">
        <v>116</v>
      </c>
      <c r="H1221" s="9"/>
    </row>
    <row r="1222" spans="1:8" ht="49.5" x14ac:dyDescent="0.25">
      <c r="A1222" s="28" t="s">
        <v>278</v>
      </c>
      <c r="B1222" s="30" t="s">
        <v>256</v>
      </c>
      <c r="C1222" s="30" t="s">
        <v>33</v>
      </c>
      <c r="D1222" s="30" t="s">
        <v>80</v>
      </c>
      <c r="E1222" s="30" t="s">
        <v>279</v>
      </c>
      <c r="F1222" s="30"/>
      <c r="G1222" s="11">
        <f t="shared" ref="G1222:H1223" si="418">G1223</f>
        <v>2584</v>
      </c>
      <c r="H1222" s="11">
        <f t="shared" si="418"/>
        <v>0</v>
      </c>
    </row>
    <row r="1223" spans="1:8" x14ac:dyDescent="0.25">
      <c r="A1223" s="48" t="s">
        <v>101</v>
      </c>
      <c r="B1223" s="30" t="s">
        <v>256</v>
      </c>
      <c r="C1223" s="30" t="s">
        <v>33</v>
      </c>
      <c r="D1223" s="30" t="s">
        <v>80</v>
      </c>
      <c r="E1223" s="30" t="s">
        <v>279</v>
      </c>
      <c r="F1223" s="30" t="s">
        <v>102</v>
      </c>
      <c r="G1223" s="11">
        <f t="shared" si="418"/>
        <v>2584</v>
      </c>
      <c r="H1223" s="11">
        <f t="shared" si="418"/>
        <v>0</v>
      </c>
    </row>
    <row r="1224" spans="1:8" x14ac:dyDescent="0.25">
      <c r="A1224" s="48" t="s">
        <v>271</v>
      </c>
      <c r="B1224" s="30" t="s">
        <v>256</v>
      </c>
      <c r="C1224" s="30" t="s">
        <v>33</v>
      </c>
      <c r="D1224" s="30" t="s">
        <v>80</v>
      </c>
      <c r="E1224" s="30" t="s">
        <v>279</v>
      </c>
      <c r="F1224" s="60" t="s">
        <v>272</v>
      </c>
      <c r="G1224" s="9">
        <v>2584</v>
      </c>
      <c r="H1224" s="9"/>
    </row>
    <row r="1225" spans="1:8" ht="33" x14ac:dyDescent="0.25">
      <c r="A1225" s="28" t="s">
        <v>280</v>
      </c>
      <c r="B1225" s="30" t="s">
        <v>256</v>
      </c>
      <c r="C1225" s="30" t="s">
        <v>33</v>
      </c>
      <c r="D1225" s="30" t="s">
        <v>80</v>
      </c>
      <c r="E1225" s="30" t="s">
        <v>281</v>
      </c>
      <c r="F1225" s="30"/>
      <c r="G1225" s="11">
        <f t="shared" ref="G1225:H1226" si="419">G1226</f>
        <v>984</v>
      </c>
      <c r="H1225" s="11">
        <f t="shared" si="419"/>
        <v>0</v>
      </c>
    </row>
    <row r="1226" spans="1:8" x14ac:dyDescent="0.25">
      <c r="A1226" s="48" t="s">
        <v>101</v>
      </c>
      <c r="B1226" s="30" t="s">
        <v>256</v>
      </c>
      <c r="C1226" s="30" t="s">
        <v>33</v>
      </c>
      <c r="D1226" s="30" t="s">
        <v>80</v>
      </c>
      <c r="E1226" s="30" t="s">
        <v>281</v>
      </c>
      <c r="F1226" s="30" t="s">
        <v>102</v>
      </c>
      <c r="G1226" s="11">
        <f t="shared" si="419"/>
        <v>984</v>
      </c>
      <c r="H1226" s="11">
        <f t="shared" si="419"/>
        <v>0</v>
      </c>
    </row>
    <row r="1227" spans="1:8" x14ac:dyDescent="0.25">
      <c r="A1227" s="48" t="s">
        <v>271</v>
      </c>
      <c r="B1227" s="30" t="s">
        <v>256</v>
      </c>
      <c r="C1227" s="30" t="s">
        <v>33</v>
      </c>
      <c r="D1227" s="30" t="s">
        <v>80</v>
      </c>
      <c r="E1227" s="30" t="s">
        <v>281</v>
      </c>
      <c r="F1227" s="60" t="s">
        <v>272</v>
      </c>
      <c r="G1227" s="9">
        <v>984</v>
      </c>
      <c r="H1227" s="9"/>
    </row>
    <row r="1228" spans="1:8" ht="33" x14ac:dyDescent="0.25">
      <c r="A1228" s="28" t="s">
        <v>282</v>
      </c>
      <c r="B1228" s="30" t="s">
        <v>256</v>
      </c>
      <c r="C1228" s="30" t="s">
        <v>33</v>
      </c>
      <c r="D1228" s="30" t="s">
        <v>80</v>
      </c>
      <c r="E1228" s="30" t="s">
        <v>283</v>
      </c>
      <c r="F1228" s="30"/>
      <c r="G1228" s="11">
        <f t="shared" ref="G1228:H1229" si="420">G1229</f>
        <v>122</v>
      </c>
      <c r="H1228" s="11">
        <f t="shared" si="420"/>
        <v>0</v>
      </c>
    </row>
    <row r="1229" spans="1:8" x14ac:dyDescent="0.25">
      <c r="A1229" s="48" t="s">
        <v>101</v>
      </c>
      <c r="B1229" s="30" t="s">
        <v>256</v>
      </c>
      <c r="C1229" s="30" t="s">
        <v>33</v>
      </c>
      <c r="D1229" s="30" t="s">
        <v>80</v>
      </c>
      <c r="E1229" s="30" t="s">
        <v>283</v>
      </c>
      <c r="F1229" s="30" t="s">
        <v>102</v>
      </c>
      <c r="G1229" s="11">
        <f t="shared" si="420"/>
        <v>122</v>
      </c>
      <c r="H1229" s="11">
        <f t="shared" si="420"/>
        <v>0</v>
      </c>
    </row>
    <row r="1230" spans="1:8" x14ac:dyDescent="0.25">
      <c r="A1230" s="48" t="s">
        <v>271</v>
      </c>
      <c r="B1230" s="30" t="s">
        <v>256</v>
      </c>
      <c r="C1230" s="30" t="s">
        <v>33</v>
      </c>
      <c r="D1230" s="30" t="s">
        <v>80</v>
      </c>
      <c r="E1230" s="30" t="s">
        <v>283</v>
      </c>
      <c r="F1230" s="60" t="s">
        <v>272</v>
      </c>
      <c r="G1230" s="9">
        <v>122</v>
      </c>
      <c r="H1230" s="9"/>
    </row>
    <row r="1231" spans="1:8" ht="49.5" x14ac:dyDescent="0.25">
      <c r="A1231" s="28" t="s">
        <v>284</v>
      </c>
      <c r="B1231" s="30" t="s">
        <v>256</v>
      </c>
      <c r="C1231" s="30" t="s">
        <v>33</v>
      </c>
      <c r="D1231" s="30" t="s">
        <v>80</v>
      </c>
      <c r="E1231" s="30" t="s">
        <v>285</v>
      </c>
      <c r="F1231" s="30"/>
      <c r="G1231" s="11">
        <f t="shared" ref="G1231:H1232" si="421">G1232</f>
        <v>459</v>
      </c>
      <c r="H1231" s="11">
        <f t="shared" si="421"/>
        <v>0</v>
      </c>
    </row>
    <row r="1232" spans="1:8" x14ac:dyDescent="0.25">
      <c r="A1232" s="48" t="s">
        <v>101</v>
      </c>
      <c r="B1232" s="30" t="s">
        <v>256</v>
      </c>
      <c r="C1232" s="30" t="s">
        <v>33</v>
      </c>
      <c r="D1232" s="30" t="s">
        <v>80</v>
      </c>
      <c r="E1232" s="30" t="s">
        <v>285</v>
      </c>
      <c r="F1232" s="30" t="s">
        <v>102</v>
      </c>
      <c r="G1232" s="11">
        <f t="shared" si="421"/>
        <v>459</v>
      </c>
      <c r="H1232" s="11">
        <f t="shared" si="421"/>
        <v>0</v>
      </c>
    </row>
    <row r="1233" spans="1:8" x14ac:dyDescent="0.25">
      <c r="A1233" s="48" t="s">
        <v>271</v>
      </c>
      <c r="B1233" s="30" t="s">
        <v>256</v>
      </c>
      <c r="C1233" s="30" t="s">
        <v>33</v>
      </c>
      <c r="D1233" s="30" t="s">
        <v>80</v>
      </c>
      <c r="E1233" s="30" t="s">
        <v>285</v>
      </c>
      <c r="F1233" s="60" t="s">
        <v>272</v>
      </c>
      <c r="G1233" s="9">
        <v>459</v>
      </c>
      <c r="H1233" s="9"/>
    </row>
    <row r="1234" spans="1:8" ht="33" x14ac:dyDescent="0.25">
      <c r="A1234" s="28" t="s">
        <v>286</v>
      </c>
      <c r="B1234" s="30" t="s">
        <v>256</v>
      </c>
      <c r="C1234" s="30" t="s">
        <v>33</v>
      </c>
      <c r="D1234" s="30" t="s">
        <v>80</v>
      </c>
      <c r="E1234" s="30" t="s">
        <v>287</v>
      </c>
      <c r="F1234" s="30"/>
      <c r="G1234" s="11">
        <f t="shared" ref="G1234:H1235" si="422">G1235</f>
        <v>3304</v>
      </c>
      <c r="H1234" s="11">
        <f t="shared" si="422"/>
        <v>0</v>
      </c>
    </row>
    <row r="1235" spans="1:8" x14ac:dyDescent="0.25">
      <c r="A1235" s="48" t="s">
        <v>101</v>
      </c>
      <c r="B1235" s="30" t="s">
        <v>256</v>
      </c>
      <c r="C1235" s="30" t="s">
        <v>33</v>
      </c>
      <c r="D1235" s="30" t="s">
        <v>80</v>
      </c>
      <c r="E1235" s="30" t="s">
        <v>287</v>
      </c>
      <c r="F1235" s="30" t="s">
        <v>102</v>
      </c>
      <c r="G1235" s="11">
        <f t="shared" si="422"/>
        <v>3304</v>
      </c>
      <c r="H1235" s="11">
        <f t="shared" si="422"/>
        <v>0</v>
      </c>
    </row>
    <row r="1236" spans="1:8" x14ac:dyDescent="0.25">
      <c r="A1236" s="48" t="s">
        <v>271</v>
      </c>
      <c r="B1236" s="30" t="s">
        <v>256</v>
      </c>
      <c r="C1236" s="30" t="s">
        <v>33</v>
      </c>
      <c r="D1236" s="30" t="s">
        <v>80</v>
      </c>
      <c r="E1236" s="30" t="s">
        <v>287</v>
      </c>
      <c r="F1236" s="60" t="s">
        <v>272</v>
      </c>
      <c r="G1236" s="9">
        <v>3304</v>
      </c>
      <c r="H1236" s="9"/>
    </row>
    <row r="1237" spans="1:8" ht="82.5" x14ac:dyDescent="0.25">
      <c r="A1237" s="28" t="s">
        <v>288</v>
      </c>
      <c r="B1237" s="30" t="s">
        <v>256</v>
      </c>
      <c r="C1237" s="30" t="s">
        <v>33</v>
      </c>
      <c r="D1237" s="30" t="s">
        <v>80</v>
      </c>
      <c r="E1237" s="30" t="s">
        <v>289</v>
      </c>
      <c r="F1237" s="30"/>
      <c r="G1237" s="11">
        <f t="shared" ref="G1237:H1238" si="423">G1238</f>
        <v>378</v>
      </c>
      <c r="H1237" s="11">
        <f t="shared" si="423"/>
        <v>0</v>
      </c>
    </row>
    <row r="1238" spans="1:8" x14ac:dyDescent="0.25">
      <c r="A1238" s="48" t="s">
        <v>101</v>
      </c>
      <c r="B1238" s="30" t="s">
        <v>256</v>
      </c>
      <c r="C1238" s="30" t="s">
        <v>33</v>
      </c>
      <c r="D1238" s="30" t="s">
        <v>80</v>
      </c>
      <c r="E1238" s="30" t="s">
        <v>289</v>
      </c>
      <c r="F1238" s="30" t="s">
        <v>102</v>
      </c>
      <c r="G1238" s="11">
        <f t="shared" si="423"/>
        <v>378</v>
      </c>
      <c r="H1238" s="11">
        <f t="shared" si="423"/>
        <v>0</v>
      </c>
    </row>
    <row r="1239" spans="1:8" x14ac:dyDescent="0.25">
      <c r="A1239" s="48" t="s">
        <v>271</v>
      </c>
      <c r="B1239" s="30" t="s">
        <v>256</v>
      </c>
      <c r="C1239" s="30" t="s">
        <v>33</v>
      </c>
      <c r="D1239" s="30" t="s">
        <v>80</v>
      </c>
      <c r="E1239" s="30" t="s">
        <v>289</v>
      </c>
      <c r="F1239" s="60" t="s">
        <v>272</v>
      </c>
      <c r="G1239" s="9">
        <v>378</v>
      </c>
      <c r="H1239" s="9"/>
    </row>
    <row r="1240" spans="1:8" ht="49.5" x14ac:dyDescent="0.25">
      <c r="A1240" s="28" t="s">
        <v>290</v>
      </c>
      <c r="B1240" s="30" t="s">
        <v>256</v>
      </c>
      <c r="C1240" s="30" t="s">
        <v>33</v>
      </c>
      <c r="D1240" s="30" t="s">
        <v>80</v>
      </c>
      <c r="E1240" s="30" t="s">
        <v>291</v>
      </c>
      <c r="F1240" s="30"/>
      <c r="G1240" s="11">
        <f t="shared" ref="G1240:H1241" si="424">G1241</f>
        <v>100</v>
      </c>
      <c r="H1240" s="11">
        <f t="shared" si="424"/>
        <v>0</v>
      </c>
    </row>
    <row r="1241" spans="1:8" x14ac:dyDescent="0.25">
      <c r="A1241" s="48" t="s">
        <v>101</v>
      </c>
      <c r="B1241" s="30" t="s">
        <v>256</v>
      </c>
      <c r="C1241" s="30" t="s">
        <v>33</v>
      </c>
      <c r="D1241" s="30" t="s">
        <v>80</v>
      </c>
      <c r="E1241" s="30" t="s">
        <v>291</v>
      </c>
      <c r="F1241" s="30" t="s">
        <v>102</v>
      </c>
      <c r="G1241" s="11">
        <f t="shared" si="424"/>
        <v>100</v>
      </c>
      <c r="H1241" s="11">
        <f t="shared" si="424"/>
        <v>0</v>
      </c>
    </row>
    <row r="1242" spans="1:8" x14ac:dyDescent="0.25">
      <c r="A1242" s="48" t="s">
        <v>271</v>
      </c>
      <c r="B1242" s="30" t="s">
        <v>256</v>
      </c>
      <c r="C1242" s="30" t="s">
        <v>33</v>
      </c>
      <c r="D1242" s="30" t="s">
        <v>80</v>
      </c>
      <c r="E1242" s="30" t="s">
        <v>291</v>
      </c>
      <c r="F1242" s="60" t="s">
        <v>272</v>
      </c>
      <c r="G1242" s="9">
        <v>100</v>
      </c>
      <c r="H1242" s="9"/>
    </row>
    <row r="1243" spans="1:8" ht="148.5" x14ac:dyDescent="0.25">
      <c r="A1243" s="28" t="s">
        <v>292</v>
      </c>
      <c r="B1243" s="30" t="s">
        <v>256</v>
      </c>
      <c r="C1243" s="30" t="s">
        <v>33</v>
      </c>
      <c r="D1243" s="30" t="s">
        <v>80</v>
      </c>
      <c r="E1243" s="30" t="s">
        <v>293</v>
      </c>
      <c r="F1243" s="30"/>
      <c r="G1243" s="11">
        <f t="shared" ref="G1243:H1244" si="425">G1244</f>
        <v>30</v>
      </c>
      <c r="H1243" s="11">
        <f t="shared" si="425"/>
        <v>0</v>
      </c>
    </row>
    <row r="1244" spans="1:8" x14ac:dyDescent="0.25">
      <c r="A1244" s="48" t="s">
        <v>101</v>
      </c>
      <c r="B1244" s="30" t="s">
        <v>256</v>
      </c>
      <c r="C1244" s="30" t="s">
        <v>33</v>
      </c>
      <c r="D1244" s="30" t="s">
        <v>80</v>
      </c>
      <c r="E1244" s="30" t="s">
        <v>293</v>
      </c>
      <c r="F1244" s="30" t="s">
        <v>102</v>
      </c>
      <c r="G1244" s="11">
        <f t="shared" si="425"/>
        <v>30</v>
      </c>
      <c r="H1244" s="11">
        <f t="shared" si="425"/>
        <v>0</v>
      </c>
    </row>
    <row r="1245" spans="1:8" x14ac:dyDescent="0.25">
      <c r="A1245" s="48" t="s">
        <v>271</v>
      </c>
      <c r="B1245" s="30" t="s">
        <v>256</v>
      </c>
      <c r="C1245" s="30" t="s">
        <v>33</v>
      </c>
      <c r="D1245" s="30" t="s">
        <v>80</v>
      </c>
      <c r="E1245" s="30" t="s">
        <v>293</v>
      </c>
      <c r="F1245" s="60" t="s">
        <v>272</v>
      </c>
      <c r="G1245" s="9">
        <v>30</v>
      </c>
      <c r="H1245" s="9"/>
    </row>
    <row r="1246" spans="1:8" ht="99" x14ac:dyDescent="0.25">
      <c r="A1246" s="28" t="s">
        <v>294</v>
      </c>
      <c r="B1246" s="30" t="s">
        <v>256</v>
      </c>
      <c r="C1246" s="30" t="s">
        <v>33</v>
      </c>
      <c r="D1246" s="30" t="s">
        <v>80</v>
      </c>
      <c r="E1246" s="30" t="s">
        <v>295</v>
      </c>
      <c r="F1246" s="30"/>
      <c r="G1246" s="11">
        <f t="shared" ref="G1246:H1247" si="426">G1247</f>
        <v>50</v>
      </c>
      <c r="H1246" s="11">
        <f t="shared" si="426"/>
        <v>0</v>
      </c>
    </row>
    <row r="1247" spans="1:8" x14ac:dyDescent="0.25">
      <c r="A1247" s="48" t="s">
        <v>101</v>
      </c>
      <c r="B1247" s="30" t="s">
        <v>256</v>
      </c>
      <c r="C1247" s="30" t="s">
        <v>33</v>
      </c>
      <c r="D1247" s="30" t="s">
        <v>80</v>
      </c>
      <c r="E1247" s="30" t="s">
        <v>295</v>
      </c>
      <c r="F1247" s="30" t="s">
        <v>102</v>
      </c>
      <c r="G1247" s="11">
        <f t="shared" si="426"/>
        <v>50</v>
      </c>
      <c r="H1247" s="11">
        <f t="shared" si="426"/>
        <v>0</v>
      </c>
    </row>
    <row r="1248" spans="1:8" x14ac:dyDescent="0.25">
      <c r="A1248" s="48" t="s">
        <v>271</v>
      </c>
      <c r="B1248" s="30" t="s">
        <v>256</v>
      </c>
      <c r="C1248" s="30" t="s">
        <v>33</v>
      </c>
      <c r="D1248" s="30" t="s">
        <v>80</v>
      </c>
      <c r="E1248" s="30" t="s">
        <v>295</v>
      </c>
      <c r="F1248" s="60" t="s">
        <v>272</v>
      </c>
      <c r="G1248" s="9">
        <v>50</v>
      </c>
      <c r="H1248" s="9"/>
    </row>
    <row r="1249" spans="1:8" ht="82.5" x14ac:dyDescent="0.25">
      <c r="A1249" s="50" t="s">
        <v>296</v>
      </c>
      <c r="B1249" s="30" t="s">
        <v>256</v>
      </c>
      <c r="C1249" s="30" t="s">
        <v>33</v>
      </c>
      <c r="D1249" s="30" t="s">
        <v>80</v>
      </c>
      <c r="E1249" s="30" t="s">
        <v>297</v>
      </c>
      <c r="F1249" s="30"/>
      <c r="G1249" s="11">
        <f t="shared" ref="G1249:H1250" si="427">G1250</f>
        <v>360</v>
      </c>
      <c r="H1249" s="11">
        <f t="shared" si="427"/>
        <v>0</v>
      </c>
    </row>
    <row r="1250" spans="1:8" x14ac:dyDescent="0.25">
      <c r="A1250" s="48" t="s">
        <v>101</v>
      </c>
      <c r="B1250" s="30" t="s">
        <v>256</v>
      </c>
      <c r="C1250" s="30" t="s">
        <v>33</v>
      </c>
      <c r="D1250" s="30" t="s">
        <v>80</v>
      </c>
      <c r="E1250" s="30" t="s">
        <v>297</v>
      </c>
      <c r="F1250" s="30" t="s">
        <v>102</v>
      </c>
      <c r="G1250" s="11">
        <f t="shared" si="427"/>
        <v>360</v>
      </c>
      <c r="H1250" s="11">
        <f t="shared" si="427"/>
        <v>0</v>
      </c>
    </row>
    <row r="1251" spans="1:8" x14ac:dyDescent="0.25">
      <c r="A1251" s="48" t="s">
        <v>271</v>
      </c>
      <c r="B1251" s="30" t="s">
        <v>256</v>
      </c>
      <c r="C1251" s="30" t="s">
        <v>33</v>
      </c>
      <c r="D1251" s="30" t="s">
        <v>80</v>
      </c>
      <c r="E1251" s="30" t="s">
        <v>297</v>
      </c>
      <c r="F1251" s="60" t="s">
        <v>272</v>
      </c>
      <c r="G1251" s="9">
        <v>360</v>
      </c>
      <c r="H1251" s="9"/>
    </row>
    <row r="1252" spans="1:8" ht="66" x14ac:dyDescent="0.25">
      <c r="A1252" s="48" t="s">
        <v>317</v>
      </c>
      <c r="B1252" s="30" t="s">
        <v>256</v>
      </c>
      <c r="C1252" s="30" t="s">
        <v>33</v>
      </c>
      <c r="D1252" s="30" t="s">
        <v>80</v>
      </c>
      <c r="E1252" s="30" t="s">
        <v>391</v>
      </c>
      <c r="F1252" s="60"/>
      <c r="G1252" s="9">
        <f t="shared" ref="G1252:H1253" si="428">G1253</f>
        <v>75</v>
      </c>
      <c r="H1252" s="9">
        <f t="shared" si="428"/>
        <v>0</v>
      </c>
    </row>
    <row r="1253" spans="1:8" x14ac:dyDescent="0.25">
      <c r="A1253" s="48" t="s">
        <v>101</v>
      </c>
      <c r="B1253" s="30" t="s">
        <v>256</v>
      </c>
      <c r="C1253" s="30" t="s">
        <v>33</v>
      </c>
      <c r="D1253" s="30" t="s">
        <v>80</v>
      </c>
      <c r="E1253" s="30" t="s">
        <v>391</v>
      </c>
      <c r="F1253" s="60" t="s">
        <v>318</v>
      </c>
      <c r="G1253" s="9">
        <f t="shared" si="428"/>
        <v>75</v>
      </c>
      <c r="H1253" s="9">
        <f t="shared" si="428"/>
        <v>0</v>
      </c>
    </row>
    <row r="1254" spans="1:8" x14ac:dyDescent="0.25">
      <c r="A1254" s="48" t="s">
        <v>271</v>
      </c>
      <c r="B1254" s="30" t="s">
        <v>256</v>
      </c>
      <c r="C1254" s="30" t="s">
        <v>33</v>
      </c>
      <c r="D1254" s="30" t="s">
        <v>80</v>
      </c>
      <c r="E1254" s="30" t="s">
        <v>391</v>
      </c>
      <c r="F1254" s="60" t="s">
        <v>272</v>
      </c>
      <c r="G1254" s="9">
        <v>75</v>
      </c>
      <c r="H1254" s="9"/>
    </row>
    <row r="1255" spans="1:8" x14ac:dyDescent="0.25">
      <c r="A1255" s="28" t="s">
        <v>298</v>
      </c>
      <c r="B1255" s="30" t="s">
        <v>256</v>
      </c>
      <c r="C1255" s="30" t="s">
        <v>33</v>
      </c>
      <c r="D1255" s="30" t="s">
        <v>80</v>
      </c>
      <c r="E1255" s="30" t="s">
        <v>299</v>
      </c>
      <c r="F1255" s="30"/>
      <c r="G1255" s="11">
        <f t="shared" ref="G1255:H1256" si="429">G1256</f>
        <v>1817</v>
      </c>
      <c r="H1255" s="11">
        <f t="shared" si="429"/>
        <v>0</v>
      </c>
    </row>
    <row r="1256" spans="1:8" x14ac:dyDescent="0.25">
      <c r="A1256" s="48" t="s">
        <v>101</v>
      </c>
      <c r="B1256" s="30" t="s">
        <v>256</v>
      </c>
      <c r="C1256" s="30" t="s">
        <v>33</v>
      </c>
      <c r="D1256" s="30" t="s">
        <v>80</v>
      </c>
      <c r="E1256" s="30" t="s">
        <v>299</v>
      </c>
      <c r="F1256" s="30" t="s">
        <v>102</v>
      </c>
      <c r="G1256" s="11">
        <f t="shared" si="429"/>
        <v>1817</v>
      </c>
      <c r="H1256" s="11">
        <f t="shared" si="429"/>
        <v>0</v>
      </c>
    </row>
    <row r="1257" spans="1:8" x14ac:dyDescent="0.25">
      <c r="A1257" s="48" t="s">
        <v>271</v>
      </c>
      <c r="B1257" s="30" t="s">
        <v>256</v>
      </c>
      <c r="C1257" s="30" t="s">
        <v>33</v>
      </c>
      <c r="D1257" s="30" t="s">
        <v>80</v>
      </c>
      <c r="E1257" s="30" t="s">
        <v>299</v>
      </c>
      <c r="F1257" s="60" t="s">
        <v>272</v>
      </c>
      <c r="G1257" s="9">
        <v>1817</v>
      </c>
      <c r="H1257" s="9"/>
    </row>
    <row r="1258" spans="1:8" ht="49.5" x14ac:dyDescent="0.25">
      <c r="A1258" s="50" t="s">
        <v>537</v>
      </c>
      <c r="B1258" s="30" t="s">
        <v>256</v>
      </c>
      <c r="C1258" s="30" t="s">
        <v>33</v>
      </c>
      <c r="D1258" s="30" t="s">
        <v>80</v>
      </c>
      <c r="E1258" s="30" t="s">
        <v>300</v>
      </c>
      <c r="F1258" s="30"/>
      <c r="G1258" s="11">
        <f t="shared" ref="G1258:H1259" si="430">G1259</f>
        <v>360</v>
      </c>
      <c r="H1258" s="11">
        <f t="shared" si="430"/>
        <v>0</v>
      </c>
    </row>
    <row r="1259" spans="1:8" x14ac:dyDescent="0.25">
      <c r="A1259" s="48" t="s">
        <v>101</v>
      </c>
      <c r="B1259" s="30" t="s">
        <v>256</v>
      </c>
      <c r="C1259" s="30" t="s">
        <v>33</v>
      </c>
      <c r="D1259" s="30" t="s">
        <v>80</v>
      </c>
      <c r="E1259" s="30" t="s">
        <v>300</v>
      </c>
      <c r="F1259" s="30" t="s">
        <v>102</v>
      </c>
      <c r="G1259" s="11">
        <f t="shared" si="430"/>
        <v>360</v>
      </c>
      <c r="H1259" s="11">
        <f t="shared" si="430"/>
        <v>0</v>
      </c>
    </row>
    <row r="1260" spans="1:8" x14ac:dyDescent="0.25">
      <c r="A1260" s="48" t="s">
        <v>271</v>
      </c>
      <c r="B1260" s="30" t="s">
        <v>256</v>
      </c>
      <c r="C1260" s="30" t="s">
        <v>33</v>
      </c>
      <c r="D1260" s="30" t="s">
        <v>80</v>
      </c>
      <c r="E1260" s="30" t="s">
        <v>300</v>
      </c>
      <c r="F1260" s="60" t="s">
        <v>272</v>
      </c>
      <c r="G1260" s="9">
        <v>360</v>
      </c>
      <c r="H1260" s="9"/>
    </row>
    <row r="1261" spans="1:8" ht="49.5" x14ac:dyDescent="0.25">
      <c r="A1261" s="48" t="s">
        <v>301</v>
      </c>
      <c r="B1261" s="30" t="s">
        <v>256</v>
      </c>
      <c r="C1261" s="30" t="s">
        <v>33</v>
      </c>
      <c r="D1261" s="30" t="s">
        <v>80</v>
      </c>
      <c r="E1261" s="30" t="s">
        <v>302</v>
      </c>
      <c r="F1261" s="60"/>
      <c r="G1261" s="9">
        <f t="shared" ref="G1261:H1262" si="431">G1262</f>
        <v>900</v>
      </c>
      <c r="H1261" s="9">
        <f t="shared" si="431"/>
        <v>0</v>
      </c>
    </row>
    <row r="1262" spans="1:8" x14ac:dyDescent="0.25">
      <c r="A1262" s="48" t="s">
        <v>101</v>
      </c>
      <c r="B1262" s="30" t="s">
        <v>256</v>
      </c>
      <c r="C1262" s="30" t="s">
        <v>33</v>
      </c>
      <c r="D1262" s="30" t="s">
        <v>80</v>
      </c>
      <c r="E1262" s="30" t="s">
        <v>302</v>
      </c>
      <c r="F1262" s="60" t="s">
        <v>102</v>
      </c>
      <c r="G1262" s="9">
        <f t="shared" si="431"/>
        <v>900</v>
      </c>
      <c r="H1262" s="9">
        <f t="shared" si="431"/>
        <v>0</v>
      </c>
    </row>
    <row r="1263" spans="1:8" x14ac:dyDescent="0.25">
      <c r="A1263" s="48" t="s">
        <v>271</v>
      </c>
      <c r="B1263" s="30" t="s">
        <v>256</v>
      </c>
      <c r="C1263" s="30" t="s">
        <v>33</v>
      </c>
      <c r="D1263" s="30" t="s">
        <v>80</v>
      </c>
      <c r="E1263" s="30" t="s">
        <v>302</v>
      </c>
      <c r="F1263" s="60" t="s">
        <v>272</v>
      </c>
      <c r="G1263" s="9">
        <v>900</v>
      </c>
      <c r="H1263" s="9"/>
    </row>
    <row r="1264" spans="1:8" ht="82.5" x14ac:dyDescent="0.25">
      <c r="A1264" s="28" t="s">
        <v>303</v>
      </c>
      <c r="B1264" s="30" t="s">
        <v>256</v>
      </c>
      <c r="C1264" s="30" t="s">
        <v>33</v>
      </c>
      <c r="D1264" s="30" t="s">
        <v>80</v>
      </c>
      <c r="E1264" s="30" t="s">
        <v>304</v>
      </c>
      <c r="F1264" s="30"/>
      <c r="G1264" s="11">
        <f t="shared" ref="G1264:H1265" si="432">G1265</f>
        <v>50</v>
      </c>
      <c r="H1264" s="11">
        <f t="shared" si="432"/>
        <v>0</v>
      </c>
    </row>
    <row r="1265" spans="1:8" x14ac:dyDescent="0.25">
      <c r="A1265" s="48" t="s">
        <v>101</v>
      </c>
      <c r="B1265" s="30" t="s">
        <v>256</v>
      </c>
      <c r="C1265" s="30" t="s">
        <v>33</v>
      </c>
      <c r="D1265" s="30" t="s">
        <v>80</v>
      </c>
      <c r="E1265" s="30" t="s">
        <v>304</v>
      </c>
      <c r="F1265" s="30" t="s">
        <v>102</v>
      </c>
      <c r="G1265" s="11">
        <f t="shared" si="432"/>
        <v>50</v>
      </c>
      <c r="H1265" s="11">
        <f t="shared" si="432"/>
        <v>0</v>
      </c>
    </row>
    <row r="1266" spans="1:8" x14ac:dyDescent="0.25">
      <c r="A1266" s="48" t="s">
        <v>271</v>
      </c>
      <c r="B1266" s="30" t="s">
        <v>256</v>
      </c>
      <c r="C1266" s="30" t="s">
        <v>33</v>
      </c>
      <c r="D1266" s="30" t="s">
        <v>80</v>
      </c>
      <c r="E1266" s="30" t="s">
        <v>304</v>
      </c>
      <c r="F1266" s="60" t="s">
        <v>272</v>
      </c>
      <c r="G1266" s="9">
        <v>50</v>
      </c>
      <c r="H1266" s="9"/>
    </row>
    <row r="1267" spans="1:8" ht="66" x14ac:dyDescent="0.25">
      <c r="A1267" s="50" t="s">
        <v>305</v>
      </c>
      <c r="B1267" s="30" t="s">
        <v>256</v>
      </c>
      <c r="C1267" s="30" t="s">
        <v>33</v>
      </c>
      <c r="D1267" s="30" t="s">
        <v>80</v>
      </c>
      <c r="E1267" s="30" t="s">
        <v>306</v>
      </c>
      <c r="F1267" s="30"/>
      <c r="G1267" s="11">
        <f t="shared" ref="G1267:H1268" si="433">G1268</f>
        <v>636</v>
      </c>
      <c r="H1267" s="11">
        <f t="shared" si="433"/>
        <v>0</v>
      </c>
    </row>
    <row r="1268" spans="1:8" x14ac:dyDescent="0.25">
      <c r="A1268" s="48" t="s">
        <v>101</v>
      </c>
      <c r="B1268" s="30" t="s">
        <v>256</v>
      </c>
      <c r="C1268" s="30" t="s">
        <v>33</v>
      </c>
      <c r="D1268" s="30" t="s">
        <v>80</v>
      </c>
      <c r="E1268" s="30" t="s">
        <v>306</v>
      </c>
      <c r="F1268" s="30" t="s">
        <v>102</v>
      </c>
      <c r="G1268" s="11">
        <f t="shared" si="433"/>
        <v>636</v>
      </c>
      <c r="H1268" s="11">
        <f t="shared" si="433"/>
        <v>0</v>
      </c>
    </row>
    <row r="1269" spans="1:8" x14ac:dyDescent="0.25">
      <c r="A1269" s="48" t="s">
        <v>271</v>
      </c>
      <c r="B1269" s="30" t="s">
        <v>256</v>
      </c>
      <c r="C1269" s="30" t="s">
        <v>33</v>
      </c>
      <c r="D1269" s="30" t="s">
        <v>80</v>
      </c>
      <c r="E1269" s="30" t="s">
        <v>306</v>
      </c>
      <c r="F1269" s="60" t="s">
        <v>272</v>
      </c>
      <c r="G1269" s="9">
        <v>636</v>
      </c>
      <c r="H1269" s="9"/>
    </row>
    <row r="1270" spans="1:8" ht="115.5" x14ac:dyDescent="0.25">
      <c r="A1270" s="50" t="s">
        <v>307</v>
      </c>
      <c r="B1270" s="30" t="s">
        <v>256</v>
      </c>
      <c r="C1270" s="30" t="s">
        <v>33</v>
      </c>
      <c r="D1270" s="30" t="s">
        <v>80</v>
      </c>
      <c r="E1270" s="30" t="s">
        <v>308</v>
      </c>
      <c r="F1270" s="30"/>
      <c r="G1270" s="11">
        <f t="shared" ref="G1270:H1271" si="434">G1271</f>
        <v>12</v>
      </c>
      <c r="H1270" s="11">
        <f t="shared" si="434"/>
        <v>0</v>
      </c>
    </row>
    <row r="1271" spans="1:8" x14ac:dyDescent="0.25">
      <c r="A1271" s="48" t="s">
        <v>101</v>
      </c>
      <c r="B1271" s="30" t="s">
        <v>256</v>
      </c>
      <c r="C1271" s="30" t="s">
        <v>33</v>
      </c>
      <c r="D1271" s="30" t="s">
        <v>80</v>
      </c>
      <c r="E1271" s="30" t="s">
        <v>308</v>
      </c>
      <c r="F1271" s="30" t="s">
        <v>102</v>
      </c>
      <c r="G1271" s="11">
        <f t="shared" si="434"/>
        <v>12</v>
      </c>
      <c r="H1271" s="11">
        <f t="shared" si="434"/>
        <v>0</v>
      </c>
    </row>
    <row r="1272" spans="1:8" x14ac:dyDescent="0.25">
      <c r="A1272" s="48" t="s">
        <v>271</v>
      </c>
      <c r="B1272" s="30" t="s">
        <v>256</v>
      </c>
      <c r="C1272" s="30" t="s">
        <v>33</v>
      </c>
      <c r="D1272" s="30" t="s">
        <v>80</v>
      </c>
      <c r="E1272" s="30" t="s">
        <v>308</v>
      </c>
      <c r="F1272" s="60" t="s">
        <v>272</v>
      </c>
      <c r="G1272" s="9">
        <v>12</v>
      </c>
      <c r="H1272" s="9"/>
    </row>
    <row r="1273" spans="1:8" ht="198" x14ac:dyDescent="0.25">
      <c r="A1273" s="45" t="s">
        <v>309</v>
      </c>
      <c r="B1273" s="30" t="s">
        <v>256</v>
      </c>
      <c r="C1273" s="30" t="s">
        <v>33</v>
      </c>
      <c r="D1273" s="30" t="s">
        <v>80</v>
      </c>
      <c r="E1273" s="30" t="s">
        <v>310</v>
      </c>
      <c r="F1273" s="30"/>
      <c r="G1273" s="19">
        <f t="shared" ref="G1273:H1274" si="435">G1274</f>
        <v>9</v>
      </c>
      <c r="H1273" s="19">
        <f t="shared" si="435"/>
        <v>0</v>
      </c>
    </row>
    <row r="1274" spans="1:8" x14ac:dyDescent="0.25">
      <c r="A1274" s="44" t="s">
        <v>101</v>
      </c>
      <c r="B1274" s="30" t="s">
        <v>256</v>
      </c>
      <c r="C1274" s="30" t="s">
        <v>33</v>
      </c>
      <c r="D1274" s="30" t="s">
        <v>80</v>
      </c>
      <c r="E1274" s="30" t="s">
        <v>310</v>
      </c>
      <c r="F1274" s="30" t="s">
        <v>102</v>
      </c>
      <c r="G1274" s="19">
        <f t="shared" si="435"/>
        <v>9</v>
      </c>
      <c r="H1274" s="19">
        <f t="shared" si="435"/>
        <v>0</v>
      </c>
    </row>
    <row r="1275" spans="1:8" x14ac:dyDescent="0.25">
      <c r="A1275" s="44" t="s">
        <v>271</v>
      </c>
      <c r="B1275" s="30" t="s">
        <v>256</v>
      </c>
      <c r="C1275" s="30" t="s">
        <v>33</v>
      </c>
      <c r="D1275" s="30" t="s">
        <v>80</v>
      </c>
      <c r="E1275" s="30" t="s">
        <v>310</v>
      </c>
      <c r="F1275" s="60" t="s">
        <v>272</v>
      </c>
      <c r="G1275" s="9">
        <v>9</v>
      </c>
      <c r="H1275" s="9"/>
    </row>
    <row r="1276" spans="1:8" ht="33" x14ac:dyDescent="0.25">
      <c r="A1276" s="50" t="s">
        <v>311</v>
      </c>
      <c r="B1276" s="30" t="s">
        <v>256</v>
      </c>
      <c r="C1276" s="30" t="s">
        <v>33</v>
      </c>
      <c r="D1276" s="30" t="s">
        <v>80</v>
      </c>
      <c r="E1276" s="30" t="s">
        <v>312</v>
      </c>
      <c r="F1276" s="30"/>
      <c r="G1276" s="11">
        <f t="shared" ref="G1276:H1277" si="436">G1277</f>
        <v>30</v>
      </c>
      <c r="H1276" s="11">
        <f t="shared" si="436"/>
        <v>0</v>
      </c>
    </row>
    <row r="1277" spans="1:8" x14ac:dyDescent="0.25">
      <c r="A1277" s="48" t="s">
        <v>101</v>
      </c>
      <c r="B1277" s="30" t="s">
        <v>256</v>
      </c>
      <c r="C1277" s="30" t="s">
        <v>33</v>
      </c>
      <c r="D1277" s="30" t="s">
        <v>80</v>
      </c>
      <c r="E1277" s="30" t="s">
        <v>312</v>
      </c>
      <c r="F1277" s="30" t="s">
        <v>102</v>
      </c>
      <c r="G1277" s="11">
        <f t="shared" si="436"/>
        <v>30</v>
      </c>
      <c r="H1277" s="11">
        <f t="shared" si="436"/>
        <v>0</v>
      </c>
    </row>
    <row r="1278" spans="1:8" x14ac:dyDescent="0.25">
      <c r="A1278" s="48" t="s">
        <v>271</v>
      </c>
      <c r="B1278" s="30" t="s">
        <v>256</v>
      </c>
      <c r="C1278" s="30" t="s">
        <v>33</v>
      </c>
      <c r="D1278" s="30" t="s">
        <v>80</v>
      </c>
      <c r="E1278" s="30" t="s">
        <v>312</v>
      </c>
      <c r="F1278" s="60" t="s">
        <v>272</v>
      </c>
      <c r="G1278" s="9">
        <v>30</v>
      </c>
      <c r="H1278" s="9"/>
    </row>
    <row r="1279" spans="1:8" ht="33" x14ac:dyDescent="0.25">
      <c r="A1279" s="50" t="s">
        <v>313</v>
      </c>
      <c r="B1279" s="30" t="s">
        <v>256</v>
      </c>
      <c r="C1279" s="30" t="s">
        <v>33</v>
      </c>
      <c r="D1279" s="30" t="s">
        <v>80</v>
      </c>
      <c r="E1279" s="30" t="s">
        <v>314</v>
      </c>
      <c r="F1279" s="30"/>
      <c r="G1279" s="11">
        <f t="shared" ref="G1279:H1280" si="437">G1280</f>
        <v>3267</v>
      </c>
      <c r="H1279" s="11">
        <f t="shared" si="437"/>
        <v>0</v>
      </c>
    </row>
    <row r="1280" spans="1:8" x14ac:dyDescent="0.25">
      <c r="A1280" s="48" t="s">
        <v>101</v>
      </c>
      <c r="B1280" s="30" t="s">
        <v>256</v>
      </c>
      <c r="C1280" s="30" t="s">
        <v>33</v>
      </c>
      <c r="D1280" s="30" t="s">
        <v>80</v>
      </c>
      <c r="E1280" s="30" t="s">
        <v>314</v>
      </c>
      <c r="F1280" s="30" t="s">
        <v>102</v>
      </c>
      <c r="G1280" s="11">
        <f t="shared" si="437"/>
        <v>3267</v>
      </c>
      <c r="H1280" s="11">
        <f t="shared" si="437"/>
        <v>0</v>
      </c>
    </row>
    <row r="1281" spans="1:8" x14ac:dyDescent="0.25">
      <c r="A1281" s="48" t="s">
        <v>271</v>
      </c>
      <c r="B1281" s="30" t="s">
        <v>256</v>
      </c>
      <c r="C1281" s="30" t="s">
        <v>33</v>
      </c>
      <c r="D1281" s="30" t="s">
        <v>80</v>
      </c>
      <c r="E1281" s="30" t="s">
        <v>314</v>
      </c>
      <c r="F1281" s="60" t="s">
        <v>272</v>
      </c>
      <c r="G1281" s="9">
        <v>3267</v>
      </c>
      <c r="H1281" s="9"/>
    </row>
    <row r="1282" spans="1:8" ht="33" x14ac:dyDescent="0.25">
      <c r="A1282" s="50" t="s">
        <v>315</v>
      </c>
      <c r="B1282" s="30" t="s">
        <v>256</v>
      </c>
      <c r="C1282" s="30" t="s">
        <v>33</v>
      </c>
      <c r="D1282" s="30" t="s">
        <v>80</v>
      </c>
      <c r="E1282" s="30" t="s">
        <v>316</v>
      </c>
      <c r="F1282" s="30"/>
      <c r="G1282" s="11">
        <f t="shared" ref="G1282:H1283" si="438">G1283</f>
        <v>22876</v>
      </c>
      <c r="H1282" s="11">
        <f t="shared" si="438"/>
        <v>0</v>
      </c>
    </row>
    <row r="1283" spans="1:8" x14ac:dyDescent="0.25">
      <c r="A1283" s="48" t="s">
        <v>101</v>
      </c>
      <c r="B1283" s="30" t="s">
        <v>256</v>
      </c>
      <c r="C1283" s="30" t="s">
        <v>33</v>
      </c>
      <c r="D1283" s="30" t="s">
        <v>80</v>
      </c>
      <c r="E1283" s="30" t="s">
        <v>316</v>
      </c>
      <c r="F1283" s="30" t="s">
        <v>102</v>
      </c>
      <c r="G1283" s="11">
        <f t="shared" si="438"/>
        <v>22876</v>
      </c>
      <c r="H1283" s="11">
        <f t="shared" si="438"/>
        <v>0</v>
      </c>
    </row>
    <row r="1284" spans="1:8" x14ac:dyDescent="0.25">
      <c r="A1284" s="48" t="s">
        <v>271</v>
      </c>
      <c r="B1284" s="30" t="s">
        <v>256</v>
      </c>
      <c r="C1284" s="30" t="s">
        <v>33</v>
      </c>
      <c r="D1284" s="30" t="s">
        <v>80</v>
      </c>
      <c r="E1284" s="30" t="s">
        <v>316</v>
      </c>
      <c r="F1284" s="60" t="s">
        <v>272</v>
      </c>
      <c r="G1284" s="9">
        <v>22876</v>
      </c>
      <c r="H1284" s="9"/>
    </row>
    <row r="1285" spans="1:8" ht="33" x14ac:dyDescent="0.25">
      <c r="A1285" s="50" t="s">
        <v>633</v>
      </c>
      <c r="B1285" s="30" t="s">
        <v>256</v>
      </c>
      <c r="C1285" s="30" t="s">
        <v>33</v>
      </c>
      <c r="D1285" s="30" t="s">
        <v>80</v>
      </c>
      <c r="E1285" s="30" t="s">
        <v>632</v>
      </c>
      <c r="F1285" s="30"/>
      <c r="G1285" s="9">
        <f t="shared" ref="G1285:H1286" si="439">G1286</f>
        <v>5904</v>
      </c>
      <c r="H1285" s="9">
        <f t="shared" si="439"/>
        <v>0</v>
      </c>
    </row>
    <row r="1286" spans="1:8" x14ac:dyDescent="0.25">
      <c r="A1286" s="48" t="s">
        <v>101</v>
      </c>
      <c r="B1286" s="30" t="s">
        <v>256</v>
      </c>
      <c r="C1286" s="30" t="s">
        <v>33</v>
      </c>
      <c r="D1286" s="30" t="s">
        <v>80</v>
      </c>
      <c r="E1286" s="30" t="s">
        <v>632</v>
      </c>
      <c r="F1286" s="30" t="s">
        <v>102</v>
      </c>
      <c r="G1286" s="9">
        <f t="shared" si="439"/>
        <v>5904</v>
      </c>
      <c r="H1286" s="9">
        <f t="shared" si="439"/>
        <v>0</v>
      </c>
    </row>
    <row r="1287" spans="1:8" x14ac:dyDescent="0.25">
      <c r="A1287" s="48" t="s">
        <v>271</v>
      </c>
      <c r="B1287" s="30" t="s">
        <v>256</v>
      </c>
      <c r="C1287" s="30" t="s">
        <v>33</v>
      </c>
      <c r="D1287" s="30" t="s">
        <v>80</v>
      </c>
      <c r="E1287" s="30" t="s">
        <v>632</v>
      </c>
      <c r="F1287" s="60" t="s">
        <v>272</v>
      </c>
      <c r="G1287" s="9">
        <v>5904</v>
      </c>
      <c r="H1287" s="9"/>
    </row>
    <row r="1288" spans="1:8" ht="132" x14ac:dyDescent="0.25">
      <c r="A1288" s="50" t="s">
        <v>671</v>
      </c>
      <c r="B1288" s="30" t="s">
        <v>256</v>
      </c>
      <c r="C1288" s="30" t="s">
        <v>33</v>
      </c>
      <c r="D1288" s="30" t="s">
        <v>80</v>
      </c>
      <c r="E1288" s="30" t="s">
        <v>672</v>
      </c>
      <c r="F1288" s="30"/>
      <c r="G1288" s="9">
        <f t="shared" ref="G1288:H1289" si="440">G1289</f>
        <v>1848</v>
      </c>
      <c r="H1288" s="9">
        <f t="shared" si="440"/>
        <v>0</v>
      </c>
    </row>
    <row r="1289" spans="1:8" x14ac:dyDescent="0.25">
      <c r="A1289" s="50" t="s">
        <v>101</v>
      </c>
      <c r="B1289" s="30" t="s">
        <v>256</v>
      </c>
      <c r="C1289" s="30" t="s">
        <v>33</v>
      </c>
      <c r="D1289" s="30" t="s">
        <v>80</v>
      </c>
      <c r="E1289" s="30" t="s">
        <v>672</v>
      </c>
      <c r="F1289" s="30" t="s">
        <v>102</v>
      </c>
      <c r="G1289" s="9">
        <f t="shared" si="440"/>
        <v>1848</v>
      </c>
      <c r="H1289" s="9">
        <f t="shared" si="440"/>
        <v>0</v>
      </c>
    </row>
    <row r="1290" spans="1:8" x14ac:dyDescent="0.25">
      <c r="A1290" s="28" t="s">
        <v>271</v>
      </c>
      <c r="B1290" s="30" t="s">
        <v>256</v>
      </c>
      <c r="C1290" s="30" t="s">
        <v>33</v>
      </c>
      <c r="D1290" s="30" t="s">
        <v>80</v>
      </c>
      <c r="E1290" s="30" t="s">
        <v>672</v>
      </c>
      <c r="F1290" s="30" t="s">
        <v>272</v>
      </c>
      <c r="G1290" s="9">
        <v>1848</v>
      </c>
      <c r="H1290" s="9"/>
    </row>
    <row r="1291" spans="1:8" x14ac:dyDescent="0.25">
      <c r="A1291" s="48"/>
      <c r="B1291" s="30"/>
      <c r="C1291" s="30"/>
      <c r="D1291" s="30"/>
      <c r="E1291" s="30"/>
      <c r="F1291" s="60"/>
      <c r="G1291" s="9"/>
      <c r="H1291" s="9"/>
    </row>
    <row r="1292" spans="1:8" ht="18.75" x14ac:dyDescent="0.3">
      <c r="A1292" s="64" t="s">
        <v>32</v>
      </c>
      <c r="B1292" s="35" t="s">
        <v>256</v>
      </c>
      <c r="C1292" s="35" t="s">
        <v>33</v>
      </c>
      <c r="D1292" s="35" t="s">
        <v>17</v>
      </c>
      <c r="E1292" s="35"/>
      <c r="F1292" s="35"/>
      <c r="G1292" s="13">
        <f t="shared" ref="G1292:H1296" si="441">G1293</f>
        <v>513</v>
      </c>
      <c r="H1292" s="13">
        <f t="shared" si="441"/>
        <v>0</v>
      </c>
    </row>
    <row r="1293" spans="1:8" ht="66" x14ac:dyDescent="0.25">
      <c r="A1293" s="25" t="s">
        <v>426</v>
      </c>
      <c r="B1293" s="30" t="s">
        <v>256</v>
      </c>
      <c r="C1293" s="30" t="s">
        <v>33</v>
      </c>
      <c r="D1293" s="30" t="s">
        <v>17</v>
      </c>
      <c r="E1293" s="30" t="s">
        <v>223</v>
      </c>
      <c r="F1293" s="30"/>
      <c r="G1293" s="11">
        <f t="shared" si="441"/>
        <v>513</v>
      </c>
      <c r="H1293" s="11">
        <f t="shared" si="441"/>
        <v>0</v>
      </c>
    </row>
    <row r="1294" spans="1:8" x14ac:dyDescent="0.25">
      <c r="A1294" s="48" t="s">
        <v>15</v>
      </c>
      <c r="B1294" s="30" t="s">
        <v>256</v>
      </c>
      <c r="C1294" s="30" t="s">
        <v>33</v>
      </c>
      <c r="D1294" s="30" t="s">
        <v>17</v>
      </c>
      <c r="E1294" s="30" t="s">
        <v>224</v>
      </c>
      <c r="F1294" s="30"/>
      <c r="G1294" s="11">
        <f t="shared" si="441"/>
        <v>513</v>
      </c>
      <c r="H1294" s="11">
        <f t="shared" si="441"/>
        <v>0</v>
      </c>
    </row>
    <row r="1295" spans="1:8" x14ac:dyDescent="0.25">
      <c r="A1295" s="48" t="s">
        <v>252</v>
      </c>
      <c r="B1295" s="30" t="s">
        <v>256</v>
      </c>
      <c r="C1295" s="30" t="s">
        <v>33</v>
      </c>
      <c r="D1295" s="30" t="s">
        <v>17</v>
      </c>
      <c r="E1295" s="30" t="s">
        <v>253</v>
      </c>
      <c r="F1295" s="30"/>
      <c r="G1295" s="11">
        <f t="shared" si="441"/>
        <v>513</v>
      </c>
      <c r="H1295" s="11">
        <f t="shared" si="441"/>
        <v>0</v>
      </c>
    </row>
    <row r="1296" spans="1:8" ht="33" x14ac:dyDescent="0.25">
      <c r="A1296" s="48" t="s">
        <v>12</v>
      </c>
      <c r="B1296" s="30" t="s">
        <v>256</v>
      </c>
      <c r="C1296" s="30" t="s">
        <v>33</v>
      </c>
      <c r="D1296" s="30" t="s">
        <v>17</v>
      </c>
      <c r="E1296" s="30" t="s">
        <v>253</v>
      </c>
      <c r="F1296" s="30" t="s">
        <v>13</v>
      </c>
      <c r="G1296" s="11">
        <f t="shared" si="441"/>
        <v>513</v>
      </c>
      <c r="H1296" s="11">
        <f t="shared" si="441"/>
        <v>0</v>
      </c>
    </row>
    <row r="1297" spans="1:8" x14ac:dyDescent="0.25">
      <c r="A1297" s="48" t="s">
        <v>24</v>
      </c>
      <c r="B1297" s="30" t="s">
        <v>256</v>
      </c>
      <c r="C1297" s="30" t="s">
        <v>33</v>
      </c>
      <c r="D1297" s="30" t="s">
        <v>17</v>
      </c>
      <c r="E1297" s="30" t="s">
        <v>253</v>
      </c>
      <c r="F1297" s="26" t="s">
        <v>36</v>
      </c>
      <c r="G1297" s="9">
        <v>513</v>
      </c>
      <c r="H1297" s="9"/>
    </row>
    <row r="1298" spans="1:8" x14ac:dyDescent="0.25">
      <c r="A1298" s="48"/>
      <c r="B1298" s="30"/>
      <c r="C1298" s="30"/>
      <c r="D1298" s="30"/>
      <c r="E1298" s="30"/>
      <c r="F1298" s="26"/>
      <c r="G1298" s="9"/>
      <c r="H1298" s="9"/>
    </row>
    <row r="1299" spans="1:8" ht="40.5" x14ac:dyDescent="0.3">
      <c r="A1299" s="39" t="s">
        <v>497</v>
      </c>
      <c r="B1299" s="21">
        <v>923</v>
      </c>
      <c r="C1299" s="21"/>
      <c r="D1299" s="21"/>
      <c r="E1299" s="21"/>
      <c r="F1299" s="21"/>
      <c r="G1299" s="6">
        <f>G1301+G1324+G1409+G1416</f>
        <v>211579</v>
      </c>
      <c r="H1299" s="6">
        <f>H1301+H1324+H1409+H1416</f>
        <v>3665</v>
      </c>
    </row>
    <row r="1300" spans="1:8" s="74" customFormat="1" x14ac:dyDescent="0.25">
      <c r="A1300" s="77"/>
      <c r="B1300" s="27"/>
      <c r="C1300" s="27"/>
      <c r="D1300" s="27"/>
      <c r="E1300" s="27"/>
      <c r="F1300" s="27"/>
      <c r="G1300" s="10"/>
      <c r="H1300" s="10"/>
    </row>
    <row r="1301" spans="1:8" ht="75" x14ac:dyDescent="0.3">
      <c r="A1301" s="33" t="s">
        <v>97</v>
      </c>
      <c r="B1301" s="24">
        <v>923</v>
      </c>
      <c r="C1301" s="24" t="s">
        <v>22</v>
      </c>
      <c r="D1301" s="24" t="s">
        <v>29</v>
      </c>
      <c r="E1301" s="24"/>
      <c r="F1301" s="24"/>
      <c r="G1301" s="15">
        <f t="shared" ref="G1301:H1305" si="442">G1302</f>
        <v>4151</v>
      </c>
      <c r="H1301" s="15">
        <f t="shared" si="442"/>
        <v>42</v>
      </c>
    </row>
    <row r="1302" spans="1:8" ht="49.5" x14ac:dyDescent="0.25">
      <c r="A1302" s="28" t="s">
        <v>428</v>
      </c>
      <c r="B1302" s="26">
        <v>923</v>
      </c>
      <c r="C1302" s="26" t="s">
        <v>22</v>
      </c>
      <c r="D1302" s="26" t="s">
        <v>29</v>
      </c>
      <c r="E1302" s="26" t="s">
        <v>74</v>
      </c>
      <c r="F1302" s="26"/>
      <c r="G1302" s="11">
        <f t="shared" ref="G1302:H1302" si="443">G1303+G1307</f>
        <v>4151</v>
      </c>
      <c r="H1302" s="11">
        <f t="shared" si="443"/>
        <v>42</v>
      </c>
    </row>
    <row r="1303" spans="1:8" ht="33" x14ac:dyDescent="0.25">
      <c r="A1303" s="25" t="s">
        <v>81</v>
      </c>
      <c r="B1303" s="26">
        <v>923</v>
      </c>
      <c r="C1303" s="26" t="s">
        <v>22</v>
      </c>
      <c r="D1303" s="26" t="s">
        <v>29</v>
      </c>
      <c r="E1303" s="26" t="s">
        <v>541</v>
      </c>
      <c r="F1303" s="26"/>
      <c r="G1303" s="11">
        <f t="shared" si="442"/>
        <v>4109</v>
      </c>
      <c r="H1303" s="11">
        <f t="shared" si="442"/>
        <v>0</v>
      </c>
    </row>
    <row r="1304" spans="1:8" ht="20.100000000000001" customHeight="1" x14ac:dyDescent="0.25">
      <c r="A1304" s="25" t="s">
        <v>90</v>
      </c>
      <c r="B1304" s="26">
        <v>923</v>
      </c>
      <c r="C1304" s="26" t="s">
        <v>22</v>
      </c>
      <c r="D1304" s="26" t="s">
        <v>29</v>
      </c>
      <c r="E1304" s="26" t="s">
        <v>543</v>
      </c>
      <c r="F1304" s="26"/>
      <c r="G1304" s="11">
        <f t="shared" si="442"/>
        <v>4109</v>
      </c>
      <c r="H1304" s="11">
        <f t="shared" si="442"/>
        <v>0</v>
      </c>
    </row>
    <row r="1305" spans="1:8" ht="33" x14ac:dyDescent="0.25">
      <c r="A1305" s="25" t="s">
        <v>244</v>
      </c>
      <c r="B1305" s="26">
        <v>923</v>
      </c>
      <c r="C1305" s="26" t="s">
        <v>22</v>
      </c>
      <c r="D1305" s="26" t="s">
        <v>29</v>
      </c>
      <c r="E1305" s="26" t="s">
        <v>543</v>
      </c>
      <c r="F1305" s="26" t="s">
        <v>31</v>
      </c>
      <c r="G1305" s="9">
        <f t="shared" si="442"/>
        <v>4109</v>
      </c>
      <c r="H1305" s="9">
        <f t="shared" si="442"/>
        <v>0</v>
      </c>
    </row>
    <row r="1306" spans="1:8" ht="33" x14ac:dyDescent="0.25">
      <c r="A1306" s="25" t="s">
        <v>37</v>
      </c>
      <c r="B1306" s="26">
        <v>923</v>
      </c>
      <c r="C1306" s="26" t="s">
        <v>22</v>
      </c>
      <c r="D1306" s="26" t="s">
        <v>29</v>
      </c>
      <c r="E1306" s="26" t="s">
        <v>543</v>
      </c>
      <c r="F1306" s="26" t="s">
        <v>38</v>
      </c>
      <c r="G1306" s="9">
        <f>3881+228</f>
        <v>4109</v>
      </c>
      <c r="H1306" s="9"/>
    </row>
    <row r="1307" spans="1:8" ht="16.5" customHeight="1" x14ac:dyDescent="0.25">
      <c r="A1307" s="25" t="s">
        <v>576</v>
      </c>
      <c r="B1307" s="26">
        <v>923</v>
      </c>
      <c r="C1307" s="26" t="s">
        <v>22</v>
      </c>
      <c r="D1307" s="26" t="s">
        <v>29</v>
      </c>
      <c r="E1307" s="26" t="s">
        <v>578</v>
      </c>
      <c r="F1307" s="26"/>
      <c r="G1307" s="9">
        <f t="shared" ref="G1307:H1307" si="444">G1308+G1311+G1314+G1317+G1320</f>
        <v>42</v>
      </c>
      <c r="H1307" s="9">
        <f t="shared" si="444"/>
        <v>42</v>
      </c>
    </row>
    <row r="1308" spans="1:8" ht="33" x14ac:dyDescent="0.25">
      <c r="A1308" s="25" t="s">
        <v>577</v>
      </c>
      <c r="B1308" s="26">
        <v>923</v>
      </c>
      <c r="C1308" s="26" t="s">
        <v>22</v>
      </c>
      <c r="D1308" s="26" t="s">
        <v>29</v>
      </c>
      <c r="E1308" s="26" t="s">
        <v>579</v>
      </c>
      <c r="F1308" s="26"/>
      <c r="G1308" s="9">
        <f t="shared" ref="G1308:H1309" si="445">G1309</f>
        <v>7</v>
      </c>
      <c r="H1308" s="9">
        <f t="shared" si="445"/>
        <v>7</v>
      </c>
    </row>
    <row r="1309" spans="1:8" ht="33" x14ac:dyDescent="0.25">
      <c r="A1309" s="25" t="s">
        <v>244</v>
      </c>
      <c r="B1309" s="26">
        <v>923</v>
      </c>
      <c r="C1309" s="26" t="s">
        <v>22</v>
      </c>
      <c r="D1309" s="26" t="s">
        <v>29</v>
      </c>
      <c r="E1309" s="26" t="s">
        <v>579</v>
      </c>
      <c r="F1309" s="26" t="s">
        <v>31</v>
      </c>
      <c r="G1309" s="9">
        <f t="shared" si="445"/>
        <v>7</v>
      </c>
      <c r="H1309" s="9">
        <f t="shared" si="445"/>
        <v>7</v>
      </c>
    </row>
    <row r="1310" spans="1:8" ht="33" x14ac:dyDescent="0.25">
      <c r="A1310" s="25" t="s">
        <v>37</v>
      </c>
      <c r="B1310" s="26">
        <v>923</v>
      </c>
      <c r="C1310" s="26" t="s">
        <v>22</v>
      </c>
      <c r="D1310" s="26" t="s">
        <v>29</v>
      </c>
      <c r="E1310" s="26" t="s">
        <v>579</v>
      </c>
      <c r="F1310" s="26" t="s">
        <v>38</v>
      </c>
      <c r="G1310" s="9">
        <v>7</v>
      </c>
      <c r="H1310" s="9">
        <v>7</v>
      </c>
    </row>
    <row r="1311" spans="1:8" ht="18.75" customHeight="1" x14ac:dyDescent="0.25">
      <c r="A1311" s="25" t="s">
        <v>580</v>
      </c>
      <c r="B1311" s="26">
        <v>923</v>
      </c>
      <c r="C1311" s="26" t="s">
        <v>22</v>
      </c>
      <c r="D1311" s="26" t="s">
        <v>29</v>
      </c>
      <c r="E1311" s="26" t="s">
        <v>582</v>
      </c>
      <c r="F1311" s="26"/>
      <c r="G1311" s="9">
        <f t="shared" ref="G1311:H1312" si="446">G1312</f>
        <v>21</v>
      </c>
      <c r="H1311" s="9">
        <f t="shared" si="446"/>
        <v>21</v>
      </c>
    </row>
    <row r="1312" spans="1:8" ht="33" x14ac:dyDescent="0.25">
      <c r="A1312" s="25" t="s">
        <v>244</v>
      </c>
      <c r="B1312" s="26">
        <v>923</v>
      </c>
      <c r="C1312" s="26" t="s">
        <v>22</v>
      </c>
      <c r="D1312" s="26" t="s">
        <v>29</v>
      </c>
      <c r="E1312" s="26" t="s">
        <v>582</v>
      </c>
      <c r="F1312" s="26" t="s">
        <v>31</v>
      </c>
      <c r="G1312" s="9">
        <f t="shared" si="446"/>
        <v>21</v>
      </c>
      <c r="H1312" s="9">
        <f t="shared" si="446"/>
        <v>21</v>
      </c>
    </row>
    <row r="1313" spans="1:8" ht="33" x14ac:dyDescent="0.25">
      <c r="A1313" s="25" t="s">
        <v>37</v>
      </c>
      <c r="B1313" s="26">
        <v>923</v>
      </c>
      <c r="C1313" s="26" t="s">
        <v>22</v>
      </c>
      <c r="D1313" s="26" t="s">
        <v>29</v>
      </c>
      <c r="E1313" s="26" t="s">
        <v>582</v>
      </c>
      <c r="F1313" s="26" t="s">
        <v>38</v>
      </c>
      <c r="G1313" s="9">
        <v>21</v>
      </c>
      <c r="H1313" s="9">
        <v>21</v>
      </c>
    </row>
    <row r="1314" spans="1:8" s="85" customFormat="1" ht="49.5" hidden="1" x14ac:dyDescent="0.25">
      <c r="A1314" s="86" t="s">
        <v>586</v>
      </c>
      <c r="B1314" s="84">
        <v>923</v>
      </c>
      <c r="C1314" s="84" t="s">
        <v>22</v>
      </c>
      <c r="D1314" s="84" t="s">
        <v>29</v>
      </c>
      <c r="E1314" s="84" t="s">
        <v>591</v>
      </c>
      <c r="F1314" s="84"/>
      <c r="G1314" s="9">
        <f t="shared" ref="G1314:H1315" si="447">G1315</f>
        <v>0</v>
      </c>
      <c r="H1314" s="9">
        <f t="shared" si="447"/>
        <v>0</v>
      </c>
    </row>
    <row r="1315" spans="1:8" s="85" customFormat="1" ht="33" hidden="1" x14ac:dyDescent="0.25">
      <c r="A1315" s="86" t="s">
        <v>244</v>
      </c>
      <c r="B1315" s="84">
        <v>923</v>
      </c>
      <c r="C1315" s="84" t="s">
        <v>22</v>
      </c>
      <c r="D1315" s="84" t="s">
        <v>29</v>
      </c>
      <c r="E1315" s="84" t="s">
        <v>591</v>
      </c>
      <c r="F1315" s="84" t="s">
        <v>31</v>
      </c>
      <c r="G1315" s="9">
        <f t="shared" si="447"/>
        <v>0</v>
      </c>
      <c r="H1315" s="9">
        <f t="shared" si="447"/>
        <v>0</v>
      </c>
    </row>
    <row r="1316" spans="1:8" s="85" customFormat="1" ht="33" hidden="1" x14ac:dyDescent="0.25">
      <c r="A1316" s="86" t="s">
        <v>37</v>
      </c>
      <c r="B1316" s="84">
        <v>923</v>
      </c>
      <c r="C1316" s="84" t="s">
        <v>22</v>
      </c>
      <c r="D1316" s="84" t="s">
        <v>29</v>
      </c>
      <c r="E1316" s="84" t="s">
        <v>591</v>
      </c>
      <c r="F1316" s="84" t="s">
        <v>38</v>
      </c>
      <c r="G1316" s="9"/>
      <c r="H1316" s="9"/>
    </row>
    <row r="1317" spans="1:8" s="85" customFormat="1" ht="33" hidden="1" x14ac:dyDescent="0.25">
      <c r="A1317" s="86" t="s">
        <v>587</v>
      </c>
      <c r="B1317" s="84">
        <v>923</v>
      </c>
      <c r="C1317" s="84" t="s">
        <v>22</v>
      </c>
      <c r="D1317" s="84" t="s">
        <v>29</v>
      </c>
      <c r="E1317" s="84" t="s">
        <v>590</v>
      </c>
      <c r="F1317" s="84"/>
      <c r="G1317" s="9">
        <f t="shared" ref="G1317:H1318" si="448">G1318</f>
        <v>0</v>
      </c>
      <c r="H1317" s="9">
        <f t="shared" si="448"/>
        <v>0</v>
      </c>
    </row>
    <row r="1318" spans="1:8" s="85" customFormat="1" ht="33" hidden="1" x14ac:dyDescent="0.25">
      <c r="A1318" s="86" t="s">
        <v>244</v>
      </c>
      <c r="B1318" s="84">
        <v>923</v>
      </c>
      <c r="C1318" s="84" t="s">
        <v>22</v>
      </c>
      <c r="D1318" s="84" t="s">
        <v>29</v>
      </c>
      <c r="E1318" s="84" t="s">
        <v>590</v>
      </c>
      <c r="F1318" s="84" t="s">
        <v>31</v>
      </c>
      <c r="G1318" s="9">
        <f t="shared" si="448"/>
        <v>0</v>
      </c>
      <c r="H1318" s="9">
        <f t="shared" si="448"/>
        <v>0</v>
      </c>
    </row>
    <row r="1319" spans="1:8" s="85" customFormat="1" ht="33" hidden="1" x14ac:dyDescent="0.25">
      <c r="A1319" s="86" t="s">
        <v>37</v>
      </c>
      <c r="B1319" s="84">
        <v>923</v>
      </c>
      <c r="C1319" s="84" t="s">
        <v>22</v>
      </c>
      <c r="D1319" s="84" t="s">
        <v>29</v>
      </c>
      <c r="E1319" s="84" t="s">
        <v>590</v>
      </c>
      <c r="F1319" s="84" t="s">
        <v>38</v>
      </c>
      <c r="G1319" s="9"/>
      <c r="H1319" s="9"/>
    </row>
    <row r="1320" spans="1:8" ht="17.25" customHeight="1" x14ac:dyDescent="0.25">
      <c r="A1320" s="25" t="s">
        <v>588</v>
      </c>
      <c r="B1320" s="26">
        <f>B1318</f>
        <v>923</v>
      </c>
      <c r="C1320" s="26" t="s">
        <v>22</v>
      </c>
      <c r="D1320" s="26" t="s">
        <v>29</v>
      </c>
      <c r="E1320" s="26" t="s">
        <v>589</v>
      </c>
      <c r="F1320" s="26"/>
      <c r="G1320" s="9">
        <f t="shared" ref="G1320" si="449">G1321</f>
        <v>14</v>
      </c>
      <c r="H1320" s="9">
        <f t="shared" ref="G1320:H1321" si="450">H1321</f>
        <v>14</v>
      </c>
    </row>
    <row r="1321" spans="1:8" ht="33" x14ac:dyDescent="0.25">
      <c r="A1321" s="25" t="s">
        <v>244</v>
      </c>
      <c r="B1321" s="26">
        <f>B1319</f>
        <v>923</v>
      </c>
      <c r="C1321" s="26" t="s">
        <v>22</v>
      </c>
      <c r="D1321" s="26" t="s">
        <v>29</v>
      </c>
      <c r="E1321" s="26" t="s">
        <v>589</v>
      </c>
      <c r="F1321" s="26" t="s">
        <v>31</v>
      </c>
      <c r="G1321" s="9">
        <f t="shared" si="450"/>
        <v>14</v>
      </c>
      <c r="H1321" s="9">
        <f t="shared" si="450"/>
        <v>14</v>
      </c>
    </row>
    <row r="1322" spans="1:8" ht="33" x14ac:dyDescent="0.25">
      <c r="A1322" s="25" t="s">
        <v>37</v>
      </c>
      <c r="B1322" s="26">
        <f>B1320</f>
        <v>923</v>
      </c>
      <c r="C1322" s="26" t="s">
        <v>22</v>
      </c>
      <c r="D1322" s="26" t="s">
        <v>29</v>
      </c>
      <c r="E1322" s="26" t="s">
        <v>589</v>
      </c>
      <c r="F1322" s="26" t="s">
        <v>38</v>
      </c>
      <c r="G1322" s="9">
        <v>14</v>
      </c>
      <c r="H1322" s="9">
        <v>14</v>
      </c>
    </row>
    <row r="1323" spans="1:8" x14ac:dyDescent="0.25">
      <c r="A1323" s="25"/>
      <c r="B1323" s="26"/>
      <c r="C1323" s="26"/>
      <c r="D1323" s="26"/>
      <c r="E1323" s="26"/>
      <c r="F1323" s="26"/>
      <c r="G1323" s="9"/>
      <c r="H1323" s="9"/>
    </row>
    <row r="1324" spans="1:8" ht="18.75" x14ac:dyDescent="0.3">
      <c r="A1324" s="23" t="s">
        <v>59</v>
      </c>
      <c r="B1324" s="24">
        <v>923</v>
      </c>
      <c r="C1324" s="24" t="s">
        <v>22</v>
      </c>
      <c r="D1324" s="24" t="s">
        <v>60</v>
      </c>
      <c r="E1324" s="24"/>
      <c r="F1324" s="24"/>
      <c r="G1324" s="13">
        <f>G1325+G1335+G1330+G1404</f>
        <v>197950</v>
      </c>
      <c r="H1324" s="13">
        <f>H1325+H1335+H1330+H1404</f>
        <v>3623</v>
      </c>
    </row>
    <row r="1325" spans="1:8" ht="82.5" x14ac:dyDescent="0.25">
      <c r="A1325" s="25" t="s">
        <v>119</v>
      </c>
      <c r="B1325" s="26">
        <v>923</v>
      </c>
      <c r="C1325" s="26" t="s">
        <v>22</v>
      </c>
      <c r="D1325" s="26" t="s">
        <v>60</v>
      </c>
      <c r="E1325" s="26" t="s">
        <v>120</v>
      </c>
      <c r="F1325" s="26"/>
      <c r="G1325" s="11">
        <f t="shared" ref="G1325" si="451">G1326</f>
        <v>2212</v>
      </c>
      <c r="H1325" s="11">
        <f t="shared" ref="G1325:H1328" si="452">H1326</f>
        <v>0</v>
      </c>
    </row>
    <row r="1326" spans="1:8" ht="20.100000000000001" customHeight="1" x14ac:dyDescent="0.25">
      <c r="A1326" s="28" t="s">
        <v>15</v>
      </c>
      <c r="B1326" s="26">
        <v>923</v>
      </c>
      <c r="C1326" s="26" t="s">
        <v>22</v>
      </c>
      <c r="D1326" s="26" t="s">
        <v>60</v>
      </c>
      <c r="E1326" s="47" t="s">
        <v>151</v>
      </c>
      <c r="F1326" s="26"/>
      <c r="G1326" s="11">
        <f t="shared" si="452"/>
        <v>2212</v>
      </c>
      <c r="H1326" s="11">
        <f t="shared" si="452"/>
        <v>0</v>
      </c>
    </row>
    <row r="1327" spans="1:8" ht="20.100000000000001" customHeight="1" x14ac:dyDescent="0.25">
      <c r="A1327" s="28" t="s">
        <v>61</v>
      </c>
      <c r="B1327" s="26">
        <v>923</v>
      </c>
      <c r="C1327" s="26" t="s">
        <v>22</v>
      </c>
      <c r="D1327" s="26" t="s">
        <v>60</v>
      </c>
      <c r="E1327" s="47" t="s">
        <v>646</v>
      </c>
      <c r="F1327" s="26"/>
      <c r="G1327" s="11">
        <f t="shared" si="452"/>
        <v>2212</v>
      </c>
      <c r="H1327" s="11">
        <f t="shared" si="452"/>
        <v>0</v>
      </c>
    </row>
    <row r="1328" spans="1:8" ht="33" x14ac:dyDescent="0.25">
      <c r="A1328" s="25" t="s">
        <v>244</v>
      </c>
      <c r="B1328" s="26">
        <v>923</v>
      </c>
      <c r="C1328" s="26" t="s">
        <v>22</v>
      </c>
      <c r="D1328" s="26" t="s">
        <v>60</v>
      </c>
      <c r="E1328" s="26" t="s">
        <v>646</v>
      </c>
      <c r="F1328" s="26" t="s">
        <v>31</v>
      </c>
      <c r="G1328" s="11">
        <f t="shared" si="452"/>
        <v>2212</v>
      </c>
      <c r="H1328" s="11">
        <f t="shared" si="452"/>
        <v>0</v>
      </c>
    </row>
    <row r="1329" spans="1:8" ht="33" x14ac:dyDescent="0.25">
      <c r="A1329" s="25" t="s">
        <v>37</v>
      </c>
      <c r="B1329" s="26">
        <v>923</v>
      </c>
      <c r="C1329" s="26" t="s">
        <v>22</v>
      </c>
      <c r="D1329" s="26" t="s">
        <v>60</v>
      </c>
      <c r="E1329" s="26" t="s">
        <v>646</v>
      </c>
      <c r="F1329" s="26" t="s">
        <v>38</v>
      </c>
      <c r="G1329" s="9">
        <f>1676+536</f>
        <v>2212</v>
      </c>
      <c r="H1329" s="9"/>
    </row>
    <row r="1330" spans="1:8" ht="33" x14ac:dyDescent="0.25">
      <c r="A1330" s="28" t="s">
        <v>427</v>
      </c>
      <c r="B1330" s="26">
        <v>923</v>
      </c>
      <c r="C1330" s="26" t="s">
        <v>22</v>
      </c>
      <c r="D1330" s="26" t="s">
        <v>60</v>
      </c>
      <c r="E1330" s="26" t="s">
        <v>98</v>
      </c>
      <c r="F1330" s="26"/>
      <c r="G1330" s="9">
        <f t="shared" ref="G1330:H1333" si="453">G1331</f>
        <v>91</v>
      </c>
      <c r="H1330" s="9">
        <f t="shared" si="453"/>
        <v>0</v>
      </c>
    </row>
    <row r="1331" spans="1:8" ht="20.100000000000001" customHeight="1" x14ac:dyDescent="0.25">
      <c r="A1331" s="28" t="s">
        <v>15</v>
      </c>
      <c r="B1331" s="26">
        <v>923</v>
      </c>
      <c r="C1331" s="26" t="s">
        <v>22</v>
      </c>
      <c r="D1331" s="26" t="s">
        <v>60</v>
      </c>
      <c r="E1331" s="47" t="s">
        <v>99</v>
      </c>
      <c r="F1331" s="26"/>
      <c r="G1331" s="11">
        <f t="shared" si="453"/>
        <v>91</v>
      </c>
      <c r="H1331" s="11">
        <f t="shared" si="453"/>
        <v>0</v>
      </c>
    </row>
    <row r="1332" spans="1:8" ht="20.100000000000001" customHeight="1" x14ac:dyDescent="0.25">
      <c r="A1332" s="28" t="s">
        <v>61</v>
      </c>
      <c r="B1332" s="26">
        <v>923</v>
      </c>
      <c r="C1332" s="26" t="s">
        <v>22</v>
      </c>
      <c r="D1332" s="26" t="s">
        <v>60</v>
      </c>
      <c r="E1332" s="47" t="s">
        <v>100</v>
      </c>
      <c r="F1332" s="26"/>
      <c r="G1332" s="11">
        <f t="shared" si="453"/>
        <v>91</v>
      </c>
      <c r="H1332" s="11">
        <f t="shared" si="453"/>
        <v>0</v>
      </c>
    </row>
    <row r="1333" spans="1:8" ht="33" x14ac:dyDescent="0.25">
      <c r="A1333" s="25" t="s">
        <v>244</v>
      </c>
      <c r="B1333" s="26">
        <v>923</v>
      </c>
      <c r="C1333" s="26" t="s">
        <v>22</v>
      </c>
      <c r="D1333" s="26" t="s">
        <v>60</v>
      </c>
      <c r="E1333" s="26" t="s">
        <v>100</v>
      </c>
      <c r="F1333" s="26" t="s">
        <v>31</v>
      </c>
      <c r="G1333" s="9">
        <f t="shared" si="453"/>
        <v>91</v>
      </c>
      <c r="H1333" s="9">
        <f t="shared" si="453"/>
        <v>0</v>
      </c>
    </row>
    <row r="1334" spans="1:8" ht="33" x14ac:dyDescent="0.25">
      <c r="A1334" s="25" t="s">
        <v>37</v>
      </c>
      <c r="B1334" s="26">
        <v>923</v>
      </c>
      <c r="C1334" s="26" t="s">
        <v>22</v>
      </c>
      <c r="D1334" s="26" t="s">
        <v>60</v>
      </c>
      <c r="E1334" s="26" t="s">
        <v>100</v>
      </c>
      <c r="F1334" s="26" t="s">
        <v>38</v>
      </c>
      <c r="G1334" s="9">
        <v>91</v>
      </c>
      <c r="H1334" s="9"/>
    </row>
    <row r="1335" spans="1:8" ht="49.5" x14ac:dyDescent="0.25">
      <c r="A1335" s="28" t="s">
        <v>428</v>
      </c>
      <c r="B1335" s="26">
        <v>923</v>
      </c>
      <c r="C1335" s="26" t="s">
        <v>22</v>
      </c>
      <c r="D1335" s="26" t="s">
        <v>60</v>
      </c>
      <c r="E1335" s="26" t="s">
        <v>74</v>
      </c>
      <c r="F1335" s="26"/>
      <c r="G1335" s="11">
        <f t="shared" ref="G1335:H1335" si="454">G1336+G1344+G1395+G1359</f>
        <v>195647</v>
      </c>
      <c r="H1335" s="11">
        <f t="shared" si="454"/>
        <v>3623</v>
      </c>
    </row>
    <row r="1336" spans="1:8" ht="20.100000000000001" customHeight="1" x14ac:dyDescent="0.25">
      <c r="A1336" s="28" t="s">
        <v>15</v>
      </c>
      <c r="B1336" s="26">
        <v>923</v>
      </c>
      <c r="C1336" s="26" t="s">
        <v>22</v>
      </c>
      <c r="D1336" s="26" t="s">
        <v>60</v>
      </c>
      <c r="E1336" s="47" t="s">
        <v>544</v>
      </c>
      <c r="F1336" s="26"/>
      <c r="G1336" s="11">
        <f t="shared" ref="G1336:H1336" si="455">G1337</f>
        <v>3608</v>
      </c>
      <c r="H1336" s="11">
        <f t="shared" si="455"/>
        <v>0</v>
      </c>
    </row>
    <row r="1337" spans="1:8" ht="20.100000000000001" customHeight="1" x14ac:dyDescent="0.25">
      <c r="A1337" s="28" t="s">
        <v>61</v>
      </c>
      <c r="B1337" s="26">
        <v>923</v>
      </c>
      <c r="C1337" s="26" t="s">
        <v>22</v>
      </c>
      <c r="D1337" s="26" t="s">
        <v>60</v>
      </c>
      <c r="E1337" s="47" t="s">
        <v>545</v>
      </c>
      <c r="F1337" s="26"/>
      <c r="G1337" s="11">
        <f t="shared" ref="G1337:H1337" si="456">G1338+G1340+G1342</f>
        <v>3608</v>
      </c>
      <c r="H1337" s="11">
        <f t="shared" si="456"/>
        <v>0</v>
      </c>
    </row>
    <row r="1338" spans="1:8" ht="33" x14ac:dyDescent="0.25">
      <c r="A1338" s="25" t="s">
        <v>244</v>
      </c>
      <c r="B1338" s="26">
        <v>923</v>
      </c>
      <c r="C1338" s="26" t="s">
        <v>22</v>
      </c>
      <c r="D1338" s="26" t="s">
        <v>60</v>
      </c>
      <c r="E1338" s="26" t="s">
        <v>545</v>
      </c>
      <c r="F1338" s="26" t="s">
        <v>31</v>
      </c>
      <c r="G1338" s="9">
        <f t="shared" ref="G1338:H1338" si="457">G1339</f>
        <v>2017</v>
      </c>
      <c r="H1338" s="9">
        <f t="shared" si="457"/>
        <v>0</v>
      </c>
    </row>
    <row r="1339" spans="1:8" ht="33" x14ac:dyDescent="0.25">
      <c r="A1339" s="25" t="s">
        <v>37</v>
      </c>
      <c r="B1339" s="26">
        <v>923</v>
      </c>
      <c r="C1339" s="26" t="s">
        <v>22</v>
      </c>
      <c r="D1339" s="26" t="s">
        <v>60</v>
      </c>
      <c r="E1339" s="26" t="s">
        <v>545</v>
      </c>
      <c r="F1339" s="26" t="s">
        <v>38</v>
      </c>
      <c r="G1339" s="9">
        <f>1017+1000</f>
        <v>2017</v>
      </c>
      <c r="H1339" s="9"/>
    </row>
    <row r="1340" spans="1:8" ht="20.100000000000001" customHeight="1" x14ac:dyDescent="0.25">
      <c r="A1340" s="28" t="s">
        <v>101</v>
      </c>
      <c r="B1340" s="26">
        <v>923</v>
      </c>
      <c r="C1340" s="26" t="s">
        <v>22</v>
      </c>
      <c r="D1340" s="26" t="s">
        <v>60</v>
      </c>
      <c r="E1340" s="47" t="s">
        <v>545</v>
      </c>
      <c r="F1340" s="26" t="s">
        <v>102</v>
      </c>
      <c r="G1340" s="11">
        <f t="shared" ref="G1340:H1340" si="458">G1341</f>
        <v>95</v>
      </c>
      <c r="H1340" s="11">
        <f t="shared" si="458"/>
        <v>0</v>
      </c>
    </row>
    <row r="1341" spans="1:8" ht="20.100000000000001" customHeight="1" x14ac:dyDescent="0.25">
      <c r="A1341" s="28" t="s">
        <v>103</v>
      </c>
      <c r="B1341" s="26">
        <v>923</v>
      </c>
      <c r="C1341" s="26" t="s">
        <v>22</v>
      </c>
      <c r="D1341" s="26" t="s">
        <v>60</v>
      </c>
      <c r="E1341" s="47" t="s">
        <v>545</v>
      </c>
      <c r="F1341" s="26" t="s">
        <v>104</v>
      </c>
      <c r="G1341" s="11">
        <v>95</v>
      </c>
      <c r="H1341" s="11"/>
    </row>
    <row r="1342" spans="1:8" ht="20.100000000000001" customHeight="1" x14ac:dyDescent="0.25">
      <c r="A1342" s="28" t="s">
        <v>66</v>
      </c>
      <c r="B1342" s="26">
        <v>923</v>
      </c>
      <c r="C1342" s="26" t="s">
        <v>22</v>
      </c>
      <c r="D1342" s="26" t="s">
        <v>60</v>
      </c>
      <c r="E1342" s="47" t="s">
        <v>545</v>
      </c>
      <c r="F1342" s="26" t="s">
        <v>67</v>
      </c>
      <c r="G1342" s="11">
        <f t="shared" ref="G1342:H1342" si="459">G1343</f>
        <v>1496</v>
      </c>
      <c r="H1342" s="11">
        <f t="shared" si="459"/>
        <v>0</v>
      </c>
    </row>
    <row r="1343" spans="1:8" ht="20.100000000000001" customHeight="1" x14ac:dyDescent="0.25">
      <c r="A1343" s="28" t="s">
        <v>68</v>
      </c>
      <c r="B1343" s="26">
        <v>923</v>
      </c>
      <c r="C1343" s="26" t="s">
        <v>22</v>
      </c>
      <c r="D1343" s="26" t="s">
        <v>60</v>
      </c>
      <c r="E1343" s="47" t="s">
        <v>545</v>
      </c>
      <c r="F1343" s="26" t="s">
        <v>69</v>
      </c>
      <c r="G1343" s="11">
        <v>1496</v>
      </c>
      <c r="H1343" s="11"/>
    </row>
    <row r="1344" spans="1:8" ht="20.100000000000001" customHeight="1" x14ac:dyDescent="0.25">
      <c r="A1344" s="28" t="s">
        <v>105</v>
      </c>
      <c r="B1344" s="26">
        <v>923</v>
      </c>
      <c r="C1344" s="26" t="s">
        <v>22</v>
      </c>
      <c r="D1344" s="26" t="s">
        <v>60</v>
      </c>
      <c r="E1344" s="47" t="s">
        <v>550</v>
      </c>
      <c r="F1344" s="26"/>
      <c r="G1344" s="11">
        <f t="shared" ref="G1344:H1344" si="460">G1352+G1345</f>
        <v>187886</v>
      </c>
      <c r="H1344" s="11">
        <f t="shared" si="460"/>
        <v>0</v>
      </c>
    </row>
    <row r="1345" spans="1:8" ht="33" x14ac:dyDescent="0.25">
      <c r="A1345" s="25" t="s">
        <v>106</v>
      </c>
      <c r="B1345" s="26">
        <v>923</v>
      </c>
      <c r="C1345" s="26" t="s">
        <v>22</v>
      </c>
      <c r="D1345" s="26" t="s">
        <v>60</v>
      </c>
      <c r="E1345" s="26" t="s">
        <v>551</v>
      </c>
      <c r="F1345" s="26"/>
      <c r="G1345" s="9">
        <f t="shared" ref="G1345:H1345" si="461">G1346+G1348+G1350</f>
        <v>21397</v>
      </c>
      <c r="H1345" s="9">
        <f t="shared" si="461"/>
        <v>0</v>
      </c>
    </row>
    <row r="1346" spans="1:8" ht="66" x14ac:dyDescent="0.25">
      <c r="A1346" s="25" t="s">
        <v>449</v>
      </c>
      <c r="B1346" s="26">
        <v>923</v>
      </c>
      <c r="C1346" s="26" t="s">
        <v>22</v>
      </c>
      <c r="D1346" s="26" t="s">
        <v>60</v>
      </c>
      <c r="E1346" s="26" t="s">
        <v>551</v>
      </c>
      <c r="F1346" s="26" t="s">
        <v>85</v>
      </c>
      <c r="G1346" s="9">
        <f t="shared" ref="G1346:H1346" si="462">G1347</f>
        <v>18144</v>
      </c>
      <c r="H1346" s="9">
        <f t="shared" si="462"/>
        <v>0</v>
      </c>
    </row>
    <row r="1347" spans="1:8" ht="20.100000000000001" customHeight="1" x14ac:dyDescent="0.25">
      <c r="A1347" s="28" t="s">
        <v>451</v>
      </c>
      <c r="B1347" s="26">
        <v>923</v>
      </c>
      <c r="C1347" s="26" t="s">
        <v>22</v>
      </c>
      <c r="D1347" s="26" t="s">
        <v>60</v>
      </c>
      <c r="E1347" s="47" t="s">
        <v>551</v>
      </c>
      <c r="F1347" s="26" t="s">
        <v>108</v>
      </c>
      <c r="G1347" s="11">
        <f>16545+1599</f>
        <v>18144</v>
      </c>
      <c r="H1347" s="11"/>
    </row>
    <row r="1348" spans="1:8" ht="33" x14ac:dyDescent="0.25">
      <c r="A1348" s="25" t="s">
        <v>244</v>
      </c>
      <c r="B1348" s="26">
        <v>923</v>
      </c>
      <c r="C1348" s="26" t="s">
        <v>22</v>
      </c>
      <c r="D1348" s="26" t="s">
        <v>60</v>
      </c>
      <c r="E1348" s="26" t="s">
        <v>551</v>
      </c>
      <c r="F1348" s="26" t="s">
        <v>31</v>
      </c>
      <c r="G1348" s="9">
        <f t="shared" ref="G1348:H1348" si="463">G1349</f>
        <v>3247</v>
      </c>
      <c r="H1348" s="9">
        <f t="shared" si="463"/>
        <v>0</v>
      </c>
    </row>
    <row r="1349" spans="1:8" ht="33" x14ac:dyDescent="0.25">
      <c r="A1349" s="25" t="s">
        <v>37</v>
      </c>
      <c r="B1349" s="26">
        <v>923</v>
      </c>
      <c r="C1349" s="26" t="s">
        <v>22</v>
      </c>
      <c r="D1349" s="26" t="s">
        <v>60</v>
      </c>
      <c r="E1349" s="26" t="s">
        <v>551</v>
      </c>
      <c r="F1349" s="26" t="s">
        <v>38</v>
      </c>
      <c r="G1349" s="9">
        <v>3247</v>
      </c>
      <c r="H1349" s="9"/>
    </row>
    <row r="1350" spans="1:8" ht="20.100000000000001" customHeight="1" x14ac:dyDescent="0.25">
      <c r="A1350" s="28" t="s">
        <v>66</v>
      </c>
      <c r="B1350" s="26">
        <v>923</v>
      </c>
      <c r="C1350" s="26" t="s">
        <v>22</v>
      </c>
      <c r="D1350" s="26" t="s">
        <v>60</v>
      </c>
      <c r="E1350" s="47" t="s">
        <v>551</v>
      </c>
      <c r="F1350" s="26" t="s">
        <v>67</v>
      </c>
      <c r="G1350" s="11">
        <f t="shared" ref="G1350:H1350" si="464">G1351</f>
        <v>6</v>
      </c>
      <c r="H1350" s="11">
        <f t="shared" si="464"/>
        <v>0</v>
      </c>
    </row>
    <row r="1351" spans="1:8" ht="20.100000000000001" customHeight="1" x14ac:dyDescent="0.25">
      <c r="A1351" s="28" t="s">
        <v>92</v>
      </c>
      <c r="B1351" s="26">
        <v>923</v>
      </c>
      <c r="C1351" s="26" t="s">
        <v>22</v>
      </c>
      <c r="D1351" s="26" t="s">
        <v>60</v>
      </c>
      <c r="E1351" s="47" t="s">
        <v>551</v>
      </c>
      <c r="F1351" s="26" t="s">
        <v>69</v>
      </c>
      <c r="G1351" s="11">
        <v>6</v>
      </c>
      <c r="H1351" s="11"/>
    </row>
    <row r="1352" spans="1:8" ht="33" x14ac:dyDescent="0.25">
      <c r="A1352" s="25" t="s">
        <v>109</v>
      </c>
      <c r="B1352" s="26">
        <v>923</v>
      </c>
      <c r="C1352" s="26" t="s">
        <v>22</v>
      </c>
      <c r="D1352" s="26" t="s">
        <v>60</v>
      </c>
      <c r="E1352" s="26" t="s">
        <v>552</v>
      </c>
      <c r="F1352" s="26"/>
      <c r="G1352" s="11">
        <f t="shared" ref="G1352:H1352" si="465">G1353+G1355+G1357</f>
        <v>166489</v>
      </c>
      <c r="H1352" s="11">
        <f t="shared" si="465"/>
        <v>0</v>
      </c>
    </row>
    <row r="1353" spans="1:8" ht="66" x14ac:dyDescent="0.25">
      <c r="A1353" s="25" t="s">
        <v>449</v>
      </c>
      <c r="B1353" s="26">
        <v>923</v>
      </c>
      <c r="C1353" s="26" t="s">
        <v>22</v>
      </c>
      <c r="D1353" s="26" t="s">
        <v>60</v>
      </c>
      <c r="E1353" s="26" t="s">
        <v>552</v>
      </c>
      <c r="F1353" s="26" t="s">
        <v>85</v>
      </c>
      <c r="G1353" s="9">
        <f t="shared" ref="G1353:H1353" si="466">G1354</f>
        <v>105992</v>
      </c>
      <c r="H1353" s="9">
        <f t="shared" si="466"/>
        <v>0</v>
      </c>
    </row>
    <row r="1354" spans="1:8" ht="20.100000000000001" customHeight="1" x14ac:dyDescent="0.25">
      <c r="A1354" s="28" t="s">
        <v>107</v>
      </c>
      <c r="B1354" s="26">
        <v>923</v>
      </c>
      <c r="C1354" s="26" t="s">
        <v>22</v>
      </c>
      <c r="D1354" s="26" t="s">
        <v>60</v>
      </c>
      <c r="E1354" s="47" t="s">
        <v>552</v>
      </c>
      <c r="F1354" s="26" t="s">
        <v>108</v>
      </c>
      <c r="G1354" s="11">
        <f>101919+4073</f>
        <v>105992</v>
      </c>
      <c r="H1354" s="11"/>
    </row>
    <row r="1355" spans="1:8" ht="33" x14ac:dyDescent="0.25">
      <c r="A1355" s="25" t="s">
        <v>244</v>
      </c>
      <c r="B1355" s="26">
        <v>923</v>
      </c>
      <c r="C1355" s="26" t="s">
        <v>22</v>
      </c>
      <c r="D1355" s="26" t="s">
        <v>60</v>
      </c>
      <c r="E1355" s="26" t="s">
        <v>552</v>
      </c>
      <c r="F1355" s="26" t="s">
        <v>31</v>
      </c>
      <c r="G1355" s="9">
        <f t="shared" ref="G1355:H1355" si="467">G1356</f>
        <v>59957</v>
      </c>
      <c r="H1355" s="9">
        <f t="shared" si="467"/>
        <v>0</v>
      </c>
    </row>
    <row r="1356" spans="1:8" ht="33" x14ac:dyDescent="0.25">
      <c r="A1356" s="25" t="s">
        <v>37</v>
      </c>
      <c r="B1356" s="26">
        <v>923</v>
      </c>
      <c r="C1356" s="26" t="s">
        <v>22</v>
      </c>
      <c r="D1356" s="26" t="s">
        <v>60</v>
      </c>
      <c r="E1356" s="26" t="s">
        <v>552</v>
      </c>
      <c r="F1356" s="26" t="s">
        <v>38</v>
      </c>
      <c r="G1356" s="9">
        <f>55107+4850</f>
        <v>59957</v>
      </c>
      <c r="H1356" s="9"/>
    </row>
    <row r="1357" spans="1:8" ht="20.100000000000001" customHeight="1" x14ac:dyDescent="0.25">
      <c r="A1357" s="28" t="s">
        <v>66</v>
      </c>
      <c r="B1357" s="26">
        <v>923</v>
      </c>
      <c r="C1357" s="26" t="s">
        <v>22</v>
      </c>
      <c r="D1357" s="26" t="s">
        <v>60</v>
      </c>
      <c r="E1357" s="47" t="s">
        <v>552</v>
      </c>
      <c r="F1357" s="26" t="s">
        <v>67</v>
      </c>
      <c r="G1357" s="11">
        <f t="shared" ref="G1357:H1357" si="468">G1358</f>
        <v>540</v>
      </c>
      <c r="H1357" s="11">
        <f t="shared" si="468"/>
        <v>0</v>
      </c>
    </row>
    <row r="1358" spans="1:8" ht="20.100000000000001" customHeight="1" x14ac:dyDescent="0.25">
      <c r="A1358" s="28" t="s">
        <v>92</v>
      </c>
      <c r="B1358" s="26">
        <v>923</v>
      </c>
      <c r="C1358" s="26" t="s">
        <v>22</v>
      </c>
      <c r="D1358" s="26" t="s">
        <v>60</v>
      </c>
      <c r="E1358" s="47" t="s">
        <v>552</v>
      </c>
      <c r="F1358" s="26" t="s">
        <v>69</v>
      </c>
      <c r="G1358" s="11">
        <f>646-106</f>
        <v>540</v>
      </c>
      <c r="H1358" s="11"/>
    </row>
    <row r="1359" spans="1:8" ht="20.100000000000001" customHeight="1" x14ac:dyDescent="0.25">
      <c r="A1359" s="28" t="s">
        <v>576</v>
      </c>
      <c r="B1359" s="26" t="s">
        <v>593</v>
      </c>
      <c r="C1359" s="26" t="s">
        <v>22</v>
      </c>
      <c r="D1359" s="26" t="s">
        <v>60</v>
      </c>
      <c r="E1359" s="47" t="s">
        <v>578</v>
      </c>
      <c r="F1359" s="26"/>
      <c r="G1359" s="11">
        <f t="shared" ref="G1359:H1359" si="469">G1360+G1363+G1368+G1373+G1376+G1383+G1390</f>
        <v>3623</v>
      </c>
      <c r="H1359" s="11">
        <f t="shared" si="469"/>
        <v>3623</v>
      </c>
    </row>
    <row r="1360" spans="1:8" ht="33" x14ac:dyDescent="0.25">
      <c r="A1360" s="25" t="s">
        <v>577</v>
      </c>
      <c r="B1360" s="26" t="s">
        <v>593</v>
      </c>
      <c r="C1360" s="26" t="s">
        <v>22</v>
      </c>
      <c r="D1360" s="26" t="s">
        <v>60</v>
      </c>
      <c r="E1360" s="26" t="s">
        <v>579</v>
      </c>
      <c r="F1360" s="26"/>
      <c r="G1360" s="9">
        <f t="shared" ref="G1360:H1361" si="470">G1361</f>
        <v>57</v>
      </c>
      <c r="H1360" s="9">
        <f t="shared" si="470"/>
        <v>57</v>
      </c>
    </row>
    <row r="1361" spans="1:8" ht="33" x14ac:dyDescent="0.25">
      <c r="A1361" s="25" t="s">
        <v>244</v>
      </c>
      <c r="B1361" s="26" t="s">
        <v>593</v>
      </c>
      <c r="C1361" s="26" t="s">
        <v>22</v>
      </c>
      <c r="D1361" s="26" t="s">
        <v>60</v>
      </c>
      <c r="E1361" s="26" t="s">
        <v>579</v>
      </c>
      <c r="F1361" s="26" t="s">
        <v>31</v>
      </c>
      <c r="G1361" s="9">
        <f t="shared" si="470"/>
        <v>57</v>
      </c>
      <c r="H1361" s="9">
        <f t="shared" si="470"/>
        <v>57</v>
      </c>
    </row>
    <row r="1362" spans="1:8" ht="33" x14ac:dyDescent="0.25">
      <c r="A1362" s="25" t="s">
        <v>37</v>
      </c>
      <c r="B1362" s="26" t="s">
        <v>593</v>
      </c>
      <c r="C1362" s="26" t="s">
        <v>22</v>
      </c>
      <c r="D1362" s="26" t="s">
        <v>60</v>
      </c>
      <c r="E1362" s="26" t="s">
        <v>579</v>
      </c>
      <c r="F1362" s="26" t="s">
        <v>38</v>
      </c>
      <c r="G1362" s="9">
        <v>57</v>
      </c>
      <c r="H1362" s="9">
        <v>57</v>
      </c>
    </row>
    <row r="1363" spans="1:8" ht="20.100000000000001" customHeight="1" x14ac:dyDescent="0.25">
      <c r="A1363" s="28" t="s">
        <v>580</v>
      </c>
      <c r="B1363" s="26" t="s">
        <v>593</v>
      </c>
      <c r="C1363" s="26" t="s">
        <v>22</v>
      </c>
      <c r="D1363" s="26" t="s">
        <v>60</v>
      </c>
      <c r="E1363" s="47" t="s">
        <v>582</v>
      </c>
      <c r="F1363" s="26"/>
      <c r="G1363" s="11">
        <f t="shared" ref="G1363:H1363" si="471">G1364+G1366</f>
        <v>132</v>
      </c>
      <c r="H1363" s="11">
        <f t="shared" si="471"/>
        <v>132</v>
      </c>
    </row>
    <row r="1364" spans="1:8" ht="33" x14ac:dyDescent="0.25">
      <c r="A1364" s="25" t="s">
        <v>244</v>
      </c>
      <c r="B1364" s="26" t="s">
        <v>593</v>
      </c>
      <c r="C1364" s="26" t="s">
        <v>22</v>
      </c>
      <c r="D1364" s="26" t="s">
        <v>60</v>
      </c>
      <c r="E1364" s="26" t="s">
        <v>582</v>
      </c>
      <c r="F1364" s="26" t="s">
        <v>31</v>
      </c>
      <c r="G1364" s="9">
        <f t="shared" ref="G1364" si="472">G1365</f>
        <v>128</v>
      </c>
      <c r="H1364" s="9">
        <f t="shared" ref="H1364" si="473">H1365</f>
        <v>128</v>
      </c>
    </row>
    <row r="1365" spans="1:8" ht="33" x14ac:dyDescent="0.25">
      <c r="A1365" s="25" t="s">
        <v>37</v>
      </c>
      <c r="B1365" s="26" t="s">
        <v>593</v>
      </c>
      <c r="C1365" s="26" t="s">
        <v>22</v>
      </c>
      <c r="D1365" s="26" t="s">
        <v>60</v>
      </c>
      <c r="E1365" s="26" t="s">
        <v>582</v>
      </c>
      <c r="F1365" s="26" t="s">
        <v>38</v>
      </c>
      <c r="G1365" s="9">
        <v>128</v>
      </c>
      <c r="H1365" s="9">
        <v>128</v>
      </c>
    </row>
    <row r="1366" spans="1:8" ht="20.100000000000001" customHeight="1" x14ac:dyDescent="0.25">
      <c r="A1366" s="28" t="s">
        <v>66</v>
      </c>
      <c r="B1366" s="26" t="s">
        <v>593</v>
      </c>
      <c r="C1366" s="26" t="s">
        <v>22</v>
      </c>
      <c r="D1366" s="26" t="s">
        <v>60</v>
      </c>
      <c r="E1366" s="47" t="s">
        <v>582</v>
      </c>
      <c r="F1366" s="26" t="s">
        <v>67</v>
      </c>
      <c r="G1366" s="11">
        <f t="shared" ref="G1366" si="474">G1367</f>
        <v>4</v>
      </c>
      <c r="H1366" s="11">
        <f t="shared" ref="H1366" si="475">H1367</f>
        <v>4</v>
      </c>
    </row>
    <row r="1367" spans="1:8" ht="20.100000000000001" customHeight="1" x14ac:dyDescent="0.25">
      <c r="A1367" s="28" t="s">
        <v>92</v>
      </c>
      <c r="B1367" s="26" t="s">
        <v>593</v>
      </c>
      <c r="C1367" s="26" t="s">
        <v>22</v>
      </c>
      <c r="D1367" s="26" t="s">
        <v>60</v>
      </c>
      <c r="E1367" s="47" t="s">
        <v>582</v>
      </c>
      <c r="F1367" s="26" t="s">
        <v>69</v>
      </c>
      <c r="G1367" s="11">
        <v>4</v>
      </c>
      <c r="H1367" s="11">
        <v>4</v>
      </c>
    </row>
    <row r="1368" spans="1:8" ht="33" x14ac:dyDescent="0.25">
      <c r="A1368" s="25" t="s">
        <v>581</v>
      </c>
      <c r="B1368" s="26" t="s">
        <v>593</v>
      </c>
      <c r="C1368" s="26" t="s">
        <v>22</v>
      </c>
      <c r="D1368" s="26" t="s">
        <v>60</v>
      </c>
      <c r="E1368" s="26" t="s">
        <v>583</v>
      </c>
      <c r="F1368" s="26"/>
      <c r="G1368" s="9">
        <f t="shared" ref="G1368:H1368" si="476">G1369+G1371</f>
        <v>121</v>
      </c>
      <c r="H1368" s="9">
        <f t="shared" si="476"/>
        <v>121</v>
      </c>
    </row>
    <row r="1369" spans="1:8" ht="66" x14ac:dyDescent="0.25">
      <c r="A1369" s="25" t="s">
        <v>449</v>
      </c>
      <c r="B1369" s="26" t="s">
        <v>593</v>
      </c>
      <c r="C1369" s="26" t="s">
        <v>22</v>
      </c>
      <c r="D1369" s="26" t="s">
        <v>60</v>
      </c>
      <c r="E1369" s="26" t="s">
        <v>583</v>
      </c>
      <c r="F1369" s="26" t="s">
        <v>85</v>
      </c>
      <c r="G1369" s="9">
        <f t="shared" ref="G1369" si="477">G1370</f>
        <v>81</v>
      </c>
      <c r="H1369" s="9">
        <f t="shared" ref="H1369" si="478">H1370</f>
        <v>81</v>
      </c>
    </row>
    <row r="1370" spans="1:8" ht="18.75" customHeight="1" x14ac:dyDescent="0.25">
      <c r="A1370" s="25" t="s">
        <v>107</v>
      </c>
      <c r="B1370" s="26" t="s">
        <v>593</v>
      </c>
      <c r="C1370" s="26" t="s">
        <v>22</v>
      </c>
      <c r="D1370" s="26" t="s">
        <v>60</v>
      </c>
      <c r="E1370" s="26" t="s">
        <v>583</v>
      </c>
      <c r="F1370" s="26" t="s">
        <v>108</v>
      </c>
      <c r="G1370" s="9">
        <v>81</v>
      </c>
      <c r="H1370" s="9">
        <v>81</v>
      </c>
    </row>
    <row r="1371" spans="1:8" ht="33" x14ac:dyDescent="0.25">
      <c r="A1371" s="25" t="s">
        <v>244</v>
      </c>
      <c r="B1371" s="26" t="s">
        <v>593</v>
      </c>
      <c r="C1371" s="26" t="s">
        <v>22</v>
      </c>
      <c r="D1371" s="26" t="s">
        <v>60</v>
      </c>
      <c r="E1371" s="26" t="s">
        <v>583</v>
      </c>
      <c r="F1371" s="26" t="s">
        <v>31</v>
      </c>
      <c r="G1371" s="9">
        <f t="shared" ref="G1371" si="479">G1372</f>
        <v>40</v>
      </c>
      <c r="H1371" s="9">
        <f t="shared" ref="H1371" si="480">H1372</f>
        <v>40</v>
      </c>
    </row>
    <row r="1372" spans="1:8" ht="33" x14ac:dyDescent="0.25">
      <c r="A1372" s="25" t="s">
        <v>37</v>
      </c>
      <c r="B1372" s="26" t="s">
        <v>593</v>
      </c>
      <c r="C1372" s="26" t="s">
        <v>22</v>
      </c>
      <c r="D1372" s="26" t="s">
        <v>60</v>
      </c>
      <c r="E1372" s="26" t="s">
        <v>583</v>
      </c>
      <c r="F1372" s="26" t="s">
        <v>38</v>
      </c>
      <c r="G1372" s="9">
        <v>40</v>
      </c>
      <c r="H1372" s="9">
        <v>40</v>
      </c>
    </row>
    <row r="1373" spans="1:8" ht="17.25" customHeight="1" x14ac:dyDescent="0.25">
      <c r="A1373" s="25" t="s">
        <v>594</v>
      </c>
      <c r="B1373" s="26" t="s">
        <v>593</v>
      </c>
      <c r="C1373" s="26" t="s">
        <v>22</v>
      </c>
      <c r="D1373" s="26" t="s">
        <v>60</v>
      </c>
      <c r="E1373" s="26" t="s">
        <v>595</v>
      </c>
      <c r="F1373" s="26"/>
      <c r="G1373" s="9">
        <f t="shared" ref="G1373:H1374" si="481">G1374</f>
        <v>7</v>
      </c>
      <c r="H1373" s="9">
        <f t="shared" si="481"/>
        <v>7</v>
      </c>
    </row>
    <row r="1374" spans="1:8" ht="33" x14ac:dyDescent="0.25">
      <c r="A1374" s="25" t="s">
        <v>244</v>
      </c>
      <c r="B1374" s="26" t="s">
        <v>593</v>
      </c>
      <c r="C1374" s="26" t="s">
        <v>22</v>
      </c>
      <c r="D1374" s="26" t="s">
        <v>60</v>
      </c>
      <c r="E1374" s="26" t="s">
        <v>595</v>
      </c>
      <c r="F1374" s="26" t="s">
        <v>31</v>
      </c>
      <c r="G1374" s="9">
        <f t="shared" si="481"/>
        <v>7</v>
      </c>
      <c r="H1374" s="9">
        <f t="shared" si="481"/>
        <v>7</v>
      </c>
    </row>
    <row r="1375" spans="1:8" ht="33" x14ac:dyDescent="0.25">
      <c r="A1375" s="25" t="s">
        <v>37</v>
      </c>
      <c r="B1375" s="26" t="s">
        <v>593</v>
      </c>
      <c r="C1375" s="26" t="s">
        <v>22</v>
      </c>
      <c r="D1375" s="26" t="s">
        <v>60</v>
      </c>
      <c r="E1375" s="26" t="s">
        <v>595</v>
      </c>
      <c r="F1375" s="26" t="s">
        <v>38</v>
      </c>
      <c r="G1375" s="9">
        <v>7</v>
      </c>
      <c r="H1375" s="9">
        <v>7</v>
      </c>
    </row>
    <row r="1376" spans="1:8" ht="49.5" x14ac:dyDescent="0.25">
      <c r="A1376" s="25" t="s">
        <v>586</v>
      </c>
      <c r="B1376" s="26" t="s">
        <v>593</v>
      </c>
      <c r="C1376" s="26" t="s">
        <v>22</v>
      </c>
      <c r="D1376" s="26" t="s">
        <v>60</v>
      </c>
      <c r="E1376" s="26" t="s">
        <v>591</v>
      </c>
      <c r="F1376" s="26"/>
      <c r="G1376" s="9">
        <f t="shared" ref="G1376:H1376" si="482">G1377+G1379+G1381</f>
        <v>2926</v>
      </c>
      <c r="H1376" s="9">
        <f t="shared" si="482"/>
        <v>2926</v>
      </c>
    </row>
    <row r="1377" spans="1:8" ht="66" x14ac:dyDescent="0.25">
      <c r="A1377" s="25" t="s">
        <v>449</v>
      </c>
      <c r="B1377" s="26" t="s">
        <v>593</v>
      </c>
      <c r="C1377" s="26" t="s">
        <v>22</v>
      </c>
      <c r="D1377" s="26" t="s">
        <v>60</v>
      </c>
      <c r="E1377" s="26" t="s">
        <v>591</v>
      </c>
      <c r="F1377" s="26" t="s">
        <v>85</v>
      </c>
      <c r="G1377" s="9">
        <f t="shared" ref="G1377" si="483">G1378</f>
        <v>1643</v>
      </c>
      <c r="H1377" s="9">
        <f t="shared" ref="H1377" si="484">H1378</f>
        <v>1643</v>
      </c>
    </row>
    <row r="1378" spans="1:8" ht="18" customHeight="1" x14ac:dyDescent="0.25">
      <c r="A1378" s="25" t="s">
        <v>107</v>
      </c>
      <c r="B1378" s="26" t="s">
        <v>593</v>
      </c>
      <c r="C1378" s="26" t="s">
        <v>22</v>
      </c>
      <c r="D1378" s="26" t="s">
        <v>60</v>
      </c>
      <c r="E1378" s="26" t="s">
        <v>591</v>
      </c>
      <c r="F1378" s="26" t="s">
        <v>108</v>
      </c>
      <c r="G1378" s="9">
        <v>1643</v>
      </c>
      <c r="H1378" s="9">
        <v>1643</v>
      </c>
    </row>
    <row r="1379" spans="1:8" ht="33" x14ac:dyDescent="0.25">
      <c r="A1379" s="25" t="s">
        <v>244</v>
      </c>
      <c r="B1379" s="26" t="s">
        <v>593</v>
      </c>
      <c r="C1379" s="26" t="s">
        <v>22</v>
      </c>
      <c r="D1379" s="26" t="s">
        <v>60</v>
      </c>
      <c r="E1379" s="26" t="s">
        <v>591</v>
      </c>
      <c r="F1379" s="26" t="s">
        <v>31</v>
      </c>
      <c r="G1379" s="9">
        <f t="shared" ref="G1379" si="485">G1380</f>
        <v>1269</v>
      </c>
      <c r="H1379" s="9">
        <f t="shared" ref="H1379" si="486">H1380</f>
        <v>1269</v>
      </c>
    </row>
    <row r="1380" spans="1:8" ht="33" x14ac:dyDescent="0.25">
      <c r="A1380" s="25" t="s">
        <v>37</v>
      </c>
      <c r="B1380" s="26" t="s">
        <v>593</v>
      </c>
      <c r="C1380" s="26" t="s">
        <v>22</v>
      </c>
      <c r="D1380" s="26" t="s">
        <v>60</v>
      </c>
      <c r="E1380" s="26" t="s">
        <v>591</v>
      </c>
      <c r="F1380" s="26" t="s">
        <v>38</v>
      </c>
      <c r="G1380" s="9">
        <v>1269</v>
      </c>
      <c r="H1380" s="9">
        <v>1269</v>
      </c>
    </row>
    <row r="1381" spans="1:8" ht="20.100000000000001" customHeight="1" x14ac:dyDescent="0.25">
      <c r="A1381" s="25" t="s">
        <v>66</v>
      </c>
      <c r="B1381" s="26" t="s">
        <v>593</v>
      </c>
      <c r="C1381" s="26" t="s">
        <v>22</v>
      </c>
      <c r="D1381" s="26" t="s">
        <v>60</v>
      </c>
      <c r="E1381" s="26" t="s">
        <v>591</v>
      </c>
      <c r="F1381" s="26" t="s">
        <v>67</v>
      </c>
      <c r="G1381" s="9">
        <f t="shared" ref="G1381" si="487">G1382</f>
        <v>14</v>
      </c>
      <c r="H1381" s="9">
        <f t="shared" ref="H1381" si="488">H1382</f>
        <v>14</v>
      </c>
    </row>
    <row r="1382" spans="1:8" ht="20.100000000000001" customHeight="1" x14ac:dyDescent="0.25">
      <c r="A1382" s="25" t="s">
        <v>92</v>
      </c>
      <c r="B1382" s="26" t="s">
        <v>593</v>
      </c>
      <c r="C1382" s="26" t="s">
        <v>22</v>
      </c>
      <c r="D1382" s="26" t="s">
        <v>60</v>
      </c>
      <c r="E1382" s="26" t="s">
        <v>591</v>
      </c>
      <c r="F1382" s="26" t="s">
        <v>69</v>
      </c>
      <c r="G1382" s="9">
        <v>14</v>
      </c>
      <c r="H1382" s="9">
        <v>14</v>
      </c>
    </row>
    <row r="1383" spans="1:8" ht="33" x14ac:dyDescent="0.25">
      <c r="A1383" s="25" t="s">
        <v>587</v>
      </c>
      <c r="B1383" s="26" t="s">
        <v>593</v>
      </c>
      <c r="C1383" s="26" t="s">
        <v>22</v>
      </c>
      <c r="D1383" s="26" t="s">
        <v>60</v>
      </c>
      <c r="E1383" s="26" t="s">
        <v>590</v>
      </c>
      <c r="F1383" s="26"/>
      <c r="G1383" s="9">
        <f t="shared" ref="G1383:H1383" si="489">G1384+G1386+G1388</f>
        <v>360</v>
      </c>
      <c r="H1383" s="9">
        <f t="shared" si="489"/>
        <v>360</v>
      </c>
    </row>
    <row r="1384" spans="1:8" ht="66" x14ac:dyDescent="0.25">
      <c r="A1384" s="25" t="s">
        <v>449</v>
      </c>
      <c r="B1384" s="26" t="s">
        <v>593</v>
      </c>
      <c r="C1384" s="26" t="s">
        <v>22</v>
      </c>
      <c r="D1384" s="26" t="s">
        <v>60</v>
      </c>
      <c r="E1384" s="26" t="s">
        <v>590</v>
      </c>
      <c r="F1384" s="26" t="s">
        <v>85</v>
      </c>
      <c r="G1384" s="9">
        <f t="shared" ref="G1384" si="490">G1385</f>
        <v>210</v>
      </c>
      <c r="H1384" s="9">
        <f t="shared" ref="H1384" si="491">H1385</f>
        <v>210</v>
      </c>
    </row>
    <row r="1385" spans="1:8" ht="16.5" customHeight="1" x14ac:dyDescent="0.25">
      <c r="A1385" s="25" t="s">
        <v>107</v>
      </c>
      <c r="B1385" s="26" t="s">
        <v>593</v>
      </c>
      <c r="C1385" s="26" t="s">
        <v>22</v>
      </c>
      <c r="D1385" s="26" t="s">
        <v>60</v>
      </c>
      <c r="E1385" s="26" t="s">
        <v>590</v>
      </c>
      <c r="F1385" s="26" t="s">
        <v>108</v>
      </c>
      <c r="G1385" s="9">
        <v>210</v>
      </c>
      <c r="H1385" s="9">
        <v>210</v>
      </c>
    </row>
    <row r="1386" spans="1:8" ht="33" x14ac:dyDescent="0.25">
      <c r="A1386" s="25" t="s">
        <v>244</v>
      </c>
      <c r="B1386" s="26" t="s">
        <v>593</v>
      </c>
      <c r="C1386" s="26" t="s">
        <v>22</v>
      </c>
      <c r="D1386" s="26" t="s">
        <v>60</v>
      </c>
      <c r="E1386" s="26" t="s">
        <v>590</v>
      </c>
      <c r="F1386" s="26" t="s">
        <v>31</v>
      </c>
      <c r="G1386" s="9">
        <f t="shared" ref="G1386" si="492">G1387</f>
        <v>148</v>
      </c>
      <c r="H1386" s="9">
        <f t="shared" ref="H1386" si="493">H1387</f>
        <v>148</v>
      </c>
    </row>
    <row r="1387" spans="1:8" ht="33" x14ac:dyDescent="0.25">
      <c r="A1387" s="25" t="s">
        <v>37</v>
      </c>
      <c r="B1387" s="26" t="s">
        <v>593</v>
      </c>
      <c r="C1387" s="26" t="s">
        <v>22</v>
      </c>
      <c r="D1387" s="26" t="s">
        <v>60</v>
      </c>
      <c r="E1387" s="26" t="s">
        <v>590</v>
      </c>
      <c r="F1387" s="26" t="s">
        <v>38</v>
      </c>
      <c r="G1387" s="9">
        <v>148</v>
      </c>
      <c r="H1387" s="9">
        <v>148</v>
      </c>
    </row>
    <row r="1388" spans="1:8" ht="20.100000000000001" customHeight="1" x14ac:dyDescent="0.25">
      <c r="A1388" s="25" t="s">
        <v>66</v>
      </c>
      <c r="B1388" s="26" t="s">
        <v>593</v>
      </c>
      <c r="C1388" s="26" t="s">
        <v>22</v>
      </c>
      <c r="D1388" s="26" t="s">
        <v>60</v>
      </c>
      <c r="E1388" s="26" t="s">
        <v>590</v>
      </c>
      <c r="F1388" s="26" t="s">
        <v>67</v>
      </c>
      <c r="G1388" s="9">
        <f t="shared" ref="G1388" si="494">G1389</f>
        <v>2</v>
      </c>
      <c r="H1388" s="9">
        <f t="shared" ref="H1388" si="495">H1389</f>
        <v>2</v>
      </c>
    </row>
    <row r="1389" spans="1:8" ht="20.100000000000001" customHeight="1" x14ac:dyDescent="0.25">
      <c r="A1389" s="25" t="s">
        <v>92</v>
      </c>
      <c r="B1389" s="26" t="s">
        <v>593</v>
      </c>
      <c r="C1389" s="26" t="s">
        <v>22</v>
      </c>
      <c r="D1389" s="26" t="s">
        <v>60</v>
      </c>
      <c r="E1389" s="26" t="s">
        <v>590</v>
      </c>
      <c r="F1389" s="26" t="s">
        <v>69</v>
      </c>
      <c r="G1389" s="9">
        <v>2</v>
      </c>
      <c r="H1389" s="9">
        <v>2</v>
      </c>
    </row>
    <row r="1390" spans="1:8" ht="20.100000000000001" customHeight="1" x14ac:dyDescent="0.25">
      <c r="A1390" s="25" t="s">
        <v>588</v>
      </c>
      <c r="B1390" s="26" t="s">
        <v>593</v>
      </c>
      <c r="C1390" s="26" t="s">
        <v>22</v>
      </c>
      <c r="D1390" s="26" t="s">
        <v>60</v>
      </c>
      <c r="E1390" s="26" t="s">
        <v>589</v>
      </c>
      <c r="F1390" s="26"/>
      <c r="G1390" s="9">
        <f t="shared" ref="G1390:H1390" si="496">G1391+G1393</f>
        <v>20</v>
      </c>
      <c r="H1390" s="9">
        <f t="shared" si="496"/>
        <v>20</v>
      </c>
    </row>
    <row r="1391" spans="1:8" ht="33" x14ac:dyDescent="0.25">
      <c r="A1391" s="25" t="s">
        <v>244</v>
      </c>
      <c r="B1391" s="26" t="s">
        <v>593</v>
      </c>
      <c r="C1391" s="26" t="s">
        <v>22</v>
      </c>
      <c r="D1391" s="26" t="s">
        <v>60</v>
      </c>
      <c r="E1391" s="26" t="s">
        <v>589</v>
      </c>
      <c r="F1391" s="26" t="s">
        <v>31</v>
      </c>
      <c r="G1391" s="9">
        <f t="shared" ref="G1391:H1391" si="497">G1392</f>
        <v>19</v>
      </c>
      <c r="H1391" s="9">
        <f t="shared" si="497"/>
        <v>19</v>
      </c>
    </row>
    <row r="1392" spans="1:8" ht="33" x14ac:dyDescent="0.25">
      <c r="A1392" s="25" t="s">
        <v>37</v>
      </c>
      <c r="B1392" s="26" t="s">
        <v>593</v>
      </c>
      <c r="C1392" s="26" t="s">
        <v>22</v>
      </c>
      <c r="D1392" s="26" t="s">
        <v>60</v>
      </c>
      <c r="E1392" s="26" t="s">
        <v>589</v>
      </c>
      <c r="F1392" s="26" t="s">
        <v>38</v>
      </c>
      <c r="G1392" s="9">
        <v>19</v>
      </c>
      <c r="H1392" s="9">
        <v>19</v>
      </c>
    </row>
    <row r="1393" spans="1:8" ht="20.100000000000001" customHeight="1" x14ac:dyDescent="0.25">
      <c r="A1393" s="25" t="s">
        <v>66</v>
      </c>
      <c r="B1393" s="26" t="s">
        <v>593</v>
      </c>
      <c r="C1393" s="26" t="s">
        <v>22</v>
      </c>
      <c r="D1393" s="26" t="s">
        <v>60</v>
      </c>
      <c r="E1393" s="26" t="s">
        <v>589</v>
      </c>
      <c r="F1393" s="26" t="s">
        <v>67</v>
      </c>
      <c r="G1393" s="9">
        <f t="shared" ref="G1393:H1393" si="498">G1394</f>
        <v>1</v>
      </c>
      <c r="H1393" s="9">
        <f t="shared" si="498"/>
        <v>1</v>
      </c>
    </row>
    <row r="1394" spans="1:8" ht="20.100000000000001" customHeight="1" x14ac:dyDescent="0.25">
      <c r="A1394" s="25" t="s">
        <v>92</v>
      </c>
      <c r="B1394" s="26" t="s">
        <v>593</v>
      </c>
      <c r="C1394" s="26" t="s">
        <v>22</v>
      </c>
      <c r="D1394" s="26" t="s">
        <v>60</v>
      </c>
      <c r="E1394" s="26" t="s">
        <v>589</v>
      </c>
      <c r="F1394" s="26" t="s">
        <v>69</v>
      </c>
      <c r="G1394" s="9">
        <v>1</v>
      </c>
      <c r="H1394" s="9">
        <v>1</v>
      </c>
    </row>
    <row r="1395" spans="1:8" ht="33" x14ac:dyDescent="0.25">
      <c r="A1395" s="25" t="s">
        <v>447</v>
      </c>
      <c r="B1395" s="26">
        <v>923</v>
      </c>
      <c r="C1395" s="26" t="s">
        <v>22</v>
      </c>
      <c r="D1395" s="26" t="s">
        <v>60</v>
      </c>
      <c r="E1395" s="26" t="s">
        <v>439</v>
      </c>
      <c r="F1395" s="26"/>
      <c r="G1395" s="11">
        <f t="shared" ref="G1395:H1395" si="499">G1396+G1400</f>
        <v>530</v>
      </c>
      <c r="H1395" s="11">
        <f t="shared" si="499"/>
        <v>0</v>
      </c>
    </row>
    <row r="1396" spans="1:8" ht="20.100000000000001" customHeight="1" x14ac:dyDescent="0.25">
      <c r="A1396" s="25" t="s">
        <v>15</v>
      </c>
      <c r="B1396" s="26">
        <v>923</v>
      </c>
      <c r="C1396" s="26" t="s">
        <v>22</v>
      </c>
      <c r="D1396" s="26" t="s">
        <v>60</v>
      </c>
      <c r="E1396" s="26" t="s">
        <v>437</v>
      </c>
      <c r="F1396" s="26"/>
      <c r="G1396" s="9">
        <f t="shared" ref="G1396:H1398" si="500">G1397</f>
        <v>530</v>
      </c>
      <c r="H1396" s="9">
        <f t="shared" si="500"/>
        <v>0</v>
      </c>
    </row>
    <row r="1397" spans="1:8" ht="33" x14ac:dyDescent="0.25">
      <c r="A1397" s="25" t="s">
        <v>94</v>
      </c>
      <c r="B1397" s="26">
        <v>923</v>
      </c>
      <c r="C1397" s="26" t="s">
        <v>22</v>
      </c>
      <c r="D1397" s="26" t="s">
        <v>60</v>
      </c>
      <c r="E1397" s="26" t="s">
        <v>438</v>
      </c>
      <c r="F1397" s="26"/>
      <c r="G1397" s="11">
        <f t="shared" si="500"/>
        <v>530</v>
      </c>
      <c r="H1397" s="11">
        <f t="shared" si="500"/>
        <v>0</v>
      </c>
    </row>
    <row r="1398" spans="1:8" ht="33" x14ac:dyDescent="0.25">
      <c r="A1398" s="25" t="s">
        <v>244</v>
      </c>
      <c r="B1398" s="26">
        <v>923</v>
      </c>
      <c r="C1398" s="26" t="s">
        <v>22</v>
      </c>
      <c r="D1398" s="26" t="s">
        <v>60</v>
      </c>
      <c r="E1398" s="26" t="s">
        <v>438</v>
      </c>
      <c r="F1398" s="26" t="s">
        <v>31</v>
      </c>
      <c r="G1398" s="9">
        <f t="shared" si="500"/>
        <v>530</v>
      </c>
      <c r="H1398" s="9">
        <f t="shared" si="500"/>
        <v>0</v>
      </c>
    </row>
    <row r="1399" spans="1:8" ht="33" x14ac:dyDescent="0.25">
      <c r="A1399" s="25" t="s">
        <v>37</v>
      </c>
      <c r="B1399" s="26">
        <v>923</v>
      </c>
      <c r="C1399" s="26" t="s">
        <v>22</v>
      </c>
      <c r="D1399" s="26" t="s">
        <v>60</v>
      </c>
      <c r="E1399" s="26" t="s">
        <v>438</v>
      </c>
      <c r="F1399" s="26" t="s">
        <v>38</v>
      </c>
      <c r="G1399" s="9">
        <v>530</v>
      </c>
      <c r="H1399" s="9"/>
    </row>
    <row r="1400" spans="1:8" s="85" customFormat="1" ht="20.100000000000001" hidden="1" customHeight="1" x14ac:dyDescent="0.25">
      <c r="A1400" s="86" t="s">
        <v>576</v>
      </c>
      <c r="B1400" s="84" t="s">
        <v>593</v>
      </c>
      <c r="C1400" s="84" t="s">
        <v>22</v>
      </c>
      <c r="D1400" s="84" t="s">
        <v>60</v>
      </c>
      <c r="E1400" s="84" t="s">
        <v>709</v>
      </c>
      <c r="F1400" s="84"/>
      <c r="G1400" s="9">
        <f t="shared" ref="G1400:H1402" si="501">G1401</f>
        <v>0</v>
      </c>
      <c r="H1400" s="9">
        <f t="shared" si="501"/>
        <v>0</v>
      </c>
    </row>
    <row r="1401" spans="1:8" s="85" customFormat="1" ht="20.100000000000001" hidden="1" customHeight="1" x14ac:dyDescent="0.25">
      <c r="A1401" s="86" t="s">
        <v>588</v>
      </c>
      <c r="B1401" s="84" t="s">
        <v>593</v>
      </c>
      <c r="C1401" s="84" t="s">
        <v>22</v>
      </c>
      <c r="D1401" s="84" t="s">
        <v>60</v>
      </c>
      <c r="E1401" s="84" t="s">
        <v>708</v>
      </c>
      <c r="F1401" s="84"/>
      <c r="G1401" s="9">
        <f t="shared" ref="G1401" si="502">G1402</f>
        <v>0</v>
      </c>
      <c r="H1401" s="9">
        <f t="shared" si="501"/>
        <v>0</v>
      </c>
    </row>
    <row r="1402" spans="1:8" s="85" customFormat="1" ht="33" hidden="1" x14ac:dyDescent="0.25">
      <c r="A1402" s="86" t="s">
        <v>244</v>
      </c>
      <c r="B1402" s="84" t="s">
        <v>593</v>
      </c>
      <c r="C1402" s="84" t="s">
        <v>22</v>
      </c>
      <c r="D1402" s="84" t="s">
        <v>60</v>
      </c>
      <c r="E1402" s="84" t="s">
        <v>708</v>
      </c>
      <c r="F1402" s="84" t="s">
        <v>31</v>
      </c>
      <c r="G1402" s="9">
        <f t="shared" si="501"/>
        <v>0</v>
      </c>
      <c r="H1402" s="9">
        <f t="shared" si="501"/>
        <v>0</v>
      </c>
    </row>
    <row r="1403" spans="1:8" s="85" customFormat="1" ht="33" hidden="1" x14ac:dyDescent="0.25">
      <c r="A1403" s="86" t="s">
        <v>37</v>
      </c>
      <c r="B1403" s="84" t="s">
        <v>593</v>
      </c>
      <c r="C1403" s="84" t="s">
        <v>22</v>
      </c>
      <c r="D1403" s="84" t="s">
        <v>60</v>
      </c>
      <c r="E1403" s="84" t="s">
        <v>708</v>
      </c>
      <c r="F1403" s="84" t="s">
        <v>38</v>
      </c>
      <c r="G1403" s="9"/>
      <c r="H1403" s="9"/>
    </row>
    <row r="1404" spans="1:8" s="85" customFormat="1" ht="20.100000000000001" hidden="1" customHeight="1" x14ac:dyDescent="0.25">
      <c r="A1404" s="86" t="s">
        <v>62</v>
      </c>
      <c r="B1404" s="84">
        <v>923</v>
      </c>
      <c r="C1404" s="84" t="s">
        <v>22</v>
      </c>
      <c r="D1404" s="84" t="s">
        <v>60</v>
      </c>
      <c r="E1404" s="84" t="s">
        <v>63</v>
      </c>
      <c r="F1404" s="84"/>
      <c r="G1404" s="9">
        <f t="shared" ref="G1404:H1406" si="503">G1405</f>
        <v>0</v>
      </c>
      <c r="H1404" s="9">
        <f t="shared" si="503"/>
        <v>0</v>
      </c>
    </row>
    <row r="1405" spans="1:8" s="85" customFormat="1" ht="49.5" hidden="1" x14ac:dyDescent="0.25">
      <c r="A1405" s="86" t="s">
        <v>657</v>
      </c>
      <c r="B1405" s="84">
        <v>923</v>
      </c>
      <c r="C1405" s="84" t="s">
        <v>22</v>
      </c>
      <c r="D1405" s="84" t="s">
        <v>60</v>
      </c>
      <c r="E1405" s="84" t="s">
        <v>658</v>
      </c>
      <c r="F1405" s="84"/>
      <c r="G1405" s="9">
        <f t="shared" si="503"/>
        <v>0</v>
      </c>
      <c r="H1405" s="9">
        <f t="shared" si="503"/>
        <v>0</v>
      </c>
    </row>
    <row r="1406" spans="1:8" s="85" customFormat="1" ht="33" hidden="1" x14ac:dyDescent="0.25">
      <c r="A1406" s="86" t="s">
        <v>244</v>
      </c>
      <c r="B1406" s="84">
        <v>923</v>
      </c>
      <c r="C1406" s="84" t="s">
        <v>22</v>
      </c>
      <c r="D1406" s="84" t="s">
        <v>60</v>
      </c>
      <c r="E1406" s="84" t="s">
        <v>658</v>
      </c>
      <c r="F1406" s="84" t="s">
        <v>31</v>
      </c>
      <c r="G1406" s="9">
        <f t="shared" si="503"/>
        <v>0</v>
      </c>
      <c r="H1406" s="9">
        <f t="shared" si="503"/>
        <v>0</v>
      </c>
    </row>
    <row r="1407" spans="1:8" s="85" customFormat="1" ht="33" hidden="1" x14ac:dyDescent="0.25">
      <c r="A1407" s="86" t="s">
        <v>37</v>
      </c>
      <c r="B1407" s="84">
        <v>923</v>
      </c>
      <c r="C1407" s="84" t="s">
        <v>22</v>
      </c>
      <c r="D1407" s="84" t="s">
        <v>60</v>
      </c>
      <c r="E1407" s="84" t="s">
        <v>658</v>
      </c>
      <c r="F1407" s="84" t="s">
        <v>38</v>
      </c>
      <c r="G1407" s="9"/>
      <c r="H1407" s="9"/>
    </row>
    <row r="1408" spans="1:8" x14ac:dyDescent="0.25">
      <c r="A1408" s="25"/>
      <c r="B1408" s="26"/>
      <c r="C1408" s="26"/>
      <c r="D1408" s="26"/>
      <c r="E1408" s="26"/>
      <c r="F1408" s="26"/>
      <c r="G1408" s="9"/>
      <c r="H1408" s="9"/>
    </row>
    <row r="1409" spans="1:8" ht="23.25" customHeight="1" x14ac:dyDescent="0.3">
      <c r="A1409" s="23" t="s">
        <v>75</v>
      </c>
      <c r="B1409" s="24">
        <v>923</v>
      </c>
      <c r="C1409" s="24" t="s">
        <v>29</v>
      </c>
      <c r="D1409" s="24" t="s">
        <v>76</v>
      </c>
      <c r="E1409" s="24"/>
      <c r="F1409" s="24"/>
      <c r="G1409" s="13">
        <f t="shared" ref="G1409:H1413" si="504">G1410</f>
        <v>930</v>
      </c>
      <c r="H1409" s="13">
        <f t="shared" si="504"/>
        <v>0</v>
      </c>
    </row>
    <row r="1410" spans="1:8" ht="49.5" x14ac:dyDescent="0.25">
      <c r="A1410" s="25" t="s">
        <v>110</v>
      </c>
      <c r="B1410" s="26">
        <v>923</v>
      </c>
      <c r="C1410" s="26" t="s">
        <v>29</v>
      </c>
      <c r="D1410" s="26" t="s">
        <v>76</v>
      </c>
      <c r="E1410" s="26" t="s">
        <v>111</v>
      </c>
      <c r="F1410" s="26"/>
      <c r="G1410" s="11">
        <f t="shared" si="504"/>
        <v>930</v>
      </c>
      <c r="H1410" s="11">
        <f t="shared" si="504"/>
        <v>0</v>
      </c>
    </row>
    <row r="1411" spans="1:8" ht="17.100000000000001" customHeight="1" x14ac:dyDescent="0.25">
      <c r="A1411" s="25" t="s">
        <v>15</v>
      </c>
      <c r="B1411" s="26">
        <v>923</v>
      </c>
      <c r="C1411" s="26" t="s">
        <v>29</v>
      </c>
      <c r="D1411" s="26" t="s">
        <v>76</v>
      </c>
      <c r="E1411" s="26" t="s">
        <v>112</v>
      </c>
      <c r="F1411" s="26"/>
      <c r="G1411" s="11">
        <f t="shared" si="504"/>
        <v>930</v>
      </c>
      <c r="H1411" s="11">
        <f t="shared" si="504"/>
        <v>0</v>
      </c>
    </row>
    <row r="1412" spans="1:8" ht="17.100000000000001" customHeight="1" x14ac:dyDescent="0.25">
      <c r="A1412" s="25" t="s">
        <v>113</v>
      </c>
      <c r="B1412" s="26">
        <v>923</v>
      </c>
      <c r="C1412" s="26" t="s">
        <v>29</v>
      </c>
      <c r="D1412" s="26" t="s">
        <v>76</v>
      </c>
      <c r="E1412" s="26" t="s">
        <v>114</v>
      </c>
      <c r="F1412" s="26"/>
      <c r="G1412" s="11">
        <f t="shared" si="504"/>
        <v>930</v>
      </c>
      <c r="H1412" s="11">
        <f t="shared" si="504"/>
        <v>0</v>
      </c>
    </row>
    <row r="1413" spans="1:8" ht="33" x14ac:dyDescent="0.25">
      <c r="A1413" s="25" t="s">
        <v>244</v>
      </c>
      <c r="B1413" s="26">
        <v>923</v>
      </c>
      <c r="C1413" s="26" t="s">
        <v>29</v>
      </c>
      <c r="D1413" s="26" t="s">
        <v>76</v>
      </c>
      <c r="E1413" s="26" t="s">
        <v>114</v>
      </c>
      <c r="F1413" s="26" t="s">
        <v>31</v>
      </c>
      <c r="G1413" s="9">
        <f t="shared" si="504"/>
        <v>930</v>
      </c>
      <c r="H1413" s="9">
        <f t="shared" si="504"/>
        <v>0</v>
      </c>
    </row>
    <row r="1414" spans="1:8" ht="33" x14ac:dyDescent="0.25">
      <c r="A1414" s="25" t="s">
        <v>37</v>
      </c>
      <c r="B1414" s="26">
        <v>923</v>
      </c>
      <c r="C1414" s="26" t="s">
        <v>29</v>
      </c>
      <c r="D1414" s="26" t="s">
        <v>76</v>
      </c>
      <c r="E1414" s="26" t="s">
        <v>114</v>
      </c>
      <c r="F1414" s="26" t="s">
        <v>38</v>
      </c>
      <c r="G1414" s="9">
        <v>930</v>
      </c>
      <c r="H1414" s="9"/>
    </row>
    <row r="1415" spans="1:8" x14ac:dyDescent="0.25">
      <c r="A1415" s="25"/>
      <c r="B1415" s="26"/>
      <c r="C1415" s="26"/>
      <c r="D1415" s="26"/>
      <c r="E1415" s="26"/>
      <c r="F1415" s="26"/>
      <c r="G1415" s="9"/>
      <c r="H1415" s="9"/>
    </row>
    <row r="1416" spans="1:8" ht="37.5" x14ac:dyDescent="0.3">
      <c r="A1416" s="23" t="s">
        <v>115</v>
      </c>
      <c r="B1416" s="24">
        <v>923</v>
      </c>
      <c r="C1416" s="24" t="s">
        <v>76</v>
      </c>
      <c r="D1416" s="24" t="s">
        <v>29</v>
      </c>
      <c r="E1416" s="24"/>
      <c r="F1416" s="24"/>
      <c r="G1416" s="13">
        <f t="shared" ref="G1416:H1420" si="505">G1417</f>
        <v>8548</v>
      </c>
      <c r="H1416" s="13">
        <f t="shared" si="505"/>
        <v>0</v>
      </c>
    </row>
    <row r="1417" spans="1:8" ht="49.5" x14ac:dyDescent="0.25">
      <c r="A1417" s="28" t="s">
        <v>428</v>
      </c>
      <c r="B1417" s="26">
        <v>923</v>
      </c>
      <c r="C1417" s="26" t="s">
        <v>76</v>
      </c>
      <c r="D1417" s="26" t="s">
        <v>29</v>
      </c>
      <c r="E1417" s="26" t="s">
        <v>74</v>
      </c>
      <c r="F1417" s="26"/>
      <c r="G1417" s="11">
        <f t="shared" si="505"/>
        <v>8548</v>
      </c>
      <c r="H1417" s="11">
        <f t="shared" si="505"/>
        <v>0</v>
      </c>
    </row>
    <row r="1418" spans="1:8" ht="33" x14ac:dyDescent="0.25">
      <c r="A1418" s="25" t="s">
        <v>77</v>
      </c>
      <c r="B1418" s="26">
        <v>923</v>
      </c>
      <c r="C1418" s="26" t="s">
        <v>76</v>
      </c>
      <c r="D1418" s="26" t="s">
        <v>29</v>
      </c>
      <c r="E1418" s="26" t="s">
        <v>553</v>
      </c>
      <c r="F1418" s="26"/>
      <c r="G1418" s="11">
        <f t="shared" si="505"/>
        <v>8548</v>
      </c>
      <c r="H1418" s="11">
        <f t="shared" si="505"/>
        <v>0</v>
      </c>
    </row>
    <row r="1419" spans="1:8" ht="33" x14ac:dyDescent="0.25">
      <c r="A1419" s="25" t="s">
        <v>116</v>
      </c>
      <c r="B1419" s="26">
        <v>923</v>
      </c>
      <c r="C1419" s="26" t="s">
        <v>76</v>
      </c>
      <c r="D1419" s="26" t="s">
        <v>29</v>
      </c>
      <c r="E1419" s="26" t="s">
        <v>554</v>
      </c>
      <c r="F1419" s="26"/>
      <c r="G1419" s="11">
        <f t="shared" si="505"/>
        <v>8548</v>
      </c>
      <c r="H1419" s="11">
        <f t="shared" si="505"/>
        <v>0</v>
      </c>
    </row>
    <row r="1420" spans="1:8" ht="33" x14ac:dyDescent="0.25">
      <c r="A1420" s="25" t="s">
        <v>12</v>
      </c>
      <c r="B1420" s="26">
        <v>923</v>
      </c>
      <c r="C1420" s="26" t="s">
        <v>76</v>
      </c>
      <c r="D1420" s="26" t="s">
        <v>29</v>
      </c>
      <c r="E1420" s="26" t="s">
        <v>554</v>
      </c>
      <c r="F1420" s="26" t="s">
        <v>13</v>
      </c>
      <c r="G1420" s="9">
        <f t="shared" si="505"/>
        <v>8548</v>
      </c>
      <c r="H1420" s="9">
        <f t="shared" si="505"/>
        <v>0</v>
      </c>
    </row>
    <row r="1421" spans="1:8" ht="20.100000000000001" customHeight="1" x14ac:dyDescent="0.25">
      <c r="A1421" s="25" t="s">
        <v>14</v>
      </c>
      <c r="B1421" s="26">
        <v>923</v>
      </c>
      <c r="C1421" s="26" t="s">
        <v>76</v>
      </c>
      <c r="D1421" s="26" t="s">
        <v>29</v>
      </c>
      <c r="E1421" s="26" t="s">
        <v>554</v>
      </c>
      <c r="F1421" s="26" t="s">
        <v>35</v>
      </c>
      <c r="G1421" s="9">
        <f>8291+257</f>
        <v>8548</v>
      </c>
      <c r="H1421" s="9"/>
    </row>
    <row r="1422" spans="1:8" x14ac:dyDescent="0.25">
      <c r="A1422" s="25"/>
      <c r="B1422" s="26"/>
      <c r="C1422" s="26"/>
      <c r="D1422" s="26"/>
      <c r="E1422" s="26"/>
      <c r="F1422" s="26"/>
      <c r="G1422" s="9"/>
      <c r="H1422" s="9"/>
    </row>
    <row r="1423" spans="1:8" ht="60.75" x14ac:dyDescent="0.3">
      <c r="A1423" s="39" t="s">
        <v>496</v>
      </c>
      <c r="B1423" s="21" t="s">
        <v>495</v>
      </c>
      <c r="C1423" s="26"/>
      <c r="D1423" s="26"/>
      <c r="E1423" s="26"/>
      <c r="F1423" s="26"/>
      <c r="G1423" s="6">
        <f t="shared" ref="G1423:H1423" si="506">G1425+G1436</f>
        <v>39561</v>
      </c>
      <c r="H1423" s="6">
        <f t="shared" si="506"/>
        <v>0</v>
      </c>
    </row>
    <row r="1424" spans="1:8" s="74" customFormat="1" x14ac:dyDescent="0.25">
      <c r="A1424" s="77"/>
      <c r="B1424" s="27"/>
      <c r="C1424" s="26"/>
      <c r="D1424" s="26"/>
      <c r="E1424" s="26"/>
      <c r="F1424" s="26"/>
      <c r="G1424" s="10"/>
      <c r="H1424" s="10"/>
    </row>
    <row r="1425" spans="1:8" ht="18.75" x14ac:dyDescent="0.3">
      <c r="A1425" s="23" t="s">
        <v>59</v>
      </c>
      <c r="B1425" s="35" t="s">
        <v>495</v>
      </c>
      <c r="C1425" s="36" t="s">
        <v>22</v>
      </c>
      <c r="D1425" s="36" t="s">
        <v>60</v>
      </c>
      <c r="E1425" s="26"/>
      <c r="F1425" s="26"/>
      <c r="G1425" s="13">
        <f t="shared" ref="G1425:H1427" si="507">G1426</f>
        <v>29480</v>
      </c>
      <c r="H1425" s="13">
        <f t="shared" si="507"/>
        <v>0</v>
      </c>
    </row>
    <row r="1426" spans="1:8" ht="66" x14ac:dyDescent="0.25">
      <c r="A1426" s="44" t="s">
        <v>538</v>
      </c>
      <c r="B1426" s="30" t="s">
        <v>495</v>
      </c>
      <c r="C1426" s="31" t="s">
        <v>22</v>
      </c>
      <c r="D1426" s="31" t="s">
        <v>60</v>
      </c>
      <c r="E1426" s="30" t="s">
        <v>126</v>
      </c>
      <c r="F1426" s="31"/>
      <c r="G1426" s="9">
        <f>G1427</f>
        <v>29480</v>
      </c>
      <c r="H1426" s="9">
        <f>H1427</f>
        <v>0</v>
      </c>
    </row>
    <row r="1427" spans="1:8" x14ac:dyDescent="0.25">
      <c r="A1427" s="25" t="s">
        <v>121</v>
      </c>
      <c r="B1427" s="30" t="s">
        <v>495</v>
      </c>
      <c r="C1427" s="31" t="s">
        <v>22</v>
      </c>
      <c r="D1427" s="31" t="s">
        <v>60</v>
      </c>
      <c r="E1427" s="30" t="s">
        <v>249</v>
      </c>
      <c r="F1427" s="31"/>
      <c r="G1427" s="9">
        <f t="shared" si="507"/>
        <v>29480</v>
      </c>
      <c r="H1427" s="9">
        <f t="shared" si="507"/>
        <v>0</v>
      </c>
    </row>
    <row r="1428" spans="1:8" ht="33" x14ac:dyDescent="0.25">
      <c r="A1428" s="25" t="s">
        <v>250</v>
      </c>
      <c r="B1428" s="30" t="s">
        <v>495</v>
      </c>
      <c r="C1428" s="31" t="s">
        <v>22</v>
      </c>
      <c r="D1428" s="31" t="s">
        <v>60</v>
      </c>
      <c r="E1428" s="30" t="s">
        <v>251</v>
      </c>
      <c r="F1428" s="31"/>
      <c r="G1428" s="9">
        <f t="shared" ref="G1428:H1428" si="508">G1429+G1431+G1433</f>
        <v>29480</v>
      </c>
      <c r="H1428" s="9">
        <f t="shared" si="508"/>
        <v>0</v>
      </c>
    </row>
    <row r="1429" spans="1:8" ht="66" x14ac:dyDescent="0.25">
      <c r="A1429" s="25" t="s">
        <v>433</v>
      </c>
      <c r="B1429" s="30" t="s">
        <v>495</v>
      </c>
      <c r="C1429" s="31" t="s">
        <v>22</v>
      </c>
      <c r="D1429" s="31" t="s">
        <v>60</v>
      </c>
      <c r="E1429" s="30" t="s">
        <v>251</v>
      </c>
      <c r="F1429" s="31" t="s">
        <v>85</v>
      </c>
      <c r="G1429" s="9">
        <f t="shared" ref="G1429:H1429" si="509">G1430</f>
        <v>26129</v>
      </c>
      <c r="H1429" s="9">
        <f t="shared" si="509"/>
        <v>0</v>
      </c>
    </row>
    <row r="1430" spans="1:8" x14ac:dyDescent="0.25">
      <c r="A1430" s="25" t="s">
        <v>107</v>
      </c>
      <c r="B1430" s="30" t="s">
        <v>495</v>
      </c>
      <c r="C1430" s="31" t="s">
        <v>22</v>
      </c>
      <c r="D1430" s="31" t="s">
        <v>60</v>
      </c>
      <c r="E1430" s="30" t="s">
        <v>251</v>
      </c>
      <c r="F1430" s="31" t="s">
        <v>108</v>
      </c>
      <c r="G1430" s="9">
        <f>34427-8298</f>
        <v>26129</v>
      </c>
      <c r="H1430" s="9"/>
    </row>
    <row r="1431" spans="1:8" ht="33" x14ac:dyDescent="0.25">
      <c r="A1431" s="25" t="s">
        <v>244</v>
      </c>
      <c r="B1431" s="30" t="s">
        <v>495</v>
      </c>
      <c r="C1431" s="31" t="s">
        <v>22</v>
      </c>
      <c r="D1431" s="31" t="s">
        <v>60</v>
      </c>
      <c r="E1431" s="30" t="s">
        <v>251</v>
      </c>
      <c r="F1431" s="31" t="s">
        <v>31</v>
      </c>
      <c r="G1431" s="9">
        <f t="shared" ref="G1431:H1431" si="510">G1432</f>
        <v>3129</v>
      </c>
      <c r="H1431" s="9">
        <f t="shared" si="510"/>
        <v>0</v>
      </c>
    </row>
    <row r="1432" spans="1:8" ht="33" x14ac:dyDescent="0.25">
      <c r="A1432" s="25" t="s">
        <v>37</v>
      </c>
      <c r="B1432" s="30" t="s">
        <v>495</v>
      </c>
      <c r="C1432" s="31" t="s">
        <v>22</v>
      </c>
      <c r="D1432" s="31" t="s">
        <v>60</v>
      </c>
      <c r="E1432" s="30" t="s">
        <v>251</v>
      </c>
      <c r="F1432" s="31" t="s">
        <v>38</v>
      </c>
      <c r="G1432" s="9">
        <f>3223-94</f>
        <v>3129</v>
      </c>
      <c r="H1432" s="9"/>
    </row>
    <row r="1433" spans="1:8" x14ac:dyDescent="0.25">
      <c r="A1433" s="25" t="s">
        <v>66</v>
      </c>
      <c r="B1433" s="30" t="s">
        <v>495</v>
      </c>
      <c r="C1433" s="31" t="s">
        <v>22</v>
      </c>
      <c r="D1433" s="31" t="s">
        <v>60</v>
      </c>
      <c r="E1433" s="30" t="s">
        <v>251</v>
      </c>
      <c r="F1433" s="31" t="s">
        <v>67</v>
      </c>
      <c r="G1433" s="9">
        <f t="shared" ref="G1433:H1433" si="511">G1434</f>
        <v>222</v>
      </c>
      <c r="H1433" s="9">
        <f t="shared" si="511"/>
        <v>0</v>
      </c>
    </row>
    <row r="1434" spans="1:8" x14ac:dyDescent="0.25">
      <c r="A1434" s="25" t="s">
        <v>68</v>
      </c>
      <c r="B1434" s="30" t="s">
        <v>495</v>
      </c>
      <c r="C1434" s="31" t="s">
        <v>22</v>
      </c>
      <c r="D1434" s="31" t="s">
        <v>60</v>
      </c>
      <c r="E1434" s="30" t="s">
        <v>251</v>
      </c>
      <c r="F1434" s="31" t="s">
        <v>69</v>
      </c>
      <c r="G1434" s="9">
        <v>222</v>
      </c>
      <c r="H1434" s="9"/>
    </row>
    <row r="1435" spans="1:8" x14ac:dyDescent="0.25">
      <c r="A1435" s="25"/>
      <c r="B1435" s="30"/>
      <c r="C1435" s="31"/>
      <c r="D1435" s="31"/>
      <c r="E1435" s="30"/>
      <c r="F1435" s="31"/>
      <c r="G1435" s="9"/>
      <c r="H1435" s="9"/>
    </row>
    <row r="1436" spans="1:8" ht="18.75" x14ac:dyDescent="0.3">
      <c r="A1436" s="23" t="s">
        <v>32</v>
      </c>
      <c r="B1436" s="24" t="s">
        <v>495</v>
      </c>
      <c r="C1436" s="24" t="s">
        <v>33</v>
      </c>
      <c r="D1436" s="24" t="s">
        <v>17</v>
      </c>
      <c r="E1436" s="24"/>
      <c r="F1436" s="56"/>
      <c r="G1436" s="15">
        <f>G1437</f>
        <v>10081</v>
      </c>
      <c r="H1436" s="15">
        <f>H1437</f>
        <v>0</v>
      </c>
    </row>
    <row r="1437" spans="1:8" ht="66" x14ac:dyDescent="0.25">
      <c r="A1437" s="44" t="s">
        <v>538</v>
      </c>
      <c r="B1437" s="30" t="s">
        <v>495</v>
      </c>
      <c r="C1437" s="31" t="s">
        <v>33</v>
      </c>
      <c r="D1437" s="31" t="s">
        <v>17</v>
      </c>
      <c r="E1437" s="30" t="s">
        <v>126</v>
      </c>
      <c r="F1437" s="31"/>
      <c r="G1437" s="9">
        <f>G1442+G1438</f>
        <v>10081</v>
      </c>
      <c r="H1437" s="9">
        <f>H1442</f>
        <v>0</v>
      </c>
    </row>
    <row r="1438" spans="1:8" x14ac:dyDescent="0.25">
      <c r="A1438" s="25" t="s">
        <v>15</v>
      </c>
      <c r="B1438" s="30" t="s">
        <v>495</v>
      </c>
      <c r="C1438" s="31" t="s">
        <v>33</v>
      </c>
      <c r="D1438" s="31" t="s">
        <v>17</v>
      </c>
      <c r="E1438" s="30" t="s">
        <v>682</v>
      </c>
      <c r="F1438" s="31"/>
      <c r="G1438" s="9">
        <f>G1439</f>
        <v>231</v>
      </c>
      <c r="H1438" s="9"/>
    </row>
    <row r="1439" spans="1:8" x14ac:dyDescent="0.25">
      <c r="A1439" s="25" t="s">
        <v>252</v>
      </c>
      <c r="B1439" s="30" t="s">
        <v>495</v>
      </c>
      <c r="C1439" s="31" t="s">
        <v>33</v>
      </c>
      <c r="D1439" s="31" t="s">
        <v>17</v>
      </c>
      <c r="E1439" s="30" t="s">
        <v>681</v>
      </c>
      <c r="F1439" s="31"/>
      <c r="G1439" s="9">
        <f>G1440</f>
        <v>231</v>
      </c>
      <c r="H1439" s="9"/>
    </row>
    <row r="1440" spans="1:8" ht="33" x14ac:dyDescent="0.25">
      <c r="A1440" s="25" t="s">
        <v>244</v>
      </c>
      <c r="B1440" s="30" t="s">
        <v>495</v>
      </c>
      <c r="C1440" s="31" t="s">
        <v>33</v>
      </c>
      <c r="D1440" s="31" t="s">
        <v>17</v>
      </c>
      <c r="E1440" s="30" t="s">
        <v>681</v>
      </c>
      <c r="F1440" s="31">
        <v>200</v>
      </c>
      <c r="G1440" s="9">
        <f>G1441</f>
        <v>231</v>
      </c>
      <c r="H1440" s="9"/>
    </row>
    <row r="1441" spans="1:8" ht="33" x14ac:dyDescent="0.25">
      <c r="A1441" s="25" t="s">
        <v>37</v>
      </c>
      <c r="B1441" s="30" t="s">
        <v>495</v>
      </c>
      <c r="C1441" s="31" t="s">
        <v>33</v>
      </c>
      <c r="D1441" s="31" t="s">
        <v>17</v>
      </c>
      <c r="E1441" s="30" t="s">
        <v>681</v>
      </c>
      <c r="F1441" s="31">
        <v>240</v>
      </c>
      <c r="G1441" s="9">
        <v>231</v>
      </c>
      <c r="H1441" s="9"/>
    </row>
    <row r="1442" spans="1:8" x14ac:dyDescent="0.25">
      <c r="A1442" s="25" t="s">
        <v>127</v>
      </c>
      <c r="B1442" s="30" t="s">
        <v>495</v>
      </c>
      <c r="C1442" s="31" t="s">
        <v>33</v>
      </c>
      <c r="D1442" s="31" t="s">
        <v>17</v>
      </c>
      <c r="E1442" s="30" t="s">
        <v>128</v>
      </c>
      <c r="F1442" s="31"/>
      <c r="G1442" s="9">
        <f>G1443+G1446+G1449+G1452+G1455</f>
        <v>9850</v>
      </c>
      <c r="H1442" s="9">
        <f>H1443+H1446+H1449+H1452+H1455</f>
        <v>0</v>
      </c>
    </row>
    <row r="1443" spans="1:8" ht="82.5" x14ac:dyDescent="0.25">
      <c r="A1443" s="25" t="s">
        <v>556</v>
      </c>
      <c r="B1443" s="30" t="s">
        <v>495</v>
      </c>
      <c r="C1443" s="31" t="s">
        <v>33</v>
      </c>
      <c r="D1443" s="31" t="s">
        <v>17</v>
      </c>
      <c r="E1443" s="30" t="s">
        <v>555</v>
      </c>
      <c r="F1443" s="31"/>
      <c r="G1443" s="9">
        <f t="shared" ref="G1443:H1444" si="512">G1444</f>
        <v>2687</v>
      </c>
      <c r="H1443" s="9">
        <f t="shared" si="512"/>
        <v>0</v>
      </c>
    </row>
    <row r="1444" spans="1:8" ht="33" x14ac:dyDescent="0.25">
      <c r="A1444" s="25" t="s">
        <v>12</v>
      </c>
      <c r="B1444" s="30" t="s">
        <v>495</v>
      </c>
      <c r="C1444" s="31" t="s">
        <v>33</v>
      </c>
      <c r="D1444" s="31" t="s">
        <v>17</v>
      </c>
      <c r="E1444" s="30" t="s">
        <v>555</v>
      </c>
      <c r="F1444" s="31">
        <v>600</v>
      </c>
      <c r="G1444" s="9">
        <f t="shared" si="512"/>
        <v>2687</v>
      </c>
      <c r="H1444" s="9">
        <f t="shared" si="512"/>
        <v>0</v>
      </c>
    </row>
    <row r="1445" spans="1:8" ht="33" x14ac:dyDescent="0.25">
      <c r="A1445" s="25" t="s">
        <v>131</v>
      </c>
      <c r="B1445" s="30" t="s">
        <v>495</v>
      </c>
      <c r="C1445" s="31" t="s">
        <v>33</v>
      </c>
      <c r="D1445" s="31" t="s">
        <v>17</v>
      </c>
      <c r="E1445" s="30" t="s">
        <v>555</v>
      </c>
      <c r="F1445" s="31" t="s">
        <v>132</v>
      </c>
      <c r="G1445" s="9">
        <v>2687</v>
      </c>
      <c r="H1445" s="9"/>
    </row>
    <row r="1446" spans="1:8" ht="49.5" x14ac:dyDescent="0.25">
      <c r="A1446" s="25" t="s">
        <v>255</v>
      </c>
      <c r="B1446" s="30" t="s">
        <v>495</v>
      </c>
      <c r="C1446" s="31" t="s">
        <v>33</v>
      </c>
      <c r="D1446" s="31" t="s">
        <v>17</v>
      </c>
      <c r="E1446" s="30" t="s">
        <v>461</v>
      </c>
      <c r="F1446" s="31"/>
      <c r="G1446" s="9">
        <f t="shared" ref="G1446:H1447" si="513">G1447</f>
        <v>1000</v>
      </c>
      <c r="H1446" s="9">
        <f t="shared" si="513"/>
        <v>0</v>
      </c>
    </row>
    <row r="1447" spans="1:8" ht="33" x14ac:dyDescent="0.25">
      <c r="A1447" s="25" t="s">
        <v>12</v>
      </c>
      <c r="B1447" s="30" t="s">
        <v>495</v>
      </c>
      <c r="C1447" s="31" t="s">
        <v>33</v>
      </c>
      <c r="D1447" s="31" t="s">
        <v>17</v>
      </c>
      <c r="E1447" s="30" t="s">
        <v>461</v>
      </c>
      <c r="F1447" s="31">
        <v>600</v>
      </c>
      <c r="G1447" s="9">
        <f t="shared" si="513"/>
        <v>1000</v>
      </c>
      <c r="H1447" s="9">
        <f t="shared" si="513"/>
        <v>0</v>
      </c>
    </row>
    <row r="1448" spans="1:8" ht="33" x14ac:dyDescent="0.25">
      <c r="A1448" s="25" t="s">
        <v>131</v>
      </c>
      <c r="B1448" s="30" t="s">
        <v>495</v>
      </c>
      <c r="C1448" s="31" t="s">
        <v>33</v>
      </c>
      <c r="D1448" s="31" t="s">
        <v>17</v>
      </c>
      <c r="E1448" s="30" t="s">
        <v>461</v>
      </c>
      <c r="F1448" s="31" t="s">
        <v>132</v>
      </c>
      <c r="G1448" s="9">
        <v>1000</v>
      </c>
      <c r="H1448" s="9"/>
    </row>
    <row r="1449" spans="1:8" ht="82.5" x14ac:dyDescent="0.25">
      <c r="A1449" s="25" t="s">
        <v>460</v>
      </c>
      <c r="B1449" s="30" t="s">
        <v>495</v>
      </c>
      <c r="C1449" s="31" t="s">
        <v>33</v>
      </c>
      <c r="D1449" s="31" t="s">
        <v>17</v>
      </c>
      <c r="E1449" s="30" t="s">
        <v>534</v>
      </c>
      <c r="F1449" s="31"/>
      <c r="G1449" s="9">
        <f t="shared" ref="G1449:H1450" si="514">G1450</f>
        <v>3463</v>
      </c>
      <c r="H1449" s="9">
        <f t="shared" si="514"/>
        <v>0</v>
      </c>
    </row>
    <row r="1450" spans="1:8" ht="33" x14ac:dyDescent="0.25">
      <c r="A1450" s="25" t="s">
        <v>12</v>
      </c>
      <c r="B1450" s="30" t="s">
        <v>495</v>
      </c>
      <c r="C1450" s="31" t="s">
        <v>33</v>
      </c>
      <c r="D1450" s="31" t="s">
        <v>17</v>
      </c>
      <c r="E1450" s="30" t="s">
        <v>534</v>
      </c>
      <c r="F1450" s="31" t="s">
        <v>13</v>
      </c>
      <c r="G1450" s="9">
        <f t="shared" si="514"/>
        <v>3463</v>
      </c>
      <c r="H1450" s="9">
        <f t="shared" si="514"/>
        <v>0</v>
      </c>
    </row>
    <row r="1451" spans="1:8" ht="33" x14ac:dyDescent="0.25">
      <c r="A1451" s="25" t="s">
        <v>131</v>
      </c>
      <c r="B1451" s="30" t="s">
        <v>495</v>
      </c>
      <c r="C1451" s="31" t="s">
        <v>33</v>
      </c>
      <c r="D1451" s="31" t="s">
        <v>17</v>
      </c>
      <c r="E1451" s="30" t="s">
        <v>534</v>
      </c>
      <c r="F1451" s="31" t="s">
        <v>132</v>
      </c>
      <c r="G1451" s="9">
        <v>3463</v>
      </c>
      <c r="H1451" s="9"/>
    </row>
    <row r="1452" spans="1:8" ht="82.5" x14ac:dyDescent="0.25">
      <c r="A1452" s="25" t="s">
        <v>564</v>
      </c>
      <c r="B1452" s="30" t="s">
        <v>495</v>
      </c>
      <c r="C1452" s="31" t="s">
        <v>33</v>
      </c>
      <c r="D1452" s="31" t="s">
        <v>17</v>
      </c>
      <c r="E1452" s="30" t="s">
        <v>563</v>
      </c>
      <c r="F1452" s="31"/>
      <c r="G1452" s="9">
        <f>G1453</f>
        <v>2000</v>
      </c>
      <c r="H1452" s="9"/>
    </row>
    <row r="1453" spans="1:8" ht="33" x14ac:dyDescent="0.25">
      <c r="A1453" s="25" t="s">
        <v>12</v>
      </c>
      <c r="B1453" s="30" t="s">
        <v>495</v>
      </c>
      <c r="C1453" s="31" t="s">
        <v>33</v>
      </c>
      <c r="D1453" s="31" t="s">
        <v>17</v>
      </c>
      <c r="E1453" s="30" t="s">
        <v>563</v>
      </c>
      <c r="F1453" s="31" t="s">
        <v>13</v>
      </c>
      <c r="G1453" s="9">
        <f>G1454</f>
        <v>2000</v>
      </c>
      <c r="H1453" s="9"/>
    </row>
    <row r="1454" spans="1:8" ht="33" x14ac:dyDescent="0.25">
      <c r="A1454" s="25" t="s">
        <v>131</v>
      </c>
      <c r="B1454" s="30" t="s">
        <v>495</v>
      </c>
      <c r="C1454" s="31" t="s">
        <v>33</v>
      </c>
      <c r="D1454" s="31" t="s">
        <v>17</v>
      </c>
      <c r="E1454" s="30" t="s">
        <v>563</v>
      </c>
      <c r="F1454" s="31" t="s">
        <v>132</v>
      </c>
      <c r="G1454" s="9">
        <v>2000</v>
      </c>
      <c r="H1454" s="9"/>
    </row>
    <row r="1455" spans="1:8" ht="99" x14ac:dyDescent="0.25">
      <c r="A1455" s="25" t="s">
        <v>732</v>
      </c>
      <c r="B1455" s="30" t="s">
        <v>495</v>
      </c>
      <c r="C1455" s="31" t="s">
        <v>33</v>
      </c>
      <c r="D1455" s="31" t="s">
        <v>17</v>
      </c>
      <c r="E1455" s="30" t="s">
        <v>733</v>
      </c>
      <c r="F1455" s="31"/>
      <c r="G1455" s="9">
        <f>G1456</f>
        <v>700</v>
      </c>
      <c r="H1455" s="9"/>
    </row>
    <row r="1456" spans="1:8" ht="33" x14ac:dyDescent="0.25">
      <c r="A1456" s="25" t="s">
        <v>12</v>
      </c>
      <c r="B1456" s="30" t="s">
        <v>495</v>
      </c>
      <c r="C1456" s="31" t="s">
        <v>33</v>
      </c>
      <c r="D1456" s="31" t="s">
        <v>17</v>
      </c>
      <c r="E1456" s="30" t="s">
        <v>733</v>
      </c>
      <c r="F1456" s="31" t="s">
        <v>13</v>
      </c>
      <c r="G1456" s="9">
        <f>G1457</f>
        <v>700</v>
      </c>
      <c r="H1456" s="9"/>
    </row>
    <row r="1457" spans="1:8" ht="33" x14ac:dyDescent="0.25">
      <c r="A1457" s="25" t="s">
        <v>131</v>
      </c>
      <c r="B1457" s="30" t="s">
        <v>495</v>
      </c>
      <c r="C1457" s="31" t="s">
        <v>33</v>
      </c>
      <c r="D1457" s="31" t="s">
        <v>17</v>
      </c>
      <c r="E1457" s="30" t="s">
        <v>733</v>
      </c>
      <c r="F1457" s="31" t="s">
        <v>132</v>
      </c>
      <c r="G1457" s="9">
        <v>700</v>
      </c>
      <c r="H1457" s="9"/>
    </row>
    <row r="1458" spans="1:8" x14ac:dyDescent="0.25">
      <c r="A1458" s="25"/>
      <c r="B1458" s="30"/>
      <c r="C1458" s="31"/>
      <c r="D1458" s="31"/>
      <c r="E1458" s="30"/>
      <c r="F1458" s="31"/>
      <c r="G1458" s="9"/>
      <c r="H1458" s="9"/>
    </row>
    <row r="1459" spans="1:8" ht="40.5" x14ac:dyDescent="0.3">
      <c r="A1459" s="20" t="s">
        <v>499</v>
      </c>
      <c r="B1459" s="21" t="s">
        <v>539</v>
      </c>
      <c r="C1459" s="21"/>
      <c r="D1459" s="21"/>
      <c r="E1459" s="21"/>
      <c r="F1459" s="21"/>
      <c r="G1459" s="14">
        <f>G1461</f>
        <v>3282</v>
      </c>
      <c r="H1459" s="14">
        <f>H1461</f>
        <v>0</v>
      </c>
    </row>
    <row r="1460" spans="1:8" s="74" customFormat="1" x14ac:dyDescent="0.25">
      <c r="A1460" s="75"/>
      <c r="B1460" s="27"/>
      <c r="C1460" s="27"/>
      <c r="D1460" s="27"/>
      <c r="E1460" s="27"/>
      <c r="F1460" s="27"/>
      <c r="G1460" s="78"/>
      <c r="H1460" s="78"/>
    </row>
    <row r="1461" spans="1:8" ht="18.75" x14ac:dyDescent="0.3">
      <c r="A1461" s="23" t="s">
        <v>59</v>
      </c>
      <c r="B1461" s="24" t="str">
        <f>B1459</f>
        <v>926</v>
      </c>
      <c r="C1461" s="24" t="s">
        <v>22</v>
      </c>
      <c r="D1461" s="24" t="s">
        <v>60</v>
      </c>
      <c r="E1461" s="24"/>
      <c r="F1461" s="24"/>
      <c r="G1461" s="7">
        <f t="shared" ref="G1461:H1461" si="515">G1467+G1462</f>
        <v>3282</v>
      </c>
      <c r="H1461" s="7">
        <f t="shared" si="515"/>
        <v>0</v>
      </c>
    </row>
    <row r="1462" spans="1:8" ht="33.75" x14ac:dyDescent="0.3">
      <c r="A1462" s="25" t="s">
        <v>467</v>
      </c>
      <c r="B1462" s="26" t="s">
        <v>539</v>
      </c>
      <c r="C1462" s="26" t="s">
        <v>22</v>
      </c>
      <c r="D1462" s="26" t="s">
        <v>60</v>
      </c>
      <c r="E1462" s="26" t="s">
        <v>464</v>
      </c>
      <c r="F1462" s="24"/>
      <c r="G1462" s="9">
        <f t="shared" ref="G1462:H1465" si="516">G1463</f>
        <v>2762</v>
      </c>
      <c r="H1462" s="9">
        <f t="shared" si="516"/>
        <v>0</v>
      </c>
    </row>
    <row r="1463" spans="1:8" ht="16.5" customHeight="1" x14ac:dyDescent="0.3">
      <c r="A1463" s="25" t="s">
        <v>15</v>
      </c>
      <c r="B1463" s="26" t="s">
        <v>539</v>
      </c>
      <c r="C1463" s="26" t="s">
        <v>22</v>
      </c>
      <c r="D1463" s="26" t="s">
        <v>60</v>
      </c>
      <c r="E1463" s="26" t="s">
        <v>465</v>
      </c>
      <c r="F1463" s="24"/>
      <c r="G1463" s="9">
        <f t="shared" si="516"/>
        <v>2762</v>
      </c>
      <c r="H1463" s="9">
        <f t="shared" si="516"/>
        <v>0</v>
      </c>
    </row>
    <row r="1464" spans="1:8" ht="16.5" customHeight="1" x14ac:dyDescent="0.3">
      <c r="A1464" s="25" t="s">
        <v>61</v>
      </c>
      <c r="B1464" s="26" t="s">
        <v>539</v>
      </c>
      <c r="C1464" s="26" t="s">
        <v>22</v>
      </c>
      <c r="D1464" s="26" t="s">
        <v>60</v>
      </c>
      <c r="E1464" s="26" t="s">
        <v>466</v>
      </c>
      <c r="F1464" s="24"/>
      <c r="G1464" s="9">
        <f t="shared" si="516"/>
        <v>2762</v>
      </c>
      <c r="H1464" s="9">
        <f t="shared" si="516"/>
        <v>0</v>
      </c>
    </row>
    <row r="1465" spans="1:8" ht="33" x14ac:dyDescent="0.25">
      <c r="A1465" s="25" t="s">
        <v>244</v>
      </c>
      <c r="B1465" s="26" t="s">
        <v>539</v>
      </c>
      <c r="C1465" s="26" t="s">
        <v>22</v>
      </c>
      <c r="D1465" s="26" t="s">
        <v>60</v>
      </c>
      <c r="E1465" s="26" t="s">
        <v>466</v>
      </c>
      <c r="F1465" s="26" t="s">
        <v>31</v>
      </c>
      <c r="G1465" s="9">
        <f t="shared" si="516"/>
        <v>2762</v>
      </c>
      <c r="H1465" s="9">
        <f t="shared" si="516"/>
        <v>0</v>
      </c>
    </row>
    <row r="1466" spans="1:8" ht="33" x14ac:dyDescent="0.25">
      <c r="A1466" s="25" t="s">
        <v>37</v>
      </c>
      <c r="B1466" s="26" t="s">
        <v>539</v>
      </c>
      <c r="C1466" s="26" t="s">
        <v>22</v>
      </c>
      <c r="D1466" s="26" t="s">
        <v>60</v>
      </c>
      <c r="E1466" s="26" t="s">
        <v>466</v>
      </c>
      <c r="F1466" s="26" t="s">
        <v>38</v>
      </c>
      <c r="G1466" s="9">
        <v>2762</v>
      </c>
      <c r="H1466" s="9"/>
    </row>
    <row r="1467" spans="1:8" ht="16.5" customHeight="1" x14ac:dyDescent="0.25">
      <c r="A1467" s="25" t="s">
        <v>62</v>
      </c>
      <c r="B1467" s="26" t="s">
        <v>539</v>
      </c>
      <c r="C1467" s="26" t="s">
        <v>22</v>
      </c>
      <c r="D1467" s="26" t="s">
        <v>60</v>
      </c>
      <c r="E1467" s="26" t="s">
        <v>63</v>
      </c>
      <c r="F1467" s="26"/>
      <c r="G1467" s="8">
        <f t="shared" ref="G1467:H1470" si="517">G1468</f>
        <v>520</v>
      </c>
      <c r="H1467" s="8">
        <f t="shared" si="517"/>
        <v>0</v>
      </c>
    </row>
    <row r="1468" spans="1:8" ht="16.5" customHeight="1" x14ac:dyDescent="0.25">
      <c r="A1468" s="25" t="s">
        <v>15</v>
      </c>
      <c r="B1468" s="26" t="s">
        <v>539</v>
      </c>
      <c r="C1468" s="26" t="s">
        <v>22</v>
      </c>
      <c r="D1468" s="26" t="s">
        <v>60</v>
      </c>
      <c r="E1468" s="26" t="s">
        <v>64</v>
      </c>
      <c r="F1468" s="26"/>
      <c r="G1468" s="8">
        <f t="shared" si="517"/>
        <v>520</v>
      </c>
      <c r="H1468" s="8">
        <f t="shared" si="517"/>
        <v>0</v>
      </c>
    </row>
    <row r="1469" spans="1:8" ht="16.5" customHeight="1" x14ac:dyDescent="0.25">
      <c r="A1469" s="25" t="s">
        <v>61</v>
      </c>
      <c r="B1469" s="26" t="s">
        <v>539</v>
      </c>
      <c r="C1469" s="26" t="s">
        <v>22</v>
      </c>
      <c r="D1469" s="26" t="s">
        <v>60</v>
      </c>
      <c r="E1469" s="26" t="s">
        <v>65</v>
      </c>
      <c r="F1469" s="26"/>
      <c r="G1469" s="8">
        <f t="shared" si="517"/>
        <v>520</v>
      </c>
      <c r="H1469" s="8">
        <f t="shared" si="517"/>
        <v>0</v>
      </c>
    </row>
    <row r="1470" spans="1:8" ht="16.5" customHeight="1" x14ac:dyDescent="0.25">
      <c r="A1470" s="25" t="s">
        <v>66</v>
      </c>
      <c r="B1470" s="26" t="s">
        <v>539</v>
      </c>
      <c r="C1470" s="26" t="s">
        <v>22</v>
      </c>
      <c r="D1470" s="26" t="s">
        <v>60</v>
      </c>
      <c r="E1470" s="26" t="s">
        <v>65</v>
      </c>
      <c r="F1470" s="26" t="s">
        <v>67</v>
      </c>
      <c r="G1470" s="9">
        <f t="shared" si="517"/>
        <v>520</v>
      </c>
      <c r="H1470" s="9">
        <f t="shared" si="517"/>
        <v>0</v>
      </c>
    </row>
    <row r="1471" spans="1:8" ht="16.5" customHeight="1" x14ac:dyDescent="0.25">
      <c r="A1471" s="25" t="s">
        <v>68</v>
      </c>
      <c r="B1471" s="26" t="s">
        <v>539</v>
      </c>
      <c r="C1471" s="26" t="s">
        <v>22</v>
      </c>
      <c r="D1471" s="26" t="s">
        <v>60</v>
      </c>
      <c r="E1471" s="26" t="s">
        <v>65</v>
      </c>
      <c r="F1471" s="26" t="s">
        <v>69</v>
      </c>
      <c r="G1471" s="9">
        <v>520</v>
      </c>
      <c r="H1471" s="9"/>
    </row>
    <row r="1472" spans="1:8" x14ac:dyDescent="0.25">
      <c r="A1472" s="25"/>
      <c r="B1472" s="26"/>
      <c r="C1472" s="26"/>
      <c r="D1472" s="26"/>
      <c r="E1472" s="26"/>
      <c r="F1472" s="26"/>
      <c r="G1472" s="9"/>
      <c r="H1472" s="9"/>
    </row>
    <row r="1473" spans="1:8" ht="20.25" x14ac:dyDescent="0.3">
      <c r="A1473" s="20" t="s">
        <v>403</v>
      </c>
      <c r="B1473" s="29"/>
      <c r="C1473" s="68"/>
      <c r="D1473" s="68"/>
      <c r="E1473" s="29"/>
      <c r="F1473" s="68"/>
      <c r="G1473" s="12">
        <f>G9+G63+G119+G163+G1459+G245+G303+G398+G447+G571+G744+G831+G875+G953+G962+G1150+G1299+G1423</f>
        <v>7732150</v>
      </c>
      <c r="H1473" s="12">
        <f>H9+H63+H119+H163+H1459+H245+H303+H398+H447+H571+H744+H831+H875+H953+H962+H1150+H1299+H1423</f>
        <v>766011</v>
      </c>
    </row>
    <row r="1475" spans="1:8" x14ac:dyDescent="0.2">
      <c r="E1475" s="5"/>
      <c r="H1475" s="2"/>
    </row>
    <row r="1476" spans="1:8" x14ac:dyDescent="0.2">
      <c r="H1476" s="2"/>
    </row>
  </sheetData>
  <autoFilter ref="A6:H1473">
    <filterColumn colId="6" showButton="0"/>
  </autoFilter>
  <mergeCells count="14">
    <mergeCell ref="F6:F8"/>
    <mergeCell ref="A5:H5"/>
    <mergeCell ref="A1:H1"/>
    <mergeCell ref="A2:H2"/>
    <mergeCell ref="A3:H3"/>
    <mergeCell ref="A4:F4"/>
    <mergeCell ref="G6:H6"/>
    <mergeCell ref="G7:G8"/>
    <mergeCell ref="H7:H8"/>
    <mergeCell ref="A6:A8"/>
    <mergeCell ref="B6:B8"/>
    <mergeCell ref="C6:C8"/>
    <mergeCell ref="D6:D8"/>
    <mergeCell ref="E6:E8"/>
  </mergeCells>
  <phoneticPr fontId="4" type="noConversion"/>
  <pageMargins left="0.39370078740157483" right="0.15748031496062992" top="0.35433070866141736" bottom="0.31496062992125984" header="0.19685039370078741" footer="0"/>
  <pageSetup paperSize="9" scale="70" fitToHeight="0" orientation="portrait" r:id="rId1"/>
  <headerFooter differentFirst="1" alignWithMargins="0">
    <oddHeader>&amp;C&amp;12&amp;P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2019</vt:lpstr>
      <vt:lpstr>'2019'!Заголовки_для_печати</vt:lpstr>
      <vt:lpstr>'2019'!Область_печати</vt:lpstr>
    </vt:vector>
  </TitlesOfParts>
  <Company>Мэрия городского округа г.Тольятти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Архипова Елена Иннакентьевна</cp:lastModifiedBy>
  <cp:lastPrinted>2018-12-06T11:36:02Z</cp:lastPrinted>
  <dcterms:created xsi:type="dcterms:W3CDTF">2015-05-28T09:44:52Z</dcterms:created>
  <dcterms:modified xsi:type="dcterms:W3CDTF">2018-12-13T11:25:14Z</dcterms:modified>
</cp:coreProperties>
</file>