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/>
  </bookViews>
  <sheets>
    <sheet name="ГРБС 20116,17,18" sheetId="15" r:id="rId1"/>
    <sheet name="Лист1" sheetId="16" r:id="rId2"/>
  </sheets>
  <definedNames>
    <definedName name="_xlnm.Print_Titles" localSheetId="0">'ГРБС 20116,17,18'!$8:$8</definedName>
    <definedName name="_xlnm.Print_Area" localSheetId="0">'ГРБС 20116,17,18'!$A$1:$N$165</definedName>
  </definedNames>
  <calcPr calcId="145621"/>
</workbook>
</file>

<file path=xl/calcChain.xml><?xml version="1.0" encoding="utf-8"?>
<calcChain xmlns="http://schemas.openxmlformats.org/spreadsheetml/2006/main">
  <c r="M106" i="15" l="1"/>
  <c r="L109" i="15"/>
  <c r="L89" i="15"/>
  <c r="L88" i="15"/>
  <c r="L87" i="15" s="1"/>
  <c r="L86" i="15" s="1"/>
  <c r="L85" i="15" s="1"/>
  <c r="M96" i="15" l="1"/>
  <c r="L63" i="15"/>
  <c r="L59" i="15"/>
  <c r="L46" i="15"/>
  <c r="L24" i="15"/>
  <c r="L163" i="15" l="1"/>
  <c r="M160" i="15" l="1"/>
  <c r="M159" i="15" s="1"/>
  <c r="M158" i="15" s="1"/>
  <c r="L162" i="15"/>
  <c r="L161" i="15" s="1"/>
  <c r="L160" i="15" s="1"/>
  <c r="L159" i="15" s="1"/>
  <c r="L158" i="15" s="1"/>
  <c r="N160" i="15"/>
  <c r="N159" i="15" s="1"/>
  <c r="N158" i="15" s="1"/>
  <c r="L110" i="15" l="1"/>
  <c r="L78" i="15"/>
  <c r="L53" i="15" l="1"/>
  <c r="L103" i="15" l="1"/>
  <c r="L102" i="15"/>
  <c r="N135" i="15" l="1"/>
  <c r="N115" i="15"/>
  <c r="N114" i="15" s="1"/>
  <c r="N109" i="15"/>
  <c r="N108" i="15" s="1"/>
  <c r="M135" i="15"/>
  <c r="M115" i="15"/>
  <c r="M114" i="15" s="1"/>
  <c r="M109" i="15"/>
  <c r="M108" i="15" s="1"/>
  <c r="L108" i="15"/>
  <c r="L107" i="15" s="1"/>
  <c r="M112" i="15" l="1"/>
  <c r="N112" i="15"/>
  <c r="L95" i="15" l="1"/>
  <c r="M20" i="15"/>
  <c r="L20" i="15"/>
  <c r="L19" i="15" s="1"/>
  <c r="L18" i="15" s="1"/>
  <c r="L17" i="15" s="1"/>
  <c r="M19" i="15"/>
  <c r="M18" i="15" s="1"/>
  <c r="M17" i="15" s="1"/>
  <c r="L62" i="15" l="1"/>
  <c r="N151" i="15"/>
  <c r="M151" i="15"/>
  <c r="L77" i="15" l="1"/>
  <c r="L31" i="15"/>
  <c r="M31" i="15"/>
  <c r="N31" i="15"/>
  <c r="M23" i="15"/>
  <c r="N23" i="15"/>
  <c r="L23" i="15"/>
  <c r="N66" i="15"/>
  <c r="N65" i="15" s="1"/>
  <c r="M66" i="15"/>
  <c r="M65" i="15" s="1"/>
  <c r="L66" i="15"/>
  <c r="L65" i="15" s="1"/>
  <c r="L64" i="15" s="1"/>
  <c r="N77" i="15"/>
  <c r="N76" i="15" s="1"/>
  <c r="M77" i="15"/>
  <c r="M76" i="15" s="1"/>
  <c r="M75" i="15" s="1"/>
  <c r="M62" i="15"/>
  <c r="L70" i="15"/>
  <c r="L69" i="15" s="1"/>
  <c r="L73" i="15"/>
  <c r="L72" i="15" s="1"/>
  <c r="N70" i="15"/>
  <c r="M70" i="15"/>
  <c r="M69" i="15" s="1"/>
  <c r="N69" i="15"/>
  <c r="L76" i="15" l="1"/>
  <c r="L75" i="15" s="1"/>
  <c r="L68" i="15"/>
  <c r="M142" i="15"/>
  <c r="M141" i="15" s="1"/>
  <c r="M140" i="15" s="1"/>
  <c r="M139" i="15" s="1"/>
  <c r="N142" i="15"/>
  <c r="N141" i="15" s="1"/>
  <c r="N140" i="15" s="1"/>
  <c r="N139" i="15" s="1"/>
  <c r="M95" i="15"/>
  <c r="L142" i="15"/>
  <c r="L141" i="15" s="1"/>
  <c r="L140" i="15" s="1"/>
  <c r="L139" i="15" s="1"/>
  <c r="L138" i="15" l="1"/>
  <c r="L137" i="15" s="1"/>
  <c r="N138" i="15"/>
  <c r="N137" i="15" s="1"/>
  <c r="M138" i="15"/>
  <c r="M137" i="15" s="1"/>
  <c r="N95" i="15" l="1"/>
  <c r="N94" i="15" s="1"/>
  <c r="N93" i="15" s="1"/>
  <c r="N92" i="15" s="1"/>
  <c r="M94" i="15"/>
  <c r="M93" i="15" s="1"/>
  <c r="M92" i="15" s="1"/>
  <c r="L94" i="15"/>
  <c r="L93" i="15" s="1"/>
  <c r="L92" i="15" s="1"/>
  <c r="N101" i="15" l="1"/>
  <c r="N100" i="15" s="1"/>
  <c r="N99" i="15" s="1"/>
  <c r="M101" i="15"/>
  <c r="M100" i="15" s="1"/>
  <c r="M99" i="15" s="1"/>
  <c r="L101" i="15"/>
  <c r="L100" i="15" s="1"/>
  <c r="L99" i="15" s="1"/>
  <c r="N107" i="15"/>
  <c r="M107" i="15"/>
  <c r="N45" i="15"/>
  <c r="N44" i="15" s="1"/>
  <c r="N43" i="15" s="1"/>
  <c r="M45" i="15"/>
  <c r="M44" i="15" s="1"/>
  <c r="M43" i="15" s="1"/>
  <c r="L45" i="15"/>
  <c r="L44" i="15" s="1"/>
  <c r="L43" i="15" s="1"/>
  <c r="N156" i="15"/>
  <c r="N155" i="15" s="1"/>
  <c r="M156" i="15"/>
  <c r="M155" i="15" s="1"/>
  <c r="L156" i="15"/>
  <c r="L155" i="15"/>
  <c r="N29" i="15"/>
  <c r="M29" i="15"/>
  <c r="L29" i="15"/>
  <c r="N27" i="15"/>
  <c r="M27" i="15"/>
  <c r="L27" i="15"/>
  <c r="N25" i="15"/>
  <c r="M25" i="15"/>
  <c r="L25" i="15"/>
  <c r="L135" i="15"/>
  <c r="N58" i="15"/>
  <c r="N57" i="15" s="1"/>
  <c r="N56" i="15" s="1"/>
  <c r="M58" i="15"/>
  <c r="M57" i="15" s="1"/>
  <c r="M56" i="15" s="1"/>
  <c r="L58" i="15"/>
  <c r="L57" i="15" s="1"/>
  <c r="L56" i="15" s="1"/>
  <c r="N105" i="15"/>
  <c r="N104" i="15" s="1"/>
  <c r="M105" i="15"/>
  <c r="M104" i="15" s="1"/>
  <c r="N83" i="15"/>
  <c r="N82" i="15" s="1"/>
  <c r="N81" i="15" s="1"/>
  <c r="N80" i="15" s="1"/>
  <c r="N79" i="15" s="1"/>
  <c r="M83" i="15"/>
  <c r="M82" i="15" s="1"/>
  <c r="M81" i="15" s="1"/>
  <c r="M80" i="15" s="1"/>
  <c r="M79" i="15" s="1"/>
  <c r="M61" i="15"/>
  <c r="M60" i="15" s="1"/>
  <c r="N62" i="15"/>
  <c r="N61" i="15" s="1"/>
  <c r="N60" i="15" s="1"/>
  <c r="M52" i="15"/>
  <c r="M50" i="15" s="1"/>
  <c r="M49" i="15" s="1"/>
  <c r="M48" i="15" s="1"/>
  <c r="N52" i="15"/>
  <c r="N50" i="15" s="1"/>
  <c r="N49" i="15" s="1"/>
  <c r="N48" i="15" s="1"/>
  <c r="L52" i="15"/>
  <c r="L51" i="15" s="1"/>
  <c r="L61" i="15"/>
  <c r="L60" i="15" s="1"/>
  <c r="L83" i="15"/>
  <c r="L82" i="15" s="1"/>
  <c r="L81" i="15" s="1"/>
  <c r="L80" i="15" s="1"/>
  <c r="L79" i="15" s="1"/>
  <c r="L105" i="15"/>
  <c r="M98" i="15" l="1"/>
  <c r="M97" i="15" s="1"/>
  <c r="M91" i="15" s="1"/>
  <c r="L104" i="15"/>
  <c r="L98" i="15"/>
  <c r="L97" i="15" s="1"/>
  <c r="L91" i="15" s="1"/>
  <c r="M22" i="15"/>
  <c r="M55" i="15"/>
  <c r="M54" i="15" s="1"/>
  <c r="M47" i="15" s="1"/>
  <c r="L22" i="15"/>
  <c r="L16" i="15" s="1"/>
  <c r="N98" i="15"/>
  <c r="N97" i="15" s="1"/>
  <c r="N91" i="15" s="1"/>
  <c r="N55" i="15"/>
  <c r="N54" i="15" s="1"/>
  <c r="N22" i="15"/>
  <c r="L55" i="15"/>
  <c r="L54" i="15" s="1"/>
  <c r="N51" i="15"/>
  <c r="M51" i="15"/>
  <c r="L50" i="15"/>
  <c r="L49" i="15" s="1"/>
  <c r="L48" i="15" s="1"/>
  <c r="L47" i="15" l="1"/>
  <c r="L42" i="15" s="1"/>
  <c r="N47" i="15"/>
  <c r="N42" i="15" s="1"/>
  <c r="M42" i="15"/>
  <c r="L15" i="15"/>
  <c r="L14" i="15" s="1"/>
  <c r="M16" i="15"/>
  <c r="M15" i="15" s="1"/>
  <c r="M14" i="15" s="1"/>
  <c r="N16" i="15"/>
  <c r="N15" i="15" s="1"/>
  <c r="N14" i="15" s="1"/>
  <c r="M41" i="15"/>
  <c r="N41" i="15"/>
  <c r="N150" i="15" l="1"/>
  <c r="N149" i="15" s="1"/>
  <c r="N148" i="15" s="1"/>
  <c r="N147" i="15" s="1"/>
  <c r="M150" i="15"/>
  <c r="M149" i="15" s="1"/>
  <c r="M148" i="15" s="1"/>
  <c r="M147" i="15" s="1"/>
  <c r="L150" i="15"/>
  <c r="L149" i="15" s="1"/>
  <c r="L148" i="15" s="1"/>
  <c r="L147" i="15" s="1"/>
  <c r="L115" i="15"/>
  <c r="N33" i="15"/>
  <c r="M33" i="15"/>
  <c r="L33" i="15"/>
  <c r="L114" i="15" l="1"/>
  <c r="L112" i="15"/>
  <c r="N39" i="15"/>
  <c r="N38" i="15" s="1"/>
  <c r="N37" i="15" s="1"/>
  <c r="N36" i="15" s="1"/>
  <c r="M39" i="15"/>
  <c r="M38" i="15" s="1"/>
  <c r="M37" i="15" s="1"/>
  <c r="M36" i="15" s="1"/>
  <c r="L39" i="15"/>
  <c r="L38" i="15" s="1"/>
  <c r="L37" i="15" s="1"/>
  <c r="L36" i="15" s="1"/>
  <c r="L145" i="15"/>
  <c r="L10" i="15" s="1"/>
  <c r="L146" i="15"/>
  <c r="N145" i="15"/>
  <c r="N144" i="15" s="1"/>
  <c r="N10" i="15" s="1"/>
  <c r="N146" i="15"/>
  <c r="M145" i="15"/>
  <c r="M146" i="15"/>
  <c r="L144" i="15" l="1"/>
  <c r="M144" i="15"/>
  <c r="M10" i="15" s="1"/>
  <c r="M35" i="15"/>
  <c r="N35" i="15"/>
  <c r="M153" i="15" l="1"/>
  <c r="N153" i="15"/>
  <c r="N12" i="15" l="1"/>
  <c r="M12" i="15"/>
  <c r="L12" i="15"/>
  <c r="M11" i="15" l="1"/>
  <c r="N11" i="15"/>
  <c r="L11" i="15"/>
  <c r="L41" i="15" l="1"/>
  <c r="L35" i="15" s="1"/>
  <c r="L153" i="15" s="1"/>
</calcChain>
</file>

<file path=xl/sharedStrings.xml><?xml version="1.0" encoding="utf-8"?>
<sst xmlns="http://schemas.openxmlformats.org/spreadsheetml/2006/main" count="1021" uniqueCount="197">
  <si>
    <t>6</t>
  </si>
  <si>
    <t>7</t>
  </si>
  <si>
    <t>9</t>
  </si>
  <si>
    <t>10</t>
  </si>
  <si>
    <t>5</t>
  </si>
  <si>
    <t>8</t>
  </si>
  <si>
    <t>290</t>
  </si>
  <si>
    <t>225</t>
  </si>
  <si>
    <t>0020000</t>
  </si>
  <si>
    <t>001</t>
  </si>
  <si>
    <t>211</t>
  </si>
  <si>
    <t>2</t>
  </si>
  <si>
    <t>3</t>
  </si>
  <si>
    <t>04</t>
  </si>
  <si>
    <t>08</t>
  </si>
  <si>
    <t>Департамент дорожного хозяйства, транспорта и связи мэрии городского округа Тольятти</t>
  </si>
  <si>
    <t>909</t>
  </si>
  <si>
    <t xml:space="preserve">Наименование </t>
  </si>
  <si>
    <t>Транспорт</t>
  </si>
  <si>
    <t>Сумма на год</t>
  </si>
  <si>
    <t>целевой статьи</t>
  </si>
  <si>
    <t>(тыс.руб.)</t>
  </si>
  <si>
    <t>Код</t>
  </si>
  <si>
    <t>главного распорядителя бюджетных средств</t>
  </si>
  <si>
    <t>1</t>
  </si>
  <si>
    <t>4</t>
  </si>
  <si>
    <t>09</t>
  </si>
  <si>
    <t>226</t>
  </si>
  <si>
    <t>310</t>
  </si>
  <si>
    <t>Благоустройство</t>
  </si>
  <si>
    <t>05</t>
  </si>
  <si>
    <t>03</t>
  </si>
  <si>
    <t>Функционирование органов местного самоуправления</t>
  </si>
  <si>
    <t>01</t>
  </si>
  <si>
    <t>0</t>
  </si>
  <si>
    <t>Дорожное хозяйство (дорожные фонды)</t>
  </si>
  <si>
    <t>Департамент дорожного хозяйства и транспорта мэрии городского округа Тольятти</t>
  </si>
  <si>
    <t>ДЕПАРТАМЕНТА ДОРОЖНОГО ХОЗЯЙСТВА И ТРАНСПОРТА</t>
  </si>
  <si>
    <t>213</t>
  </si>
  <si>
    <t>11</t>
  </si>
  <si>
    <t>12</t>
  </si>
  <si>
    <t>под-раз-дела</t>
  </si>
  <si>
    <t>раз-дела</t>
  </si>
  <si>
    <t>группы вида расходов</t>
  </si>
  <si>
    <t>элемента вида расходов</t>
  </si>
  <si>
    <t>Непрограммное направление расходов</t>
  </si>
  <si>
    <t/>
  </si>
  <si>
    <t>Иные бюджетные ассигнования</t>
  </si>
  <si>
    <t>800</t>
  </si>
  <si>
    <t>810</t>
  </si>
  <si>
    <t>МП "ТПАТП-3"</t>
  </si>
  <si>
    <t>Мероприятия в установленной сфере деятельности</t>
  </si>
  <si>
    <t>990 04 00</t>
  </si>
  <si>
    <t>Мероприятия в сфере транспорта</t>
  </si>
  <si>
    <t>990 04 09</t>
  </si>
  <si>
    <t>880</t>
  </si>
  <si>
    <t>Прочие расходы</t>
  </si>
  <si>
    <t>Расходы на выполнение обязательств договора гарантии, заключенного между мэрией городского округа Тольятти и Европейским банком реконструкции и развития в обеспечение обязательств кредитного договора между ЕБРиР и МП "ТПАТП - 3" на приобретение подвижного состава</t>
  </si>
  <si>
    <t>код цели</t>
  </si>
  <si>
    <t xml:space="preserve">220 00 00 </t>
  </si>
  <si>
    <t>Подпрограмма "Улучшение условий и охраны труда в городском округе Тольятти на 2014-2016 годы"</t>
  </si>
  <si>
    <t>221 00 00</t>
  </si>
  <si>
    <t>221 04 00</t>
  </si>
  <si>
    <t>Мероприятия в сфере дорожного хозяйства</t>
  </si>
  <si>
    <t>221 04 18</t>
  </si>
  <si>
    <t>Закупка товаров, работ,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</si>
  <si>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</si>
  <si>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</si>
  <si>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</si>
  <si>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</si>
  <si>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</si>
  <si>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Финансовое обеспечение деятельности муниципальных учреждений</t>
  </si>
  <si>
    <t>Учреждения, осуществляющие деятельность в сфере дорожного хозяйства</t>
  </si>
  <si>
    <t>990 02 18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</si>
  <si>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</si>
  <si>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</si>
  <si>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</si>
  <si>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</si>
  <si>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</si>
  <si>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</si>
  <si>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Заработная плата</t>
  </si>
  <si>
    <t>Начисления на выплаты по оплате труда</t>
  </si>
  <si>
    <t>Закупка товаро, работ и услуг для государственных (муниципальных) нужд</t>
  </si>
  <si>
    <t>Прочая закупка товаров, работ и услуг для обспечения государственных (муниципальных) нужд</t>
  </si>
  <si>
    <t>Прочие работы, услуги</t>
  </si>
  <si>
    <t>Бюджетные инвестиции</t>
  </si>
  <si>
    <t>Капитальные вложения в объекты недвижимого имущества государственной (муниципальной) собственности</t>
  </si>
  <si>
    <t>400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</si>
  <si>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</si>
  <si>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</si>
  <si>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990 04 18</t>
  </si>
  <si>
    <t>Закупка товаров, работ и услуг для государственных (муниципальных) нужд</t>
  </si>
  <si>
    <t>Отсыпка асфальтогранулятом дорог частного сектора</t>
  </si>
  <si>
    <t>Содержание улично-дорожной сети</t>
  </si>
  <si>
    <t>Нанесение дорожной разметки</t>
  </si>
  <si>
    <t>Ремонт автомобильных дорог местного значения</t>
  </si>
  <si>
    <t>Капитальный ремонт автомобильных дорог местного значения</t>
  </si>
  <si>
    <t>Устройство искусственных дорожных неровностей</t>
  </si>
  <si>
    <t>Диагностика путепроводов</t>
  </si>
  <si>
    <t>Проектирование устройства парковочных площадок, карманов и стоянок</t>
  </si>
  <si>
    <t xml:space="preserve">Проектирование капитального ремонта, ремонта автомобильных дорог, в т.ч. инженерные изыскания </t>
  </si>
  <si>
    <t>Проектные работы по устройству и переносу остановок общественного транспорта</t>
  </si>
  <si>
    <t>Устройство пешеходных дорожек</t>
  </si>
  <si>
    <t>Устройство и перенос остановок общественного транспорта</t>
  </si>
  <si>
    <t>Устройство парковочных площадок и стоянок</t>
  </si>
  <si>
    <t>Мероприятия в области благоустройства</t>
  </si>
  <si>
    <t>990 04 42</t>
  </si>
  <si>
    <t>Содержание подземных и наземных пешеходных переходов и мостов</t>
  </si>
  <si>
    <t>Итого</t>
  </si>
  <si>
    <t>операции сектора государ-ственного управления</t>
  </si>
  <si>
    <t>допол-нительный код расхода</t>
  </si>
  <si>
    <t xml:space="preserve">подгруп-пы вида расходов </t>
  </si>
  <si>
    <t>Муниципальная программа "Развитие транспортной системы и дорожного хозяйства городского округа Тольятти на 2014-2020г.г."</t>
  </si>
  <si>
    <t>150 00 00</t>
  </si>
  <si>
    <t>Подпрограмма "Повышения безопасности дорожного движения на период на 2014-2020 годы"</t>
  </si>
  <si>
    <t>Подпрограмма "Развитие автомобильных дорог городского округа Тольятти, расположенных в зоне застройки индивидуальными жилыми домами на 2014-2020 годы"</t>
  </si>
  <si>
    <t xml:space="preserve">Бюджетные инвестиции </t>
  </si>
  <si>
    <t>Муниципальная программа "Развитие органов местного самоуправления городского округа Тольятти на 2014-2016 годы"</t>
  </si>
  <si>
    <t>Подпрограмма "Развитие городского пассажирского транспорта в городском округе Тольятти на период 2014-2020гг."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</si>
  <si>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</si>
  <si>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Муниципальная программа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годы"</t>
  </si>
  <si>
    <t>850</t>
  </si>
  <si>
    <t>Прочие расходы (налог на имущество)</t>
  </si>
  <si>
    <t>851</t>
  </si>
  <si>
    <t>852</t>
  </si>
  <si>
    <t>Уплата налогов, сборов и иных платежей</t>
  </si>
  <si>
    <t>Уплата иных платежей</t>
  </si>
  <si>
    <t>853</t>
  </si>
  <si>
    <t>Муниципальная программа "Развитие транспортной системы и дорожного хозяйства городского округа Тольятти на 2014 -2020гг."</t>
  </si>
  <si>
    <t>Другие вопросы в области национальной экономики</t>
  </si>
  <si>
    <t>Подпрограмма "Развитие городского пассажирского транспорта в городском округе Тольятти на 2014-2020 г.г."</t>
  </si>
  <si>
    <t>Закупка  товаров, работ и услуг для государственных (муниципальных) нужд</t>
  </si>
  <si>
    <t>155 00 00 000</t>
  </si>
  <si>
    <t>155 0006 000</t>
  </si>
  <si>
    <t>155 0006 520</t>
  </si>
  <si>
    <t>155 0006 530</t>
  </si>
  <si>
    <t>155 0006 540</t>
  </si>
  <si>
    <t>155 0006 550</t>
  </si>
  <si>
    <t>155 0006 560</t>
  </si>
  <si>
    <t>040 0000 000</t>
  </si>
  <si>
    <t>040 0004 000</t>
  </si>
  <si>
    <t>040 0004 180</t>
  </si>
  <si>
    <t>150 0000 000</t>
  </si>
  <si>
    <t>151 0000 000</t>
  </si>
  <si>
    <t>151 0004000</t>
  </si>
  <si>
    <t>1510004180</t>
  </si>
  <si>
    <t>152 0000 000</t>
  </si>
  <si>
    <t>152 0004 000</t>
  </si>
  <si>
    <t>152 0004 100</t>
  </si>
  <si>
    <t>152 0004 180</t>
  </si>
  <si>
    <t>153 0000 000</t>
  </si>
  <si>
    <t>1530004000</t>
  </si>
  <si>
    <t>1530004180</t>
  </si>
  <si>
    <t>154 0000 000</t>
  </si>
  <si>
    <t>1540004000</t>
  </si>
  <si>
    <t>154 0004 180</t>
  </si>
  <si>
    <t>154 0012 000</t>
  </si>
  <si>
    <t>154 0012 180</t>
  </si>
  <si>
    <t>990 0000 000</t>
  </si>
  <si>
    <t>990 0004 180</t>
  </si>
  <si>
    <t>1510004420</t>
  </si>
  <si>
    <t>990 0004 420</t>
  </si>
  <si>
    <t>119</t>
  </si>
  <si>
    <t>155 00 04000</t>
  </si>
  <si>
    <t>155 00 04090</t>
  </si>
  <si>
    <t>2018</t>
  </si>
  <si>
    <t>Мероприятия в рамках подпрограммы "Модернизация и развитие автомобильных дорог общего пользования местного значения городского округа тольятти на 2014-2020 годы" муниципальной программы "Развитие транспортной системы и дорожного хозяйства городского округа тольятти на 2014-2020г.г."</t>
  </si>
  <si>
    <t>414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</si>
  <si>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</si>
  <si>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15200 73 270</t>
  </si>
  <si>
    <t>150 00 00 000</t>
  </si>
  <si>
    <t>15200 S3 270</t>
  </si>
  <si>
    <t>Мероприятия по решению неотложных задач по приведению в нормативное состояние автомобильных дорог местного значения городского округа Тольятти</t>
  </si>
  <si>
    <t>1520054200</t>
  </si>
  <si>
    <t>кцср название не верно</t>
  </si>
  <si>
    <t>годы</t>
  </si>
  <si>
    <t>скрыть</t>
  </si>
  <si>
    <t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</t>
  </si>
  <si>
    <t>Подпрограмма "Модернизация и развитие автомобильных дорог общего пользования местного значения городского округа Тольятти на 2014-2020 годы"</t>
  </si>
  <si>
    <t>Подпрограмма "Содержание-улично-дорожной сети городского округа Тольятти на 2014-2020г.г."</t>
  </si>
  <si>
    <t>Подпрограмма "Содержание улично-дорожной сети городского округа Тольятти на 2014-2020г.г."</t>
  </si>
  <si>
    <t>2019</t>
  </si>
  <si>
    <r>
      <t xml:space="preserve">Прочие работы, услуги </t>
    </r>
    <r>
      <rPr>
        <i/>
        <sz val="11"/>
        <rFont val="Times New Roman"/>
        <family val="1"/>
        <charset val="204"/>
      </rPr>
      <t>(проведение аттестации рабочих мест по условиям труда в муниципальных учреждениях)</t>
    </r>
  </si>
  <si>
    <t>Субсидии на возмещение недополученных доходов в связи с предоставлением мер социальной поддержки при осуществлении регулярных перевозок отдельных категорий граждан речным транспортом на городской паромной переправе "Микрорайон Шлюзовой - полуостров Копылово"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</si>
  <si>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</si>
  <si>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  и  багажа по муниципальным маршрутам  регулярных перевозок  по  льготному регулируемому тарифу  при оплате транспортными картами жителя городского округа Тольятти</t>
  </si>
  <si>
    <t>2020</t>
  </si>
  <si>
    <t xml:space="preserve">  на 2018 год и плановый период  2019 и  2020 годов</t>
  </si>
  <si>
    <t>Прочие налоги, расходы</t>
  </si>
  <si>
    <t>811</t>
  </si>
  <si>
    <t>УТОЧНЕННАЯ РОСПИСЬ РАСХОДОВ БЮДЖЕТА 
ДЕПАРТАМЕНТА ДОРОЖНОГО ХОЗЯЙСТВА,ТРАНСПОРТА и СВЯЗИ
ДЕПАРТАМЕНТА ДОРОЖНОГО ХОЗЯЙСТВА,ТРАНСПОРТА и СВЯЗИ</t>
  </si>
  <si>
    <t>Муниципальная программа "Формарование современной городской среды на 2018-2022г.г."</t>
  </si>
  <si>
    <t>Подпрограмма "Поддержка муниципальных программ Формирование современной городской среды (дополнительные расходы по результатам общественного опроса"</t>
  </si>
  <si>
    <t>340 0000 000</t>
  </si>
  <si>
    <t>340 00S5 550</t>
  </si>
  <si>
    <t>153 0004 180</t>
  </si>
  <si>
    <t xml:space="preserve">в соответствии с решением Думы городского округа Тольятти от 24.05.2018г. № 1754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</si>
</sst>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6"/>
      <name val="Arial"/>
      <family val="2"/>
      <charset val="204"/>
    </font>
    <font>
      <b/>
      <sz val="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 Cyr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 vertical="center"/>
    </xf>
    <xf numFmtId="3" fontId="0" fillId="0" borderId="0" xfId="0" applyNumberFormat="1"/>
    <xf numFmtId="0" fontId="0" fillId="0" borderId="0" xfId="0"/>
    <xf numFmtId="49" fontId="11" fillId="2" borderId="1" xfId="2" applyNumberFormat="1" applyFont="1" applyFill="1" applyBorder="1" applyAlignment="1">
      <alignment horizontal="center" vertical="center" wrapText="1"/>
    </xf>
    <xf numFmtId="3" fontId="11" fillId="2" borderId="1" xfId="2" applyNumberFormat="1" applyFont="1" applyFill="1" applyBorder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1" applyFont="1" applyFill="1" applyBorder="1" applyAlignment="1">
      <alignment vertical="center"/>
    </xf>
    <xf numFmtId="49" fontId="7" fillId="2" borderId="6" xfId="2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5" fillId="0" borderId="0" xfId="0" applyFont="1"/>
    <xf numFmtId="11" fontId="12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3" fontId="9" fillId="0" borderId="0" xfId="0" applyNumberFormat="1" applyFont="1"/>
    <xf numFmtId="49" fontId="12" fillId="2" borderId="1" xfId="2" applyNumberFormat="1" applyFont="1" applyFill="1" applyBorder="1" applyAlignment="1">
      <alignment horizontal="left" vertical="center" wrapText="1"/>
    </xf>
    <xf numFmtId="0" fontId="16" fillId="0" borderId="0" xfId="0" applyFont="1"/>
    <xf numFmtId="49" fontId="13" fillId="2" borderId="1" xfId="1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left" vertical="center" wrapText="1"/>
    </xf>
    <xf numFmtId="49" fontId="11" fillId="2" borderId="1" xfId="2" applyNumberFormat="1" applyFont="1" applyFill="1" applyBorder="1" applyAlignment="1">
      <alignment horizontal="left" vertical="center" wrapText="1"/>
    </xf>
    <xf numFmtId="49" fontId="11" fillId="2" borderId="1" xfId="1" applyNumberFormat="1" applyFont="1" applyFill="1" applyBorder="1" applyAlignment="1">
      <alignment horizontal="left" vertical="top" wrapText="1"/>
    </xf>
    <xf numFmtId="49" fontId="11" fillId="2" borderId="2" xfId="1" applyNumberFormat="1" applyFont="1" applyFill="1" applyBorder="1" applyAlignment="1">
      <alignment horizontal="left" vertical="top" wrapText="1"/>
    </xf>
    <xf numFmtId="49" fontId="11" fillId="2" borderId="1" xfId="1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/>
    </xf>
    <xf numFmtId="49" fontId="13" fillId="2" borderId="2" xfId="1" applyNumberFormat="1" applyFont="1" applyFill="1" applyBorder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/>
    </xf>
    <xf numFmtId="0" fontId="14" fillId="0" borderId="0" xfId="0" applyFont="1"/>
    <xf numFmtId="3" fontId="10" fillId="2" borderId="1" xfId="0" applyNumberFormat="1" applyFont="1" applyFill="1" applyBorder="1" applyAlignment="1">
      <alignment horizontal="center"/>
    </xf>
    <xf numFmtId="0" fontId="17" fillId="2" borderId="0" xfId="0" applyFont="1" applyFill="1"/>
    <xf numFmtId="0" fontId="0" fillId="0" borderId="0" xfId="0" applyAlignment="1">
      <alignment horizontal="center"/>
    </xf>
    <xf numFmtId="0" fontId="18" fillId="0" borderId="0" xfId="0" applyFont="1"/>
    <xf numFmtId="49" fontId="13" fillId="2" borderId="8" xfId="0" applyNumberFormat="1" applyFont="1" applyFill="1" applyBorder="1" applyAlignment="1" applyProtection="1">
      <alignment horizontal="center" vertical="center" wrapText="1"/>
    </xf>
    <xf numFmtId="0" fontId="11" fillId="2" borderId="1" xfId="2" applyNumberFormat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49" fontId="17" fillId="2" borderId="0" xfId="0" applyNumberFormat="1" applyFont="1" applyFill="1"/>
    <xf numFmtId="49" fontId="3" fillId="2" borderId="1" xfId="1" applyNumberFormat="1" applyFont="1" applyFill="1" applyBorder="1" applyAlignment="1">
      <alignment horizontal="center" vertical="center" wrapText="1"/>
    </xf>
    <xf numFmtId="3" fontId="13" fillId="2" borderId="1" xfId="1" applyNumberFormat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left" vertical="center"/>
    </xf>
    <xf numFmtId="0" fontId="13" fillId="2" borderId="1" xfId="1" applyNumberFormat="1" applyFont="1" applyFill="1" applyBorder="1" applyAlignment="1">
      <alignment horizontal="left" vertical="center" wrapText="1"/>
    </xf>
    <xf numFmtId="11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2" applyNumberFormat="1" applyFont="1" applyFill="1" applyBorder="1" applyAlignment="1">
      <alignment horizontal="left" vertical="center" wrapText="1"/>
    </xf>
    <xf numFmtId="49" fontId="13" fillId="2" borderId="7" xfId="0" applyNumberFormat="1" applyFont="1" applyFill="1" applyBorder="1" applyAlignment="1" applyProtection="1">
      <alignment horizontal="left" vertical="center" wrapText="1"/>
    </xf>
    <xf numFmtId="14" fontId="13" fillId="2" borderId="1" xfId="2" applyNumberFormat="1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20" fillId="2" borderId="1" xfId="2" applyNumberFormat="1" applyFont="1" applyFill="1" applyBorder="1" applyAlignment="1">
      <alignment horizontal="center" vertical="center" wrapText="1"/>
    </xf>
    <xf numFmtId="2" fontId="13" fillId="2" borderId="1" xfId="1" applyNumberFormat="1" applyFont="1" applyFill="1" applyBorder="1" applyAlignment="1">
      <alignment horizontal="left" vertical="center" wrapText="1"/>
    </xf>
    <xf numFmtId="0" fontId="22" fillId="0" borderId="0" xfId="0" applyFont="1"/>
    <xf numFmtId="0" fontId="21" fillId="0" borderId="0" xfId="1" applyFont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wrapText="1"/>
    </xf>
    <xf numFmtId="2" fontId="11" fillId="2" borderId="4" xfId="0" applyNumberFormat="1" applyFont="1" applyFill="1" applyBorder="1" applyAlignment="1">
      <alignment horizontal="center" wrapText="1"/>
    </xf>
    <xf numFmtId="2" fontId="11" fillId="2" borderId="5" xfId="0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 vertical="top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Обычный_Лист2" xfId="1"/>
  </cellStyles>
  <dxfs count="0"/>
  <tableStyles count="0" defaultTableStyle="TableStyleMedium9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view="pageBreakPreview" zoomScaleNormal="100" zoomScaleSheetLayoutView="100" workbookViewId="0">
      <selection sqref="A1:XFD7"/>
    </sheetView>
  </sheetViews>
  <sheetFormatPr defaultRowHeight="15" x14ac:dyDescent="0.25"/>
  <cols>
    <col min="1" max="1" width="29.7109375" customWidth="1"/>
    <col min="2" max="2" width="7.42578125" hidden="1" customWidth="1"/>
    <col min="3" max="3" width="4.42578125" customWidth="1"/>
    <col min="4" max="4" width="4.140625" customWidth="1"/>
    <col min="5" max="5" width="13.28515625" customWidth="1"/>
    <col min="6" max="6" width="6.5703125" style="6" customWidth="1"/>
    <col min="7" max="7" width="6.140625" style="6" customWidth="1"/>
    <col min="8" max="8" width="6.140625" style="13" customWidth="1"/>
    <col min="9" max="9" width="7.5703125" style="13" hidden="1" customWidth="1"/>
    <col min="10" max="10" width="7.28515625" style="13" customWidth="1"/>
    <col min="11" max="11" width="5.42578125" style="13" customWidth="1"/>
    <col min="12" max="13" width="12.28515625" customWidth="1"/>
    <col min="14" max="14" width="10.5703125" customWidth="1"/>
    <col min="15" max="15" width="19.28515625" customWidth="1"/>
  </cols>
  <sheetData>
    <row r="1" spans="1:15" ht="12.75" customHeight="1" x14ac:dyDescent="0.25">
      <c r="A1" s="6"/>
      <c r="B1" s="6"/>
      <c r="C1" s="6"/>
      <c r="D1" s="6"/>
      <c r="E1" s="6"/>
      <c r="J1" s="14"/>
      <c r="K1" s="14"/>
      <c r="L1" s="42"/>
      <c r="M1" s="42"/>
      <c r="N1" s="42"/>
    </row>
    <row r="2" spans="1:15" ht="15.75" customHeight="1" x14ac:dyDescent="0.25">
      <c r="A2" s="66" t="s">
        <v>190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5.75" customHeight="1" x14ac:dyDescent="0.25">
      <c r="A3" s="66" t="s">
        <v>37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ht="27" customHeight="1" x14ac:dyDescent="0.25">
      <c r="A4" s="66" t="s">
        <v>187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ht="26.25" customHeight="1" x14ac:dyDescent="0.25">
      <c r="A5" s="70" t="s">
        <v>196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5" ht="12" customHeight="1" x14ac:dyDescent="0.25">
      <c r="A6" s="3"/>
      <c r="B6" s="3"/>
      <c r="C6" s="2"/>
      <c r="D6" s="2"/>
      <c r="E6" s="2"/>
      <c r="F6" s="2"/>
      <c r="G6" s="2"/>
      <c r="H6" s="15"/>
      <c r="I6" s="15"/>
      <c r="J6" s="15"/>
      <c r="K6" s="15"/>
      <c r="L6" s="2"/>
      <c r="M6" s="2"/>
      <c r="N6" s="4" t="s">
        <v>21</v>
      </c>
    </row>
    <row r="7" spans="1:15" x14ac:dyDescent="0.25">
      <c r="A7" s="1"/>
      <c r="B7" s="71" t="s">
        <v>22</v>
      </c>
      <c r="C7" s="72"/>
      <c r="D7" s="72"/>
      <c r="E7" s="72"/>
      <c r="F7" s="72"/>
      <c r="G7" s="72"/>
      <c r="H7" s="72"/>
      <c r="I7" s="72"/>
      <c r="J7" s="72"/>
      <c r="K7" s="73"/>
      <c r="L7" s="71" t="s">
        <v>19</v>
      </c>
      <c r="M7" s="72"/>
      <c r="N7" s="73"/>
    </row>
    <row r="8" spans="1:15" ht="57" customHeight="1" x14ac:dyDescent="0.25">
      <c r="A8" s="11" t="s">
        <v>17</v>
      </c>
      <c r="B8" s="10" t="s">
        <v>23</v>
      </c>
      <c r="C8" s="11" t="s">
        <v>42</v>
      </c>
      <c r="D8" s="11" t="s">
        <v>41</v>
      </c>
      <c r="E8" s="11" t="s">
        <v>20</v>
      </c>
      <c r="F8" s="11" t="s">
        <v>43</v>
      </c>
      <c r="G8" s="11" t="s">
        <v>111</v>
      </c>
      <c r="H8" s="11" t="s">
        <v>44</v>
      </c>
      <c r="I8" s="16" t="s">
        <v>109</v>
      </c>
      <c r="J8" s="11" t="s">
        <v>110</v>
      </c>
      <c r="K8" s="11" t="s">
        <v>58</v>
      </c>
      <c r="L8" s="50" t="s">
        <v>165</v>
      </c>
      <c r="M8" s="50" t="s">
        <v>181</v>
      </c>
      <c r="N8" s="50" t="s">
        <v>186</v>
      </c>
    </row>
    <row r="9" spans="1:15" x14ac:dyDescent="0.25">
      <c r="A9" s="17" t="s">
        <v>24</v>
      </c>
      <c r="B9" s="17" t="s">
        <v>11</v>
      </c>
      <c r="C9" s="17" t="s">
        <v>11</v>
      </c>
      <c r="D9" s="17" t="s">
        <v>12</v>
      </c>
      <c r="E9" s="17" t="s">
        <v>25</v>
      </c>
      <c r="F9" s="17" t="s">
        <v>4</v>
      </c>
      <c r="G9" s="17" t="s">
        <v>0</v>
      </c>
      <c r="H9" s="17" t="s">
        <v>1</v>
      </c>
      <c r="I9" s="17"/>
      <c r="J9" s="17" t="s">
        <v>5</v>
      </c>
      <c r="K9" s="17" t="s">
        <v>2</v>
      </c>
      <c r="L9" s="17" t="s">
        <v>3</v>
      </c>
      <c r="M9" s="17" t="s">
        <v>39</v>
      </c>
      <c r="N9" s="17" t="s">
        <v>40</v>
      </c>
    </row>
    <row r="10" spans="1:15" ht="49.5" customHeight="1" x14ac:dyDescent="0.25">
      <c r="A10" s="30" t="s">
        <v>36</v>
      </c>
      <c r="B10" s="26" t="s">
        <v>16</v>
      </c>
      <c r="C10" s="34"/>
      <c r="D10" s="34"/>
      <c r="E10" s="34"/>
      <c r="F10" s="34"/>
      <c r="G10" s="34"/>
      <c r="H10" s="34"/>
      <c r="I10" s="34"/>
      <c r="J10" s="34"/>
      <c r="K10" s="34"/>
      <c r="L10" s="51">
        <f>L14+L42+L137+L145+L158+L85</f>
        <v>1817609</v>
      </c>
      <c r="M10" s="51">
        <f>M14+M48+M54+M79+M91+M112+M144+M43+M137</f>
        <v>853187</v>
      </c>
      <c r="N10" s="51">
        <f>N14+N48+N54+N79+N91+N112+N144+N43+N137</f>
        <v>698565</v>
      </c>
      <c r="O10" s="5"/>
    </row>
    <row r="11" spans="1:15" ht="45.75" hidden="1" customHeight="1" x14ac:dyDescent="0.25">
      <c r="A11" s="31" t="s">
        <v>15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 t="e">
        <f>L12+L14+#REF!+#REF!+#REF!</f>
        <v>#REF!</v>
      </c>
      <c r="M11" s="37" t="e">
        <f>M12+M14+#REF!+#REF!+#REF!</f>
        <v>#REF!</v>
      </c>
      <c r="N11" s="37" t="e">
        <f>N12+N14+#REF!+#REF!+#REF!</f>
        <v>#REF!</v>
      </c>
    </row>
    <row r="12" spans="1:15" ht="24.75" hidden="1" customHeight="1" x14ac:dyDescent="0.25">
      <c r="A12" s="30" t="s">
        <v>32</v>
      </c>
      <c r="B12" s="26"/>
      <c r="C12" s="34" t="s">
        <v>33</v>
      </c>
      <c r="D12" s="34" t="s">
        <v>13</v>
      </c>
      <c r="E12" s="34"/>
      <c r="F12" s="34"/>
      <c r="G12" s="34"/>
      <c r="H12" s="34"/>
      <c r="I12" s="34"/>
      <c r="J12" s="34"/>
      <c r="K12" s="34"/>
      <c r="L12" s="38">
        <f>L13</f>
        <v>0</v>
      </c>
      <c r="M12" s="38" t="str">
        <f>M13</f>
        <v>0</v>
      </c>
      <c r="N12" s="38" t="str">
        <f>N13</f>
        <v>0</v>
      </c>
    </row>
    <row r="13" spans="1:15" ht="15" hidden="1" customHeight="1" x14ac:dyDescent="0.25">
      <c r="A13" s="31"/>
      <c r="B13" s="26"/>
      <c r="C13" s="34" t="s">
        <v>33</v>
      </c>
      <c r="D13" s="34" t="s">
        <v>13</v>
      </c>
      <c r="E13" s="34" t="s">
        <v>8</v>
      </c>
      <c r="F13" s="34"/>
      <c r="G13" s="34"/>
      <c r="H13" s="34" t="s">
        <v>9</v>
      </c>
      <c r="I13" s="34"/>
      <c r="J13" s="34" t="s">
        <v>6</v>
      </c>
      <c r="K13" s="34" t="s">
        <v>6</v>
      </c>
      <c r="L13" s="34"/>
      <c r="M13" s="34" t="s">
        <v>34</v>
      </c>
      <c r="N13" s="34" t="s">
        <v>34</v>
      </c>
    </row>
    <row r="14" spans="1:15" ht="15.75" x14ac:dyDescent="0.25">
      <c r="A14" s="32" t="s">
        <v>18</v>
      </c>
      <c r="B14" s="12" t="s">
        <v>16</v>
      </c>
      <c r="C14" s="28" t="s">
        <v>13</v>
      </c>
      <c r="D14" s="28" t="s">
        <v>14</v>
      </c>
      <c r="E14" s="12" t="s">
        <v>46</v>
      </c>
      <c r="F14" s="12" t="s">
        <v>46</v>
      </c>
      <c r="G14" s="12" t="s">
        <v>46</v>
      </c>
      <c r="H14" s="12"/>
      <c r="I14" s="12"/>
      <c r="J14" s="12"/>
      <c r="K14" s="12"/>
      <c r="L14" s="9">
        <f>L15</f>
        <v>299699</v>
      </c>
      <c r="M14" s="9">
        <f>M15</f>
        <v>278225</v>
      </c>
      <c r="N14" s="9">
        <f>N15</f>
        <v>203507</v>
      </c>
      <c r="O14" s="5"/>
    </row>
    <row r="15" spans="1:15" s="6" customFormat="1" ht="93" customHeight="1" x14ac:dyDescent="0.25">
      <c r="A15" s="52" t="s">
        <v>128</v>
      </c>
      <c r="B15" s="12" t="s">
        <v>16</v>
      </c>
      <c r="C15" s="28" t="s">
        <v>13</v>
      </c>
      <c r="D15" s="28" t="s">
        <v>14</v>
      </c>
      <c r="E15" s="12" t="s">
        <v>170</v>
      </c>
      <c r="F15" s="12"/>
      <c r="G15" s="12"/>
      <c r="H15" s="12"/>
      <c r="I15" s="12"/>
      <c r="J15" s="12"/>
      <c r="K15" s="12"/>
      <c r="L15" s="9">
        <f t="shared" ref="L15:N15" si="0">L16</f>
        <v>299699</v>
      </c>
      <c r="M15" s="9">
        <f t="shared" si="0"/>
        <v>278225</v>
      </c>
      <c r="N15" s="9">
        <f t="shared" si="0"/>
        <v>203507</v>
      </c>
      <c r="O15" s="5"/>
    </row>
    <row r="16" spans="1:15" s="6" customFormat="1" ht="75" x14ac:dyDescent="0.25">
      <c r="A16" s="52" t="s">
        <v>118</v>
      </c>
      <c r="B16" s="12" t="s">
        <v>16</v>
      </c>
      <c r="C16" s="28" t="s">
        <v>13</v>
      </c>
      <c r="D16" s="28" t="s">
        <v>14</v>
      </c>
      <c r="E16" s="12" t="s">
        <v>132</v>
      </c>
      <c r="F16" s="12"/>
      <c r="G16" s="12"/>
      <c r="H16" s="12"/>
      <c r="I16" s="12"/>
      <c r="J16" s="12"/>
      <c r="K16" s="12"/>
      <c r="L16" s="9">
        <f>L22+L17</f>
        <v>299699</v>
      </c>
      <c r="M16" s="9">
        <f>M22+M17</f>
        <v>278225</v>
      </c>
      <c r="N16" s="9">
        <f>N22+N17</f>
        <v>203507</v>
      </c>
      <c r="O16" s="5"/>
    </row>
    <row r="17" spans="1:16" s="6" customFormat="1" ht="30" x14ac:dyDescent="0.25">
      <c r="A17" s="33" t="s">
        <v>51</v>
      </c>
      <c r="B17" s="12" t="s">
        <v>16</v>
      </c>
      <c r="C17" s="28" t="s">
        <v>13</v>
      </c>
      <c r="D17" s="28" t="s">
        <v>14</v>
      </c>
      <c r="E17" s="12" t="s">
        <v>163</v>
      </c>
      <c r="F17" s="12"/>
      <c r="G17" s="12"/>
      <c r="H17" s="12"/>
      <c r="I17" s="12"/>
      <c r="J17" s="12"/>
      <c r="K17" s="26"/>
      <c r="L17" s="9">
        <f t="shared" ref="L17:M20" si="1">L18</f>
        <v>74622</v>
      </c>
      <c r="M17" s="9">
        <f t="shared" si="1"/>
        <v>74718</v>
      </c>
      <c r="N17" s="9"/>
      <c r="O17" s="5"/>
    </row>
    <row r="18" spans="1:16" s="6" customFormat="1" ht="30" x14ac:dyDescent="0.25">
      <c r="A18" s="33" t="s">
        <v>53</v>
      </c>
      <c r="B18" s="12" t="s">
        <v>16</v>
      </c>
      <c r="C18" s="28" t="s">
        <v>13</v>
      </c>
      <c r="D18" s="28" t="s">
        <v>14</v>
      </c>
      <c r="E18" s="12" t="s">
        <v>164</v>
      </c>
      <c r="F18" s="63"/>
      <c r="G18" s="63"/>
      <c r="H18" s="63"/>
      <c r="I18" s="12"/>
      <c r="J18" s="12"/>
      <c r="K18" s="26"/>
      <c r="L18" s="9">
        <f t="shared" si="1"/>
        <v>74622</v>
      </c>
      <c r="M18" s="9">
        <f t="shared" si="1"/>
        <v>74718</v>
      </c>
      <c r="N18" s="9"/>
      <c r="O18" s="5"/>
    </row>
    <row r="19" spans="1:16" s="6" customFormat="1" ht="45" x14ac:dyDescent="0.25">
      <c r="A19" s="28" t="s">
        <v>131</v>
      </c>
      <c r="B19" s="12" t="s">
        <v>16</v>
      </c>
      <c r="C19" s="28" t="s">
        <v>13</v>
      </c>
      <c r="D19" s="28" t="s">
        <v>14</v>
      </c>
      <c r="E19" s="12" t="s">
        <v>164</v>
      </c>
      <c r="F19" s="12" t="s">
        <v>66</v>
      </c>
      <c r="G19" s="12"/>
      <c r="H19" s="12"/>
      <c r="I19" s="12"/>
      <c r="J19" s="12"/>
      <c r="K19" s="26"/>
      <c r="L19" s="9">
        <f t="shared" si="1"/>
        <v>74622</v>
      </c>
      <c r="M19" s="9">
        <f t="shared" si="1"/>
        <v>74718</v>
      </c>
      <c r="N19" s="9"/>
      <c r="O19" s="5"/>
    </row>
    <row r="20" spans="1:16" s="6" customFormat="1" ht="60" x14ac:dyDescent="0.25">
      <c r="A20" s="28" t="s">
        <v>67</v>
      </c>
      <c r="B20" s="12" t="s">
        <v>16</v>
      </c>
      <c r="C20" s="28" t="s">
        <v>13</v>
      </c>
      <c r="D20" s="28" t="s">
        <v>14</v>
      </c>
      <c r="E20" s="12" t="s">
        <v>164</v>
      </c>
      <c r="F20" s="12" t="s">
        <v>66</v>
      </c>
      <c r="G20" s="12" t="s">
        <v>68</v>
      </c>
      <c r="H20" s="12"/>
      <c r="I20" s="12"/>
      <c r="J20" s="12"/>
      <c r="K20" s="26"/>
      <c r="L20" s="9">
        <f t="shared" si="1"/>
        <v>74622</v>
      </c>
      <c r="M20" s="9">
        <f t="shared" si="1"/>
        <v>74718</v>
      </c>
      <c r="N20" s="9"/>
      <c r="O20" s="5"/>
    </row>
    <row r="21" spans="1:16" s="6" customFormat="1" ht="43.5" customHeight="1" x14ac:dyDescent="0.25">
      <c r="A21" s="55" t="s">
        <v>69</v>
      </c>
      <c r="B21" s="12"/>
      <c r="C21" s="28" t="s">
        <v>13</v>
      </c>
      <c r="D21" s="28" t="s">
        <v>14</v>
      </c>
      <c r="E21" s="12" t="s">
        <v>164</v>
      </c>
      <c r="F21" s="12" t="s">
        <v>66</v>
      </c>
      <c r="G21" s="12" t="s">
        <v>68</v>
      </c>
      <c r="H21" s="12" t="s">
        <v>70</v>
      </c>
      <c r="I21" s="12"/>
      <c r="J21" s="12"/>
      <c r="K21" s="26"/>
      <c r="L21" s="9">
        <v>74622</v>
      </c>
      <c r="M21" s="9">
        <v>74718</v>
      </c>
      <c r="N21" s="9"/>
      <c r="O21" s="5"/>
    </row>
    <row r="22" spans="1:16" s="6" customFormat="1" ht="115.5" customHeight="1" x14ac:dyDescent="0.25">
      <c r="A22" s="52" t="s">
        <v>119</v>
      </c>
      <c r="B22" s="12" t="s">
        <v>16</v>
      </c>
      <c r="C22" s="28" t="s">
        <v>13</v>
      </c>
      <c r="D22" s="28" t="s">
        <v>14</v>
      </c>
      <c r="E22" s="12" t="s">
        <v>133</v>
      </c>
      <c r="F22" s="12"/>
      <c r="G22" s="12"/>
      <c r="H22" s="12"/>
      <c r="I22" s="12"/>
      <c r="J22" s="12"/>
      <c r="K22" s="12"/>
      <c r="L22" s="9">
        <f>L23+L25+L27+L29+L31</f>
        <v>225077</v>
      </c>
      <c r="M22" s="9">
        <f>M23+M25+M27+M29+M31</f>
        <v>203507</v>
      </c>
      <c r="N22" s="9">
        <f>N23+N25+N27+N29+N31</f>
        <v>203507</v>
      </c>
      <c r="O22" s="5"/>
    </row>
    <row r="23" spans="1:16" s="6" customFormat="1" ht="102.75" customHeight="1" x14ac:dyDescent="0.25">
      <c r="A23" s="52" t="s">
        <v>168</v>
      </c>
      <c r="B23" s="12" t="s">
        <v>16</v>
      </c>
      <c r="C23" s="28" t="s">
        <v>13</v>
      </c>
      <c r="D23" s="28" t="s">
        <v>14</v>
      </c>
      <c r="E23" s="12" t="s">
        <v>134</v>
      </c>
      <c r="F23" s="12"/>
      <c r="G23" s="12"/>
      <c r="H23" s="12"/>
      <c r="I23" s="12"/>
      <c r="J23" s="12"/>
      <c r="K23" s="12"/>
      <c r="L23" s="9">
        <f>L24</f>
        <v>196318</v>
      </c>
      <c r="M23" s="9">
        <f t="shared" ref="M23:N23" si="2">M24</f>
        <v>174748</v>
      </c>
      <c r="N23" s="9">
        <f t="shared" si="2"/>
        <v>174748</v>
      </c>
      <c r="O23" s="5"/>
    </row>
    <row r="24" spans="1:16" s="6" customFormat="1" ht="40.5" customHeight="1" x14ac:dyDescent="0.25">
      <c r="A24" s="53" t="s">
        <v>47</v>
      </c>
      <c r="B24" s="12" t="s">
        <v>16</v>
      </c>
      <c r="C24" s="28" t="s">
        <v>13</v>
      </c>
      <c r="D24" s="28" t="s">
        <v>14</v>
      </c>
      <c r="E24" s="12" t="s">
        <v>134</v>
      </c>
      <c r="F24" s="12" t="s">
        <v>48</v>
      </c>
      <c r="G24" s="12" t="s">
        <v>49</v>
      </c>
      <c r="H24" s="12" t="s">
        <v>189</v>
      </c>
      <c r="I24" s="12"/>
      <c r="J24" s="12"/>
      <c r="K24" s="12"/>
      <c r="L24" s="9">
        <f>185794+10524</f>
        <v>196318</v>
      </c>
      <c r="M24" s="9">
        <v>174748</v>
      </c>
      <c r="N24" s="9">
        <v>174748</v>
      </c>
      <c r="O24" s="5"/>
    </row>
    <row r="25" spans="1:16" s="6" customFormat="1" ht="127.5" customHeight="1" x14ac:dyDescent="0.25">
      <c r="A25" s="52" t="s">
        <v>177</v>
      </c>
      <c r="B25" s="12" t="s">
        <v>16</v>
      </c>
      <c r="C25" s="28" t="s">
        <v>13</v>
      </c>
      <c r="D25" s="28" t="s">
        <v>14</v>
      </c>
      <c r="E25" s="12" t="s">
        <v>135</v>
      </c>
      <c r="F25" s="12"/>
      <c r="G25" s="12"/>
      <c r="H25" s="12"/>
      <c r="I25" s="12"/>
      <c r="J25" s="12"/>
      <c r="K25" s="12"/>
      <c r="L25" s="9">
        <f>L26</f>
        <v>9448</v>
      </c>
      <c r="M25" s="9">
        <f>M26</f>
        <v>9448</v>
      </c>
      <c r="N25" s="9">
        <f>N26</f>
        <v>9448</v>
      </c>
      <c r="O25" s="5" t="s">
        <v>174</v>
      </c>
    </row>
    <row r="26" spans="1:16" s="6" customFormat="1" ht="28.5" customHeight="1" x14ac:dyDescent="0.25">
      <c r="A26" s="53" t="s">
        <v>47</v>
      </c>
      <c r="B26" s="12" t="s">
        <v>16</v>
      </c>
      <c r="C26" s="28" t="s">
        <v>13</v>
      </c>
      <c r="D26" s="28" t="s">
        <v>14</v>
      </c>
      <c r="E26" s="12" t="s">
        <v>135</v>
      </c>
      <c r="F26" s="12" t="s">
        <v>48</v>
      </c>
      <c r="G26" s="12" t="s">
        <v>49</v>
      </c>
      <c r="H26" s="12" t="s">
        <v>189</v>
      </c>
      <c r="I26" s="12"/>
      <c r="J26" s="12"/>
      <c r="K26" s="12"/>
      <c r="L26" s="9">
        <v>9448</v>
      </c>
      <c r="M26" s="9">
        <v>9448</v>
      </c>
      <c r="N26" s="9">
        <v>9448</v>
      </c>
      <c r="O26" s="5"/>
    </row>
    <row r="27" spans="1:16" s="6" customFormat="1" ht="179.25" customHeight="1" x14ac:dyDescent="0.25">
      <c r="A27" s="64" t="s">
        <v>183</v>
      </c>
      <c r="B27" s="12" t="s">
        <v>16</v>
      </c>
      <c r="C27" s="28" t="s">
        <v>13</v>
      </c>
      <c r="D27" s="28" t="s">
        <v>14</v>
      </c>
      <c r="E27" s="12" t="s">
        <v>136</v>
      </c>
      <c r="F27" s="12"/>
      <c r="G27" s="12"/>
      <c r="H27" s="12"/>
      <c r="I27" s="12"/>
      <c r="J27" s="12"/>
      <c r="K27" s="12"/>
      <c r="L27" s="9">
        <f>L28</f>
        <v>1909</v>
      </c>
      <c r="M27" s="9">
        <f>M28</f>
        <v>1909</v>
      </c>
      <c r="N27" s="9">
        <f>N28</f>
        <v>1909</v>
      </c>
      <c r="O27" s="5"/>
    </row>
    <row r="28" spans="1:16" s="6" customFormat="1" x14ac:dyDescent="0.25">
      <c r="A28" s="53" t="s">
        <v>47</v>
      </c>
      <c r="B28" s="12" t="s">
        <v>16</v>
      </c>
      <c r="C28" s="28" t="s">
        <v>13</v>
      </c>
      <c r="D28" s="28" t="s">
        <v>14</v>
      </c>
      <c r="E28" s="12" t="s">
        <v>136</v>
      </c>
      <c r="F28" s="12" t="s">
        <v>48</v>
      </c>
      <c r="G28" s="12" t="s">
        <v>49</v>
      </c>
      <c r="H28" s="12" t="s">
        <v>189</v>
      </c>
      <c r="I28" s="12"/>
      <c r="J28" s="12"/>
      <c r="K28" s="12"/>
      <c r="L28" s="9">
        <v>1909</v>
      </c>
      <c r="M28" s="9">
        <v>1909</v>
      </c>
      <c r="N28" s="9">
        <v>1909</v>
      </c>
      <c r="O28" s="5"/>
    </row>
    <row r="29" spans="1:16" s="6" customFormat="1" ht="180.75" customHeight="1" x14ac:dyDescent="0.25">
      <c r="A29" s="64" t="s">
        <v>184</v>
      </c>
      <c r="B29" s="12" t="s">
        <v>16</v>
      </c>
      <c r="C29" s="28" t="s">
        <v>13</v>
      </c>
      <c r="D29" s="28" t="s">
        <v>14</v>
      </c>
      <c r="E29" s="12" t="s">
        <v>137</v>
      </c>
      <c r="F29" s="12"/>
      <c r="G29" s="12"/>
      <c r="H29" s="12"/>
      <c r="I29" s="12"/>
      <c r="J29" s="12"/>
      <c r="K29" s="12"/>
      <c r="L29" s="9">
        <f>L30</f>
        <v>12953</v>
      </c>
      <c r="M29" s="9">
        <f>M30</f>
        <v>12953</v>
      </c>
      <c r="N29" s="9">
        <f>N30</f>
        <v>12953</v>
      </c>
      <c r="O29" s="5"/>
    </row>
    <row r="30" spans="1:16" s="6" customFormat="1" ht="27" customHeight="1" x14ac:dyDescent="0.25">
      <c r="A30" s="53" t="s">
        <v>47</v>
      </c>
      <c r="B30" s="12" t="s">
        <v>16</v>
      </c>
      <c r="C30" s="28" t="s">
        <v>13</v>
      </c>
      <c r="D30" s="28" t="s">
        <v>14</v>
      </c>
      <c r="E30" s="12" t="s">
        <v>137</v>
      </c>
      <c r="F30" s="12" t="s">
        <v>48</v>
      </c>
      <c r="G30" s="12" t="s">
        <v>49</v>
      </c>
      <c r="H30" s="12" t="s">
        <v>189</v>
      </c>
      <c r="I30" s="12"/>
      <c r="J30" s="12"/>
      <c r="K30" s="12"/>
      <c r="L30" s="9">
        <v>12953</v>
      </c>
      <c r="M30" s="9">
        <v>12953</v>
      </c>
      <c r="N30" s="9">
        <v>12953</v>
      </c>
      <c r="O30" s="5"/>
    </row>
    <row r="31" spans="1:16" s="6" customFormat="1" ht="150" customHeight="1" x14ac:dyDescent="0.25">
      <c r="A31" s="54" t="s">
        <v>185</v>
      </c>
      <c r="B31" s="12" t="s">
        <v>16</v>
      </c>
      <c r="C31" s="28" t="s">
        <v>13</v>
      </c>
      <c r="D31" s="28" t="s">
        <v>14</v>
      </c>
      <c r="E31" s="12" t="s">
        <v>138</v>
      </c>
      <c r="F31" s="12"/>
      <c r="G31" s="12"/>
      <c r="H31" s="12"/>
      <c r="I31" s="12"/>
      <c r="J31" s="12"/>
      <c r="K31" s="12"/>
      <c r="L31" s="9">
        <f>L32</f>
        <v>4449</v>
      </c>
      <c r="M31" s="9">
        <f>M32</f>
        <v>4449</v>
      </c>
      <c r="N31" s="9">
        <f>N32</f>
        <v>4449</v>
      </c>
      <c r="O31" s="5" t="s">
        <v>174</v>
      </c>
    </row>
    <row r="32" spans="1:16" s="6" customFormat="1" ht="35.25" customHeight="1" x14ac:dyDescent="0.25">
      <c r="A32" s="53" t="s">
        <v>47</v>
      </c>
      <c r="B32" s="12" t="s">
        <v>16</v>
      </c>
      <c r="C32" s="28" t="s">
        <v>13</v>
      </c>
      <c r="D32" s="28" t="s">
        <v>14</v>
      </c>
      <c r="E32" s="12" t="s">
        <v>138</v>
      </c>
      <c r="F32" s="12" t="s">
        <v>48</v>
      </c>
      <c r="G32" s="12" t="s">
        <v>49</v>
      </c>
      <c r="H32" s="12" t="s">
        <v>189</v>
      </c>
      <c r="I32" s="12"/>
      <c r="J32" s="12"/>
      <c r="K32" s="12"/>
      <c r="L32" s="9">
        <v>4449</v>
      </c>
      <c r="M32" s="9">
        <v>4449</v>
      </c>
      <c r="N32" s="9">
        <v>4449</v>
      </c>
      <c r="O32" s="5"/>
      <c r="P32" s="39"/>
    </row>
    <row r="33" spans="1:14" s="6" customFormat="1" hidden="1" x14ac:dyDescent="0.25">
      <c r="A33" s="55" t="s">
        <v>50</v>
      </c>
      <c r="B33" s="12" t="s">
        <v>16</v>
      </c>
      <c r="C33" s="28" t="s">
        <v>13</v>
      </c>
      <c r="D33" s="28" t="s">
        <v>14</v>
      </c>
      <c r="E33" s="12" t="s">
        <v>54</v>
      </c>
      <c r="F33" s="12" t="s">
        <v>48</v>
      </c>
      <c r="G33" s="12" t="s">
        <v>55</v>
      </c>
      <c r="H33" s="12"/>
      <c r="I33" s="12" t="s">
        <v>6</v>
      </c>
      <c r="J33" s="12"/>
      <c r="K33" s="12" t="s">
        <v>6</v>
      </c>
      <c r="L33" s="9">
        <f>L34</f>
        <v>30217</v>
      </c>
      <c r="M33" s="9">
        <f t="shared" ref="M33:N33" si="3">M34</f>
        <v>0</v>
      </c>
      <c r="N33" s="9">
        <f t="shared" si="3"/>
        <v>0</v>
      </c>
    </row>
    <row r="34" spans="1:14" s="6" customFormat="1" ht="165" hidden="1" x14ac:dyDescent="0.25">
      <c r="A34" s="33" t="s">
        <v>57</v>
      </c>
      <c r="B34" s="12" t="s">
        <v>16</v>
      </c>
      <c r="C34" s="28" t="s">
        <v>13</v>
      </c>
      <c r="D34" s="28" t="s">
        <v>14</v>
      </c>
      <c r="E34" s="12" t="s">
        <v>54</v>
      </c>
      <c r="F34" s="12" t="s">
        <v>48</v>
      </c>
      <c r="G34" s="12" t="s">
        <v>55</v>
      </c>
      <c r="H34" s="12"/>
      <c r="I34" s="12" t="s">
        <v>6</v>
      </c>
      <c r="J34" s="12"/>
      <c r="K34" s="12" t="s">
        <v>6</v>
      </c>
      <c r="L34" s="9">
        <v>30217</v>
      </c>
      <c r="M34" s="9">
        <v>0</v>
      </c>
      <c r="N34" s="9">
        <v>0</v>
      </c>
    </row>
    <row r="35" spans="1:14" s="6" customFormat="1" ht="29.25" hidden="1" customHeight="1" x14ac:dyDescent="0.25">
      <c r="A35" s="28" t="s">
        <v>35</v>
      </c>
      <c r="B35" s="12" t="s">
        <v>16</v>
      </c>
      <c r="C35" s="28" t="s">
        <v>13</v>
      </c>
      <c r="D35" s="28" t="s">
        <v>26</v>
      </c>
      <c r="E35" s="12"/>
      <c r="F35" s="12"/>
      <c r="G35" s="12"/>
      <c r="H35" s="12"/>
      <c r="I35" s="12"/>
      <c r="J35" s="12"/>
      <c r="K35" s="26"/>
      <c r="L35" s="9" t="e">
        <f>L41+#REF!+#REF!+#REF!+L135</f>
        <v>#REF!</v>
      </c>
      <c r="M35" s="9" t="e">
        <f>M41+#REF!+#REF!+#REF!</f>
        <v>#REF!</v>
      </c>
      <c r="N35" s="9" t="e">
        <f>N41+#REF!+#REF!+#REF!</f>
        <v>#REF!</v>
      </c>
    </row>
    <row r="36" spans="1:14" ht="109.5" hidden="1" customHeight="1" x14ac:dyDescent="0.25">
      <c r="A36" s="52" t="s">
        <v>117</v>
      </c>
      <c r="B36" s="12" t="s">
        <v>16</v>
      </c>
      <c r="C36" s="28" t="s">
        <v>13</v>
      </c>
      <c r="D36" s="28" t="s">
        <v>26</v>
      </c>
      <c r="E36" s="12" t="s">
        <v>59</v>
      </c>
      <c r="F36" s="12"/>
      <c r="G36" s="12"/>
      <c r="H36" s="12"/>
      <c r="I36" s="12"/>
      <c r="J36" s="12"/>
      <c r="K36" s="26"/>
      <c r="L36" s="9" t="e">
        <f t="shared" ref="L36:N38" si="4">L37</f>
        <v>#REF!</v>
      </c>
      <c r="M36" s="9" t="e">
        <f t="shared" si="4"/>
        <v>#REF!</v>
      </c>
      <c r="N36" s="9" t="e">
        <f t="shared" si="4"/>
        <v>#REF!</v>
      </c>
    </row>
    <row r="37" spans="1:14" s="6" customFormat="1" ht="60" hidden="1" x14ac:dyDescent="0.25">
      <c r="A37" s="56" t="s">
        <v>60</v>
      </c>
      <c r="B37" s="12" t="s">
        <v>16</v>
      </c>
      <c r="C37" s="28" t="s">
        <v>13</v>
      </c>
      <c r="D37" s="28" t="s">
        <v>26</v>
      </c>
      <c r="E37" s="12" t="s">
        <v>61</v>
      </c>
      <c r="F37" s="12"/>
      <c r="G37" s="12"/>
      <c r="H37" s="12"/>
      <c r="I37" s="12"/>
      <c r="J37" s="12"/>
      <c r="K37" s="26"/>
      <c r="L37" s="9" t="e">
        <f t="shared" si="4"/>
        <v>#REF!</v>
      </c>
      <c r="M37" s="9" t="e">
        <f t="shared" si="4"/>
        <v>#REF!</v>
      </c>
      <c r="N37" s="9" t="e">
        <f>N38</f>
        <v>#REF!</v>
      </c>
    </row>
    <row r="38" spans="1:14" s="6" customFormat="1" ht="30" hidden="1" x14ac:dyDescent="0.25">
      <c r="A38" s="56" t="s">
        <v>51</v>
      </c>
      <c r="B38" s="12" t="s">
        <v>16</v>
      </c>
      <c r="C38" s="28" t="s">
        <v>13</v>
      </c>
      <c r="D38" s="28" t="s">
        <v>26</v>
      </c>
      <c r="E38" s="12" t="s">
        <v>62</v>
      </c>
      <c r="F38" s="12"/>
      <c r="G38" s="12"/>
      <c r="H38" s="12"/>
      <c r="I38" s="12"/>
      <c r="J38" s="12"/>
      <c r="K38" s="26"/>
      <c r="L38" s="9" t="e">
        <f t="shared" si="4"/>
        <v>#REF!</v>
      </c>
      <c r="M38" s="9" t="e">
        <f t="shared" si="4"/>
        <v>#REF!</v>
      </c>
      <c r="N38" s="9" t="e">
        <f>N39</f>
        <v>#REF!</v>
      </c>
    </row>
    <row r="39" spans="1:14" s="6" customFormat="1" ht="30" hidden="1" x14ac:dyDescent="0.25">
      <c r="A39" s="56" t="s">
        <v>63</v>
      </c>
      <c r="B39" s="12" t="s">
        <v>16</v>
      </c>
      <c r="C39" s="28" t="s">
        <v>13</v>
      </c>
      <c r="D39" s="28" t="s">
        <v>26</v>
      </c>
      <c r="E39" s="12" t="s">
        <v>64</v>
      </c>
      <c r="F39" s="12"/>
      <c r="G39" s="12"/>
      <c r="H39" s="12"/>
      <c r="I39" s="12"/>
      <c r="J39" s="12"/>
      <c r="K39" s="26"/>
      <c r="L39" s="9" t="e">
        <f>#REF!</f>
        <v>#REF!</v>
      </c>
      <c r="M39" s="9" t="e">
        <f>#REF!</f>
        <v>#REF!</v>
      </c>
      <c r="N39" s="9" t="e">
        <f>#REF!</f>
        <v>#REF!</v>
      </c>
    </row>
    <row r="40" spans="1:14" s="6" customFormat="1" ht="75" hidden="1" x14ac:dyDescent="0.25">
      <c r="A40" s="55" t="s">
        <v>182</v>
      </c>
      <c r="B40" s="12" t="s">
        <v>16</v>
      </c>
      <c r="C40" s="28" t="s">
        <v>13</v>
      </c>
      <c r="D40" s="28" t="s">
        <v>26</v>
      </c>
      <c r="E40" s="12" t="s">
        <v>64</v>
      </c>
      <c r="F40" s="12" t="s">
        <v>66</v>
      </c>
      <c r="G40" s="12" t="s">
        <v>68</v>
      </c>
      <c r="H40" s="12" t="s">
        <v>70</v>
      </c>
      <c r="I40" s="12" t="s">
        <v>27</v>
      </c>
      <c r="J40" s="12"/>
      <c r="K40" s="26"/>
      <c r="L40" s="9">
        <v>52</v>
      </c>
      <c r="M40" s="9">
        <v>0</v>
      </c>
      <c r="N40" s="9">
        <v>0</v>
      </c>
    </row>
    <row r="41" spans="1:14" s="6" customFormat="1" ht="75" hidden="1" x14ac:dyDescent="0.25">
      <c r="A41" s="28" t="s">
        <v>112</v>
      </c>
      <c r="B41" s="12" t="s">
        <v>16</v>
      </c>
      <c r="C41" s="28" t="s">
        <v>13</v>
      </c>
      <c r="D41" s="28" t="s">
        <v>26</v>
      </c>
      <c r="E41" s="12" t="s">
        <v>113</v>
      </c>
      <c r="F41" s="12"/>
      <c r="G41" s="12"/>
      <c r="H41" s="12"/>
      <c r="I41" s="12"/>
      <c r="J41" s="12"/>
      <c r="K41" s="26"/>
      <c r="L41" s="9">
        <f>L48+L54+L79+L91</f>
        <v>1410688</v>
      </c>
      <c r="M41" s="9">
        <f>M48+M54+M79+M91</f>
        <v>477084</v>
      </c>
      <c r="N41" s="9">
        <f>N48+N54+N79+N91</f>
        <v>413281</v>
      </c>
    </row>
    <row r="42" spans="1:14" s="6" customFormat="1" ht="30" x14ac:dyDescent="0.25">
      <c r="A42" s="55" t="s">
        <v>35</v>
      </c>
      <c r="B42" s="12" t="s">
        <v>16</v>
      </c>
      <c r="C42" s="28" t="s">
        <v>13</v>
      </c>
      <c r="D42" s="28" t="s">
        <v>26</v>
      </c>
      <c r="E42" s="12"/>
      <c r="F42" s="12"/>
      <c r="G42" s="12"/>
      <c r="H42" s="12"/>
      <c r="I42" s="12"/>
      <c r="J42" s="12"/>
      <c r="K42" s="26"/>
      <c r="L42" s="9">
        <f>L43+L47</f>
        <v>1405953</v>
      </c>
      <c r="M42" s="9">
        <f>M43+M47</f>
        <v>477084</v>
      </c>
      <c r="N42" s="9">
        <f t="shared" ref="N42" si="5">N43+N47</f>
        <v>413281</v>
      </c>
    </row>
    <row r="43" spans="1:14" s="6" customFormat="1" ht="148.5" customHeight="1" x14ac:dyDescent="0.25">
      <c r="A43" s="28" t="s">
        <v>120</v>
      </c>
      <c r="B43" s="12" t="s">
        <v>16</v>
      </c>
      <c r="C43" s="28" t="s">
        <v>13</v>
      </c>
      <c r="D43" s="28" t="s">
        <v>26</v>
      </c>
      <c r="E43" s="12" t="s">
        <v>139</v>
      </c>
      <c r="F43" s="12"/>
      <c r="G43" s="12"/>
      <c r="H43" s="12"/>
      <c r="I43" s="12"/>
      <c r="J43" s="12"/>
      <c r="K43" s="26"/>
      <c r="L43" s="9">
        <f>L44</f>
        <v>823</v>
      </c>
      <c r="M43" s="9">
        <f>M44</f>
        <v>0</v>
      </c>
      <c r="N43" s="9">
        <f>N44</f>
        <v>0</v>
      </c>
    </row>
    <row r="44" spans="1:14" s="6" customFormat="1" ht="35.25" customHeight="1" x14ac:dyDescent="0.25">
      <c r="A44" s="28" t="s">
        <v>51</v>
      </c>
      <c r="B44" s="12" t="s">
        <v>16</v>
      </c>
      <c r="C44" s="28" t="s">
        <v>13</v>
      </c>
      <c r="D44" s="28" t="s">
        <v>26</v>
      </c>
      <c r="E44" s="12" t="s">
        <v>140</v>
      </c>
      <c r="F44" s="12" t="s">
        <v>66</v>
      </c>
      <c r="G44" s="12"/>
      <c r="H44" s="12"/>
      <c r="I44" s="12"/>
      <c r="J44" s="12"/>
      <c r="K44" s="26"/>
      <c r="L44" s="9">
        <f t="shared" ref="L44:N45" si="6">L45</f>
        <v>823</v>
      </c>
      <c r="M44" s="9">
        <f t="shared" si="6"/>
        <v>0</v>
      </c>
      <c r="N44" s="9">
        <f t="shared" si="6"/>
        <v>0</v>
      </c>
    </row>
    <row r="45" spans="1:14" s="6" customFormat="1" ht="45" x14ac:dyDescent="0.25">
      <c r="A45" s="55" t="s">
        <v>91</v>
      </c>
      <c r="B45" s="12" t="s">
        <v>16</v>
      </c>
      <c r="C45" s="28" t="s">
        <v>13</v>
      </c>
      <c r="D45" s="28" t="s">
        <v>26</v>
      </c>
      <c r="E45" s="12" t="s">
        <v>141</v>
      </c>
      <c r="F45" s="12" t="s">
        <v>66</v>
      </c>
      <c r="G45" s="12" t="s">
        <v>68</v>
      </c>
      <c r="H45" s="12"/>
      <c r="I45" s="12"/>
      <c r="J45" s="12"/>
      <c r="K45" s="26"/>
      <c r="L45" s="9">
        <f t="shared" si="6"/>
        <v>823</v>
      </c>
      <c r="M45" s="9">
        <f t="shared" si="6"/>
        <v>0</v>
      </c>
      <c r="N45" s="9">
        <f t="shared" si="6"/>
        <v>0</v>
      </c>
    </row>
    <row r="46" spans="1:14" s="6" customFormat="1" ht="80.25" customHeight="1" x14ac:dyDescent="0.25">
      <c r="A46" s="55" t="s">
        <v>67</v>
      </c>
      <c r="B46" s="12" t="s">
        <v>16</v>
      </c>
      <c r="C46" s="28" t="s">
        <v>13</v>
      </c>
      <c r="D46" s="28" t="s">
        <v>26</v>
      </c>
      <c r="E46" s="12" t="s">
        <v>141</v>
      </c>
      <c r="F46" s="12" t="s">
        <v>66</v>
      </c>
      <c r="G46" s="12" t="s">
        <v>68</v>
      </c>
      <c r="H46" s="12" t="s">
        <v>70</v>
      </c>
      <c r="I46" s="12"/>
      <c r="J46" s="12"/>
      <c r="K46" s="26"/>
      <c r="L46" s="9">
        <f>835-12</f>
        <v>823</v>
      </c>
      <c r="M46" s="9">
        <v>0</v>
      </c>
      <c r="N46" s="9">
        <v>0</v>
      </c>
    </row>
    <row r="47" spans="1:14" s="6" customFormat="1" ht="75" x14ac:dyDescent="0.25">
      <c r="A47" s="28" t="s">
        <v>112</v>
      </c>
      <c r="B47" s="12" t="s">
        <v>16</v>
      </c>
      <c r="C47" s="28" t="s">
        <v>13</v>
      </c>
      <c r="D47" s="28" t="s">
        <v>26</v>
      </c>
      <c r="E47" s="12" t="s">
        <v>142</v>
      </c>
      <c r="F47" s="12"/>
      <c r="G47" s="12"/>
      <c r="H47" s="12"/>
      <c r="I47" s="12"/>
      <c r="J47" s="12"/>
      <c r="K47" s="26"/>
      <c r="L47" s="9">
        <f>L48+L54+L91</f>
        <v>1405130</v>
      </c>
      <c r="M47" s="9">
        <f>M48+M54+M91</f>
        <v>477084</v>
      </c>
      <c r="N47" s="9">
        <f>N48+N54+N91</f>
        <v>413281</v>
      </c>
    </row>
    <row r="48" spans="1:14" s="6" customFormat="1" ht="65.25" customHeight="1" x14ac:dyDescent="0.25">
      <c r="A48" s="33" t="s">
        <v>179</v>
      </c>
      <c r="B48" s="12" t="s">
        <v>16</v>
      </c>
      <c r="C48" s="28" t="s">
        <v>13</v>
      </c>
      <c r="D48" s="28" t="s">
        <v>26</v>
      </c>
      <c r="E48" s="12" t="s">
        <v>143</v>
      </c>
      <c r="F48" s="12"/>
      <c r="G48" s="12"/>
      <c r="H48" s="12"/>
      <c r="I48" s="12"/>
      <c r="J48" s="12"/>
      <c r="K48" s="26"/>
      <c r="L48" s="9">
        <f>L49</f>
        <v>369728</v>
      </c>
      <c r="M48" s="9">
        <f t="shared" ref="M48:N48" si="7">M49</f>
        <v>374649</v>
      </c>
      <c r="N48" s="9">
        <f t="shared" si="7"/>
        <v>376154</v>
      </c>
    </row>
    <row r="49" spans="1:15" s="6" customFormat="1" ht="58.5" customHeight="1" x14ac:dyDescent="0.25">
      <c r="A49" s="33" t="s">
        <v>51</v>
      </c>
      <c r="B49" s="12" t="s">
        <v>16</v>
      </c>
      <c r="C49" s="28" t="s">
        <v>13</v>
      </c>
      <c r="D49" s="28" t="s">
        <v>26</v>
      </c>
      <c r="E49" s="12" t="s">
        <v>144</v>
      </c>
      <c r="F49" s="12"/>
      <c r="G49" s="12"/>
      <c r="H49" s="12"/>
      <c r="I49" s="12"/>
      <c r="J49" s="12"/>
      <c r="K49" s="26"/>
      <c r="L49" s="9">
        <f>L50</f>
        <v>369728</v>
      </c>
      <c r="M49" s="9">
        <f t="shared" ref="M49:N49" si="8">M50</f>
        <v>374649</v>
      </c>
      <c r="N49" s="9">
        <f t="shared" si="8"/>
        <v>376154</v>
      </c>
    </row>
    <row r="50" spans="1:15" s="6" customFormat="1" ht="49.5" customHeight="1" x14ac:dyDescent="0.25">
      <c r="A50" s="33" t="s">
        <v>63</v>
      </c>
      <c r="B50" s="12" t="s">
        <v>16</v>
      </c>
      <c r="C50" s="28" t="s">
        <v>13</v>
      </c>
      <c r="D50" s="28" t="s">
        <v>26</v>
      </c>
      <c r="E50" s="12" t="s">
        <v>145</v>
      </c>
      <c r="F50" s="12"/>
      <c r="G50" s="12"/>
      <c r="H50" s="12"/>
      <c r="I50" s="12"/>
      <c r="J50" s="12"/>
      <c r="K50" s="26"/>
      <c r="L50" s="9">
        <f>L52</f>
        <v>369728</v>
      </c>
      <c r="M50" s="9">
        <f t="shared" ref="M50:N50" si="9">M52</f>
        <v>374649</v>
      </c>
      <c r="N50" s="9">
        <f t="shared" si="9"/>
        <v>376154</v>
      </c>
    </row>
    <row r="51" spans="1:15" s="6" customFormat="1" ht="178.5" customHeight="1" x14ac:dyDescent="0.25">
      <c r="A51" s="57" t="s">
        <v>91</v>
      </c>
      <c r="B51" s="12" t="s">
        <v>16</v>
      </c>
      <c r="C51" s="28" t="s">
        <v>13</v>
      </c>
      <c r="D51" s="28" t="s">
        <v>26</v>
      </c>
      <c r="E51" s="12" t="s">
        <v>145</v>
      </c>
      <c r="F51" s="12" t="s">
        <v>66</v>
      </c>
      <c r="G51" s="12"/>
      <c r="H51" s="12"/>
      <c r="I51" s="12"/>
      <c r="J51" s="12"/>
      <c r="K51" s="26"/>
      <c r="L51" s="9">
        <f>L52</f>
        <v>369728</v>
      </c>
      <c r="M51" s="9">
        <f t="shared" ref="M51:N51" si="10">M52</f>
        <v>374649</v>
      </c>
      <c r="N51" s="9">
        <f t="shared" si="10"/>
        <v>376154</v>
      </c>
    </row>
    <row r="52" spans="1:15" s="6" customFormat="1" ht="60" x14ac:dyDescent="0.25">
      <c r="A52" s="55" t="s">
        <v>67</v>
      </c>
      <c r="B52" s="12" t="s">
        <v>16</v>
      </c>
      <c r="C52" s="28" t="s">
        <v>13</v>
      </c>
      <c r="D52" s="28" t="s">
        <v>26</v>
      </c>
      <c r="E52" s="12" t="s">
        <v>145</v>
      </c>
      <c r="F52" s="12" t="s">
        <v>66</v>
      </c>
      <c r="G52" s="12" t="s">
        <v>68</v>
      </c>
      <c r="H52" s="12"/>
      <c r="I52" s="12"/>
      <c r="J52" s="12"/>
      <c r="K52" s="26"/>
      <c r="L52" s="9">
        <f>L53</f>
        <v>369728</v>
      </c>
      <c r="M52" s="9">
        <f t="shared" ref="M52:N52" si="11">M53</f>
        <v>374649</v>
      </c>
      <c r="N52" s="9">
        <f t="shared" si="11"/>
        <v>376154</v>
      </c>
    </row>
    <row r="53" spans="1:15" s="6" customFormat="1" ht="71.25" customHeight="1" x14ac:dyDescent="0.25">
      <c r="A53" s="28" t="s">
        <v>83</v>
      </c>
      <c r="B53" s="12" t="s">
        <v>16</v>
      </c>
      <c r="C53" s="28" t="s">
        <v>13</v>
      </c>
      <c r="D53" s="28" t="s">
        <v>26</v>
      </c>
      <c r="E53" s="12" t="s">
        <v>145</v>
      </c>
      <c r="F53" s="12" t="s">
        <v>66</v>
      </c>
      <c r="G53" s="12" t="s">
        <v>68</v>
      </c>
      <c r="H53" s="12" t="s">
        <v>70</v>
      </c>
      <c r="I53" s="12"/>
      <c r="J53" s="12"/>
      <c r="K53" s="26"/>
      <c r="L53" s="9">
        <f>366489+3239</f>
        <v>369728</v>
      </c>
      <c r="M53" s="9">
        <v>374649</v>
      </c>
      <c r="N53" s="9">
        <v>376154</v>
      </c>
    </row>
    <row r="54" spans="1:15" s="6" customFormat="1" ht="88.5" customHeight="1" x14ac:dyDescent="0.25">
      <c r="A54" s="28" t="s">
        <v>178</v>
      </c>
      <c r="B54" s="12" t="s">
        <v>16</v>
      </c>
      <c r="C54" s="28" t="s">
        <v>13</v>
      </c>
      <c r="D54" s="28" t="s">
        <v>26</v>
      </c>
      <c r="E54" s="12" t="s">
        <v>146</v>
      </c>
      <c r="F54" s="12"/>
      <c r="G54" s="12"/>
      <c r="H54" s="27"/>
      <c r="I54" s="12"/>
      <c r="J54" s="12"/>
      <c r="K54" s="26"/>
      <c r="L54" s="9">
        <f>L55+L75</f>
        <v>915744</v>
      </c>
      <c r="M54" s="9">
        <f>M55+M75</f>
        <v>0</v>
      </c>
      <c r="N54" s="9">
        <f>N55+N75</f>
        <v>10000</v>
      </c>
      <c r="O54" s="6" t="s">
        <v>175</v>
      </c>
    </row>
    <row r="55" spans="1:15" s="6" customFormat="1" ht="67.5" customHeight="1" x14ac:dyDescent="0.25">
      <c r="A55" s="33" t="s">
        <v>51</v>
      </c>
      <c r="B55" s="12" t="s">
        <v>16</v>
      </c>
      <c r="C55" s="28" t="s">
        <v>13</v>
      </c>
      <c r="D55" s="28" t="s">
        <v>26</v>
      </c>
      <c r="E55" s="12" t="s">
        <v>147</v>
      </c>
      <c r="F55" s="12"/>
      <c r="G55" s="12"/>
      <c r="H55" s="27"/>
      <c r="I55" s="12"/>
      <c r="J55" s="12"/>
      <c r="K55" s="26"/>
      <c r="L55" s="9">
        <f>L60+L56</f>
        <v>26256</v>
      </c>
      <c r="M55" s="9">
        <f>M60+M56</f>
        <v>0</v>
      </c>
      <c r="N55" s="9">
        <f>N56+N61</f>
        <v>10000</v>
      </c>
    </row>
    <row r="56" spans="1:15" s="6" customFormat="1" ht="41.25" customHeight="1" x14ac:dyDescent="0.25">
      <c r="A56" s="33" t="s">
        <v>116</v>
      </c>
      <c r="B56" s="12" t="s">
        <v>16</v>
      </c>
      <c r="C56" s="28" t="s">
        <v>13</v>
      </c>
      <c r="D56" s="28" t="s">
        <v>26</v>
      </c>
      <c r="E56" s="12" t="s">
        <v>148</v>
      </c>
      <c r="F56" s="12"/>
      <c r="G56" s="12"/>
      <c r="H56" s="27"/>
      <c r="I56" s="12"/>
      <c r="J56" s="12"/>
      <c r="K56" s="26"/>
      <c r="L56" s="9">
        <f t="shared" ref="L56:N58" si="12">L57</f>
        <v>8247</v>
      </c>
      <c r="M56" s="9">
        <f t="shared" si="12"/>
        <v>0</v>
      </c>
      <c r="N56" s="9">
        <f t="shared" si="12"/>
        <v>10000</v>
      </c>
    </row>
    <row r="57" spans="1:15" s="6" customFormat="1" ht="78" customHeight="1" x14ac:dyDescent="0.25">
      <c r="A57" s="33" t="s">
        <v>86</v>
      </c>
      <c r="B57" s="12" t="s">
        <v>16</v>
      </c>
      <c r="C57" s="28" t="s">
        <v>13</v>
      </c>
      <c r="D57" s="28" t="s">
        <v>26</v>
      </c>
      <c r="E57" s="12" t="s">
        <v>148</v>
      </c>
      <c r="F57" s="12" t="s">
        <v>87</v>
      </c>
      <c r="G57" s="12"/>
      <c r="H57" s="27"/>
      <c r="I57" s="12"/>
      <c r="J57" s="12"/>
      <c r="K57" s="26"/>
      <c r="L57" s="9">
        <f t="shared" si="12"/>
        <v>8247</v>
      </c>
      <c r="M57" s="9">
        <f t="shared" si="12"/>
        <v>0</v>
      </c>
      <c r="N57" s="9">
        <f t="shared" si="12"/>
        <v>10000</v>
      </c>
    </row>
    <row r="58" spans="1:15" s="6" customFormat="1" ht="39.75" customHeight="1" x14ac:dyDescent="0.25">
      <c r="A58" s="33" t="s">
        <v>85</v>
      </c>
      <c r="B58" s="12" t="s">
        <v>16</v>
      </c>
      <c r="C58" s="28" t="s">
        <v>13</v>
      </c>
      <c r="D58" s="28" t="s">
        <v>26</v>
      </c>
      <c r="E58" s="12" t="s">
        <v>148</v>
      </c>
      <c r="F58" s="12" t="s">
        <v>87</v>
      </c>
      <c r="G58" s="12" t="s">
        <v>88</v>
      </c>
      <c r="H58" s="27"/>
      <c r="I58" s="12"/>
      <c r="J58" s="12"/>
      <c r="K58" s="26"/>
      <c r="L58" s="9">
        <f t="shared" si="12"/>
        <v>8247</v>
      </c>
      <c r="M58" s="9">
        <f t="shared" si="12"/>
        <v>0</v>
      </c>
      <c r="N58" s="9">
        <f t="shared" si="12"/>
        <v>10000</v>
      </c>
    </row>
    <row r="59" spans="1:15" s="6" customFormat="1" ht="74.25" customHeight="1" x14ac:dyDescent="0.25">
      <c r="A59" s="33" t="s">
        <v>89</v>
      </c>
      <c r="B59" s="12" t="s">
        <v>16</v>
      </c>
      <c r="C59" s="28" t="s">
        <v>13</v>
      </c>
      <c r="D59" s="28" t="s">
        <v>26</v>
      </c>
      <c r="E59" s="12" t="s">
        <v>148</v>
      </c>
      <c r="F59" s="12" t="s">
        <v>87</v>
      </c>
      <c r="G59" s="12" t="s">
        <v>88</v>
      </c>
      <c r="H59" s="27">
        <v>414</v>
      </c>
      <c r="I59" s="12"/>
      <c r="J59" s="12"/>
      <c r="K59" s="26"/>
      <c r="L59" s="9">
        <f>7381-1160+3208-1182</f>
        <v>8247</v>
      </c>
      <c r="M59" s="9"/>
      <c r="N59" s="9">
        <v>10000</v>
      </c>
    </row>
    <row r="60" spans="1:15" s="6" customFormat="1" ht="49.5" customHeight="1" x14ac:dyDescent="0.25">
      <c r="A60" s="33" t="s">
        <v>63</v>
      </c>
      <c r="B60" s="12" t="s">
        <v>16</v>
      </c>
      <c r="C60" s="28" t="s">
        <v>13</v>
      </c>
      <c r="D60" s="28" t="s">
        <v>26</v>
      </c>
      <c r="E60" s="12" t="s">
        <v>149</v>
      </c>
      <c r="F60" s="12"/>
      <c r="G60" s="12"/>
      <c r="H60" s="27"/>
      <c r="I60" s="12"/>
      <c r="J60" s="12"/>
      <c r="K60" s="26"/>
      <c r="L60" s="9">
        <f>L61</f>
        <v>18009</v>
      </c>
      <c r="M60" s="9">
        <f t="shared" ref="M60:N60" si="13">M61</f>
        <v>0</v>
      </c>
      <c r="N60" s="9">
        <f t="shared" si="13"/>
        <v>0</v>
      </c>
    </row>
    <row r="61" spans="1:15" s="6" customFormat="1" ht="51.75" customHeight="1" x14ac:dyDescent="0.25">
      <c r="A61" s="56" t="s">
        <v>65</v>
      </c>
      <c r="B61" s="12" t="s">
        <v>16</v>
      </c>
      <c r="C61" s="28" t="s">
        <v>13</v>
      </c>
      <c r="D61" s="28" t="s">
        <v>26</v>
      </c>
      <c r="E61" s="12" t="s">
        <v>149</v>
      </c>
      <c r="F61" s="12" t="s">
        <v>66</v>
      </c>
      <c r="G61" s="12"/>
      <c r="H61" s="12"/>
      <c r="I61" s="12"/>
      <c r="J61" s="12"/>
      <c r="K61" s="26"/>
      <c r="L61" s="9">
        <f>L62</f>
        <v>18009</v>
      </c>
      <c r="M61" s="9">
        <f t="shared" ref="M61:N61" si="14">M62</f>
        <v>0</v>
      </c>
      <c r="N61" s="9">
        <f t="shared" si="14"/>
        <v>0</v>
      </c>
    </row>
    <row r="62" spans="1:15" s="6" customFormat="1" ht="69" customHeight="1" x14ac:dyDescent="0.25">
      <c r="A62" s="55" t="s">
        <v>67</v>
      </c>
      <c r="B62" s="12" t="s">
        <v>16</v>
      </c>
      <c r="C62" s="28" t="s">
        <v>13</v>
      </c>
      <c r="D62" s="28" t="s">
        <v>26</v>
      </c>
      <c r="E62" s="12" t="s">
        <v>149</v>
      </c>
      <c r="F62" s="12" t="s">
        <v>66</v>
      </c>
      <c r="G62" s="12" t="s">
        <v>68</v>
      </c>
      <c r="H62" s="12"/>
      <c r="I62" s="12"/>
      <c r="J62" s="12"/>
      <c r="K62" s="26"/>
      <c r="L62" s="9">
        <f>L63</f>
        <v>18009</v>
      </c>
      <c r="M62" s="9">
        <f>M63</f>
        <v>0</v>
      </c>
      <c r="N62" s="9">
        <f t="shared" ref="N62" si="15">N63</f>
        <v>0</v>
      </c>
    </row>
    <row r="63" spans="1:15" s="6" customFormat="1" ht="75.75" customHeight="1" x14ac:dyDescent="0.25">
      <c r="A63" s="55" t="s">
        <v>69</v>
      </c>
      <c r="B63" s="12" t="s">
        <v>16</v>
      </c>
      <c r="C63" s="28" t="s">
        <v>13</v>
      </c>
      <c r="D63" s="28" t="s">
        <v>26</v>
      </c>
      <c r="E63" s="12" t="s">
        <v>149</v>
      </c>
      <c r="F63" s="12" t="s">
        <v>66</v>
      </c>
      <c r="G63" s="12" t="s">
        <v>68</v>
      </c>
      <c r="H63" s="12" t="s">
        <v>70</v>
      </c>
      <c r="I63" s="12"/>
      <c r="J63" s="12"/>
      <c r="K63" s="26"/>
      <c r="L63" s="9">
        <f>21119-2614+2118-2614</f>
        <v>18009</v>
      </c>
      <c r="M63" s="9">
        <v>0</v>
      </c>
      <c r="N63" s="9">
        <v>0</v>
      </c>
    </row>
    <row r="64" spans="1:15" s="6" customFormat="1" ht="68.25" hidden="1" customHeight="1" x14ac:dyDescent="0.25">
      <c r="A64" s="58" t="s">
        <v>172</v>
      </c>
      <c r="B64" s="12" t="s">
        <v>16</v>
      </c>
      <c r="C64" s="28" t="s">
        <v>13</v>
      </c>
      <c r="D64" s="28" t="s">
        <v>26</v>
      </c>
      <c r="E64" s="44" t="s">
        <v>173</v>
      </c>
      <c r="F64" s="12"/>
      <c r="G64" s="12"/>
      <c r="H64" s="12"/>
      <c r="I64" s="12"/>
      <c r="J64" s="12"/>
      <c r="K64" s="26"/>
      <c r="L64" s="9">
        <f>L65</f>
        <v>0</v>
      </c>
      <c r="M64" s="9"/>
      <c r="N64" s="9"/>
    </row>
    <row r="65" spans="1:14" s="6" customFormat="1" ht="48.75" hidden="1" customHeight="1" x14ac:dyDescent="0.25">
      <c r="A65" s="28" t="s">
        <v>91</v>
      </c>
      <c r="B65" s="12" t="s">
        <v>16</v>
      </c>
      <c r="C65" s="28" t="s">
        <v>13</v>
      </c>
      <c r="D65" s="28" t="s">
        <v>26</v>
      </c>
      <c r="E65" s="44" t="s">
        <v>173</v>
      </c>
      <c r="F65" s="12" t="s">
        <v>66</v>
      </c>
      <c r="G65" s="12"/>
      <c r="H65" s="12"/>
      <c r="I65" s="12"/>
      <c r="J65" s="12"/>
      <c r="K65" s="26"/>
      <c r="L65" s="9">
        <f t="shared" ref="L65:N65" si="16">L66</f>
        <v>0</v>
      </c>
      <c r="M65" s="9">
        <f t="shared" si="16"/>
        <v>0</v>
      </c>
      <c r="N65" s="9">
        <f t="shared" si="16"/>
        <v>0</v>
      </c>
    </row>
    <row r="66" spans="1:14" s="6" customFormat="1" ht="48.75" hidden="1" customHeight="1" x14ac:dyDescent="0.25">
      <c r="A66" s="55" t="s">
        <v>67</v>
      </c>
      <c r="B66" s="12" t="s">
        <v>16</v>
      </c>
      <c r="C66" s="28" t="s">
        <v>13</v>
      </c>
      <c r="D66" s="28" t="s">
        <v>26</v>
      </c>
      <c r="E66" s="44" t="s">
        <v>173</v>
      </c>
      <c r="F66" s="12" t="s">
        <v>66</v>
      </c>
      <c r="G66" s="12" t="s">
        <v>68</v>
      </c>
      <c r="H66" s="12"/>
      <c r="I66" s="12"/>
      <c r="J66" s="12"/>
      <c r="K66" s="26"/>
      <c r="L66" s="9">
        <f>L67</f>
        <v>0</v>
      </c>
      <c r="M66" s="9">
        <f>M67</f>
        <v>0</v>
      </c>
      <c r="N66" s="9">
        <f>N67</f>
        <v>0</v>
      </c>
    </row>
    <row r="67" spans="1:14" s="6" customFormat="1" ht="48.75" hidden="1" customHeight="1" x14ac:dyDescent="0.25">
      <c r="A67" s="28" t="s">
        <v>83</v>
      </c>
      <c r="B67" s="12" t="s">
        <v>16</v>
      </c>
      <c r="C67" s="28" t="s">
        <v>13</v>
      </c>
      <c r="D67" s="28" t="s">
        <v>26</v>
      </c>
      <c r="E67" s="44" t="s">
        <v>173</v>
      </c>
      <c r="F67" s="12" t="s">
        <v>66</v>
      </c>
      <c r="G67" s="12" t="s">
        <v>68</v>
      </c>
      <c r="H67" s="12" t="s">
        <v>70</v>
      </c>
      <c r="I67" s="12"/>
      <c r="J67" s="12"/>
      <c r="K67" s="26"/>
      <c r="L67" s="9">
        <v>0</v>
      </c>
      <c r="M67" s="9">
        <v>0</v>
      </c>
      <c r="N67" s="9">
        <v>0</v>
      </c>
    </row>
    <row r="68" spans="1:14" s="43" customFormat="1" ht="144" hidden="1" customHeight="1" x14ac:dyDescent="0.25">
      <c r="A68" s="59" t="s">
        <v>166</v>
      </c>
      <c r="B68" s="12" t="s">
        <v>16</v>
      </c>
      <c r="C68" s="28" t="s">
        <v>13</v>
      </c>
      <c r="D68" s="28" t="s">
        <v>26</v>
      </c>
      <c r="E68" s="12" t="s">
        <v>169</v>
      </c>
      <c r="F68" s="12"/>
      <c r="G68" s="12"/>
      <c r="H68" s="12"/>
      <c r="I68" s="12"/>
      <c r="J68" s="12"/>
      <c r="K68" s="26"/>
      <c r="L68" s="9">
        <f>L69+L72</f>
        <v>0</v>
      </c>
      <c r="M68" s="9"/>
      <c r="N68" s="9"/>
    </row>
    <row r="69" spans="1:14" s="6" customFormat="1" ht="53.25" hidden="1" customHeight="1" x14ac:dyDescent="0.25">
      <c r="A69" s="28" t="s">
        <v>91</v>
      </c>
      <c r="B69" s="12" t="s">
        <v>16</v>
      </c>
      <c r="C69" s="28" t="s">
        <v>13</v>
      </c>
      <c r="D69" s="28" t="s">
        <v>26</v>
      </c>
      <c r="E69" s="12" t="s">
        <v>169</v>
      </c>
      <c r="F69" s="12" t="s">
        <v>66</v>
      </c>
      <c r="G69" s="12"/>
      <c r="H69" s="12"/>
      <c r="I69" s="12"/>
      <c r="J69" s="12"/>
      <c r="K69" s="26"/>
      <c r="L69" s="9">
        <f t="shared" ref="L69:N69" si="17">L70</f>
        <v>0</v>
      </c>
      <c r="M69" s="9">
        <f t="shared" si="17"/>
        <v>0</v>
      </c>
      <c r="N69" s="9">
        <f t="shared" si="17"/>
        <v>0</v>
      </c>
    </row>
    <row r="70" spans="1:14" s="6" customFormat="1" ht="53.25" hidden="1" customHeight="1" x14ac:dyDescent="0.25">
      <c r="A70" s="55" t="s">
        <v>67</v>
      </c>
      <c r="B70" s="12" t="s">
        <v>16</v>
      </c>
      <c r="C70" s="28" t="s">
        <v>13</v>
      </c>
      <c r="D70" s="28" t="s">
        <v>26</v>
      </c>
      <c r="E70" s="12" t="s">
        <v>169</v>
      </c>
      <c r="F70" s="12" t="s">
        <v>66</v>
      </c>
      <c r="G70" s="12" t="s">
        <v>68</v>
      </c>
      <c r="H70" s="12"/>
      <c r="I70" s="12"/>
      <c r="J70" s="12"/>
      <c r="K70" s="26"/>
      <c r="L70" s="9">
        <f>L71</f>
        <v>0</v>
      </c>
      <c r="M70" s="9">
        <f>M71</f>
        <v>0</v>
      </c>
      <c r="N70" s="9">
        <f>N71</f>
        <v>0</v>
      </c>
    </row>
    <row r="71" spans="1:14" s="6" customFormat="1" ht="48.75" hidden="1" customHeight="1" x14ac:dyDescent="0.25">
      <c r="A71" s="28" t="s">
        <v>83</v>
      </c>
      <c r="B71" s="12" t="s">
        <v>16</v>
      </c>
      <c r="C71" s="28" t="s">
        <v>13</v>
      </c>
      <c r="D71" s="28" t="s">
        <v>26</v>
      </c>
      <c r="E71" s="12" t="s">
        <v>169</v>
      </c>
      <c r="F71" s="12" t="s">
        <v>66</v>
      </c>
      <c r="G71" s="12" t="s">
        <v>68</v>
      </c>
      <c r="H71" s="12" t="s">
        <v>70</v>
      </c>
      <c r="I71" s="12"/>
      <c r="J71" s="12"/>
      <c r="K71" s="26"/>
      <c r="L71" s="9"/>
      <c r="M71" s="9">
        <v>0</v>
      </c>
      <c r="N71" s="9">
        <v>0</v>
      </c>
    </row>
    <row r="72" spans="1:14" s="6" customFormat="1" ht="48.75" hidden="1" customHeight="1" x14ac:dyDescent="0.25">
      <c r="A72" s="28" t="s">
        <v>86</v>
      </c>
      <c r="B72" s="12" t="s">
        <v>16</v>
      </c>
      <c r="C72" s="28" t="s">
        <v>13</v>
      </c>
      <c r="D72" s="28" t="s">
        <v>26</v>
      </c>
      <c r="E72" s="12" t="s">
        <v>169</v>
      </c>
      <c r="F72" s="12" t="s">
        <v>87</v>
      </c>
      <c r="G72" s="12"/>
      <c r="H72" s="12"/>
      <c r="I72" s="12"/>
      <c r="J72" s="12"/>
      <c r="K72" s="26"/>
      <c r="L72" s="9">
        <f>L73</f>
        <v>0</v>
      </c>
      <c r="M72" s="9">
        <v>0</v>
      </c>
      <c r="N72" s="9">
        <v>0</v>
      </c>
    </row>
    <row r="73" spans="1:14" s="6" customFormat="1" ht="48.75" hidden="1" customHeight="1" x14ac:dyDescent="0.25">
      <c r="A73" s="55" t="s">
        <v>85</v>
      </c>
      <c r="B73" s="12" t="s">
        <v>16</v>
      </c>
      <c r="C73" s="28" t="s">
        <v>13</v>
      </c>
      <c r="D73" s="28" t="s">
        <v>26</v>
      </c>
      <c r="E73" s="12" t="s">
        <v>169</v>
      </c>
      <c r="F73" s="12" t="s">
        <v>87</v>
      </c>
      <c r="G73" s="12" t="s">
        <v>88</v>
      </c>
      <c r="H73" s="12"/>
      <c r="I73" s="12"/>
      <c r="J73" s="12"/>
      <c r="K73" s="26"/>
      <c r="L73" s="9">
        <f>L74</f>
        <v>0</v>
      </c>
      <c r="M73" s="9">
        <v>0</v>
      </c>
      <c r="N73" s="9">
        <v>0</v>
      </c>
    </row>
    <row r="74" spans="1:14" s="6" customFormat="1" ht="48.75" hidden="1" customHeight="1" x14ac:dyDescent="0.25">
      <c r="A74" s="28" t="s">
        <v>89</v>
      </c>
      <c r="B74" s="12" t="s">
        <v>16</v>
      </c>
      <c r="C74" s="28" t="s">
        <v>13</v>
      </c>
      <c r="D74" s="28" t="s">
        <v>26</v>
      </c>
      <c r="E74" s="12" t="s">
        <v>169</v>
      </c>
      <c r="F74" s="12" t="s">
        <v>87</v>
      </c>
      <c r="G74" s="12" t="s">
        <v>88</v>
      </c>
      <c r="H74" s="12" t="s">
        <v>167</v>
      </c>
      <c r="I74" s="12"/>
      <c r="J74" s="12"/>
      <c r="K74" s="26"/>
      <c r="L74" s="9"/>
      <c r="M74" s="9">
        <v>0</v>
      </c>
      <c r="N74" s="9">
        <v>0</v>
      </c>
    </row>
    <row r="75" spans="1:14" s="6" customFormat="1" ht="169.5" customHeight="1" x14ac:dyDescent="0.25">
      <c r="A75" s="59" t="s">
        <v>166</v>
      </c>
      <c r="B75" s="12"/>
      <c r="C75" s="28" t="s">
        <v>13</v>
      </c>
      <c r="D75" s="28" t="s">
        <v>26</v>
      </c>
      <c r="E75" s="12" t="s">
        <v>171</v>
      </c>
      <c r="F75" s="12"/>
      <c r="G75" s="12"/>
      <c r="H75" s="12"/>
      <c r="I75" s="12"/>
      <c r="J75" s="12"/>
      <c r="K75" s="26"/>
      <c r="L75" s="9">
        <f>L76</f>
        <v>889488</v>
      </c>
      <c r="M75" s="9">
        <f>M76</f>
        <v>0</v>
      </c>
      <c r="N75" s="9">
        <v>0</v>
      </c>
    </row>
    <row r="76" spans="1:14" s="6" customFormat="1" ht="47.25" customHeight="1" x14ac:dyDescent="0.25">
      <c r="A76" s="28" t="s">
        <v>91</v>
      </c>
      <c r="B76" s="12" t="s">
        <v>16</v>
      </c>
      <c r="C76" s="28" t="s">
        <v>13</v>
      </c>
      <c r="D76" s="28" t="s">
        <v>26</v>
      </c>
      <c r="E76" s="12" t="s">
        <v>171</v>
      </c>
      <c r="F76" s="12" t="s">
        <v>66</v>
      </c>
      <c r="G76" s="12"/>
      <c r="H76" s="12"/>
      <c r="I76" s="12"/>
      <c r="J76" s="12"/>
      <c r="K76" s="26"/>
      <c r="L76" s="9">
        <f>L77</f>
        <v>889488</v>
      </c>
      <c r="M76" s="9">
        <f t="shared" ref="M76:N76" si="18">M77</f>
        <v>0</v>
      </c>
      <c r="N76" s="9">
        <f t="shared" si="18"/>
        <v>0</v>
      </c>
    </row>
    <row r="77" spans="1:14" s="6" customFormat="1" ht="75.75" customHeight="1" x14ac:dyDescent="0.25">
      <c r="A77" s="55" t="s">
        <v>67</v>
      </c>
      <c r="B77" s="12" t="s">
        <v>16</v>
      </c>
      <c r="C77" s="28" t="s">
        <v>13</v>
      </c>
      <c r="D77" s="28" t="s">
        <v>26</v>
      </c>
      <c r="E77" s="12" t="s">
        <v>171</v>
      </c>
      <c r="F77" s="12" t="s">
        <v>66</v>
      </c>
      <c r="G77" s="12" t="s">
        <v>68</v>
      </c>
      <c r="H77" s="12"/>
      <c r="I77" s="12"/>
      <c r="J77" s="12"/>
      <c r="K77" s="26"/>
      <c r="L77" s="9">
        <f>L78</f>
        <v>889488</v>
      </c>
      <c r="M77" s="9">
        <f>M78</f>
        <v>0</v>
      </c>
      <c r="N77" s="9">
        <f>N78</f>
        <v>0</v>
      </c>
    </row>
    <row r="78" spans="1:14" s="6" customFormat="1" ht="85.5" customHeight="1" x14ac:dyDescent="0.25">
      <c r="A78" s="28" t="s">
        <v>83</v>
      </c>
      <c r="B78" s="12" t="s">
        <v>16</v>
      </c>
      <c r="C78" s="28" t="s">
        <v>13</v>
      </c>
      <c r="D78" s="28" t="s">
        <v>26</v>
      </c>
      <c r="E78" s="12" t="s">
        <v>171</v>
      </c>
      <c r="F78" s="12" t="s">
        <v>66</v>
      </c>
      <c r="G78" s="12" t="s">
        <v>68</v>
      </c>
      <c r="H78" s="12" t="s">
        <v>70</v>
      </c>
      <c r="I78" s="12"/>
      <c r="J78" s="12"/>
      <c r="K78" s="26"/>
      <c r="L78" s="9">
        <f>80026+646462+163000</f>
        <v>889488</v>
      </c>
      <c r="M78" s="9"/>
      <c r="N78" s="9">
        <v>0</v>
      </c>
    </row>
    <row r="79" spans="1:14" s="6" customFormat="1" ht="81.75" hidden="1" customHeight="1" x14ac:dyDescent="0.25">
      <c r="A79" s="33" t="s">
        <v>115</v>
      </c>
      <c r="B79" s="12" t="s">
        <v>16</v>
      </c>
      <c r="C79" s="28" t="s">
        <v>13</v>
      </c>
      <c r="D79" s="28" t="s">
        <v>26</v>
      </c>
      <c r="E79" s="12" t="s">
        <v>150</v>
      </c>
      <c r="F79" s="12"/>
      <c r="G79" s="12"/>
      <c r="H79" s="27"/>
      <c r="I79" s="12"/>
      <c r="J79" s="12"/>
      <c r="K79" s="26"/>
      <c r="L79" s="9">
        <f>L80</f>
        <v>5558</v>
      </c>
      <c r="M79" s="9">
        <f t="shared" ref="M79:N79" si="19">M80</f>
        <v>0</v>
      </c>
      <c r="N79" s="9">
        <f t="shared" si="19"/>
        <v>0</v>
      </c>
    </row>
    <row r="80" spans="1:14" s="6" customFormat="1" ht="31.5" hidden="1" customHeight="1" x14ac:dyDescent="0.25">
      <c r="A80" s="33" t="s">
        <v>51</v>
      </c>
      <c r="B80" s="12" t="s">
        <v>16</v>
      </c>
      <c r="C80" s="28" t="s">
        <v>13</v>
      </c>
      <c r="D80" s="28" t="s">
        <v>26</v>
      </c>
      <c r="E80" s="12" t="s">
        <v>151</v>
      </c>
      <c r="F80" s="12"/>
      <c r="G80" s="12"/>
      <c r="H80" s="27"/>
      <c r="I80" s="12"/>
      <c r="J80" s="12"/>
      <c r="K80" s="26"/>
      <c r="L80" s="9">
        <f>L81</f>
        <v>5558</v>
      </c>
      <c r="M80" s="9">
        <f t="shared" ref="M80:N80" si="20">M81</f>
        <v>0</v>
      </c>
      <c r="N80" s="9">
        <f t="shared" si="20"/>
        <v>0</v>
      </c>
    </row>
    <row r="81" spans="1:15" s="6" customFormat="1" ht="31.5" hidden="1" customHeight="1" x14ac:dyDescent="0.25">
      <c r="A81" s="33" t="s">
        <v>63</v>
      </c>
      <c r="B81" s="12" t="s">
        <v>16</v>
      </c>
      <c r="C81" s="28" t="s">
        <v>13</v>
      </c>
      <c r="D81" s="28" t="s">
        <v>26</v>
      </c>
      <c r="E81" s="12" t="s">
        <v>152</v>
      </c>
      <c r="F81" s="12"/>
      <c r="G81" s="12"/>
      <c r="H81" s="27"/>
      <c r="I81" s="12"/>
      <c r="J81" s="12"/>
      <c r="K81" s="26"/>
      <c r="L81" s="9">
        <f>L82</f>
        <v>5558</v>
      </c>
      <c r="M81" s="9">
        <f t="shared" ref="M81:N81" si="21">M82</f>
        <v>0</v>
      </c>
      <c r="N81" s="9">
        <f t="shared" si="21"/>
        <v>0</v>
      </c>
    </row>
    <row r="82" spans="1:15" s="6" customFormat="1" ht="37.5" hidden="1" customHeight="1" x14ac:dyDescent="0.25">
      <c r="A82" s="56" t="s">
        <v>65</v>
      </c>
      <c r="B82" s="12" t="s">
        <v>16</v>
      </c>
      <c r="C82" s="28" t="s">
        <v>13</v>
      </c>
      <c r="D82" s="28" t="s">
        <v>26</v>
      </c>
      <c r="E82" s="12" t="s">
        <v>152</v>
      </c>
      <c r="F82" s="12" t="s">
        <v>66</v>
      </c>
      <c r="G82" s="12"/>
      <c r="H82" s="12"/>
      <c r="I82" s="12"/>
      <c r="J82" s="12"/>
      <c r="K82" s="26"/>
      <c r="L82" s="9">
        <f>L83</f>
        <v>5558</v>
      </c>
      <c r="M82" s="9">
        <f t="shared" ref="M82:N82" si="22">M83</f>
        <v>0</v>
      </c>
      <c r="N82" s="9">
        <f t="shared" si="22"/>
        <v>0</v>
      </c>
    </row>
    <row r="83" spans="1:15" s="6" customFormat="1" ht="42.75" hidden="1" customHeight="1" x14ac:dyDescent="0.25">
      <c r="A83" s="55" t="s">
        <v>67</v>
      </c>
      <c r="B83" s="12" t="s">
        <v>16</v>
      </c>
      <c r="C83" s="28" t="s">
        <v>13</v>
      </c>
      <c r="D83" s="28" t="s">
        <v>26</v>
      </c>
      <c r="E83" s="12" t="s">
        <v>152</v>
      </c>
      <c r="F83" s="12" t="s">
        <v>66</v>
      </c>
      <c r="G83" s="12" t="s">
        <v>68</v>
      </c>
      <c r="H83" s="12"/>
      <c r="I83" s="12"/>
      <c r="J83" s="12"/>
      <c r="K83" s="26"/>
      <c r="L83" s="9">
        <f>L84</f>
        <v>5558</v>
      </c>
      <c r="M83" s="9">
        <f>M84</f>
        <v>0</v>
      </c>
      <c r="N83" s="9">
        <f>N84</f>
        <v>0</v>
      </c>
    </row>
    <row r="84" spans="1:15" s="6" customFormat="1" ht="52.5" hidden="1" customHeight="1" x14ac:dyDescent="0.25">
      <c r="A84" s="55" t="s">
        <v>69</v>
      </c>
      <c r="B84" s="12" t="s">
        <v>16</v>
      </c>
      <c r="C84" s="28" t="s">
        <v>13</v>
      </c>
      <c r="D84" s="28" t="s">
        <v>26</v>
      </c>
      <c r="E84" s="12" t="s">
        <v>152</v>
      </c>
      <c r="F84" s="12" t="s">
        <v>66</v>
      </c>
      <c r="G84" s="12" t="s">
        <v>68</v>
      </c>
      <c r="H84" s="12" t="s">
        <v>70</v>
      </c>
      <c r="I84" s="12"/>
      <c r="J84" s="12"/>
      <c r="K84" s="26"/>
      <c r="L84" s="9">
        <v>5558</v>
      </c>
      <c r="M84" s="9">
        <v>0</v>
      </c>
      <c r="N84" s="9">
        <v>0</v>
      </c>
    </row>
    <row r="85" spans="1:15" s="6" customFormat="1" ht="52.5" customHeight="1" x14ac:dyDescent="0.25">
      <c r="A85" s="55" t="s">
        <v>115</v>
      </c>
      <c r="B85" s="12"/>
      <c r="C85" s="28" t="s">
        <v>13</v>
      </c>
      <c r="D85" s="28" t="s">
        <v>26</v>
      </c>
      <c r="E85" s="12" t="s">
        <v>150</v>
      </c>
      <c r="F85" s="12"/>
      <c r="G85" s="12"/>
      <c r="H85" s="12"/>
      <c r="I85" s="12"/>
      <c r="J85" s="12"/>
      <c r="K85" s="26"/>
      <c r="L85" s="9">
        <f>L86</f>
        <v>1105</v>
      </c>
      <c r="M85" s="9"/>
      <c r="N85" s="9"/>
    </row>
    <row r="86" spans="1:15" s="6" customFormat="1" ht="52.5" customHeight="1" x14ac:dyDescent="0.25">
      <c r="A86" s="33" t="s">
        <v>51</v>
      </c>
      <c r="B86" s="12" t="s">
        <v>16</v>
      </c>
      <c r="C86" s="28" t="s">
        <v>13</v>
      </c>
      <c r="D86" s="28" t="s">
        <v>26</v>
      </c>
      <c r="E86" s="12" t="s">
        <v>151</v>
      </c>
      <c r="F86" s="12"/>
      <c r="G86" s="12"/>
      <c r="H86" s="27"/>
      <c r="I86" s="12"/>
      <c r="J86" s="12"/>
      <c r="K86" s="26"/>
      <c r="L86" s="9">
        <f>L87</f>
        <v>1105</v>
      </c>
      <c r="M86" s="9"/>
      <c r="N86" s="9"/>
    </row>
    <row r="87" spans="1:15" s="6" customFormat="1" ht="52.5" customHeight="1" x14ac:dyDescent="0.25">
      <c r="A87" s="55" t="s">
        <v>63</v>
      </c>
      <c r="B87" s="12" t="s">
        <v>16</v>
      </c>
      <c r="C87" s="28" t="s">
        <v>13</v>
      </c>
      <c r="D87" s="28" t="s">
        <v>26</v>
      </c>
      <c r="E87" s="12" t="s">
        <v>195</v>
      </c>
      <c r="F87" s="12"/>
      <c r="G87" s="12"/>
      <c r="H87" s="12"/>
      <c r="I87" s="12"/>
      <c r="J87" s="12"/>
      <c r="K87" s="26"/>
      <c r="L87" s="9">
        <f t="shared" ref="L87:L88" si="23">L88</f>
        <v>1105</v>
      </c>
      <c r="M87" s="9"/>
      <c r="N87" s="9"/>
    </row>
    <row r="88" spans="1:15" s="6" customFormat="1" ht="52.5" customHeight="1" x14ac:dyDescent="0.25">
      <c r="A88" s="55" t="s">
        <v>91</v>
      </c>
      <c r="B88" s="12" t="s">
        <v>16</v>
      </c>
      <c r="C88" s="28" t="s">
        <v>13</v>
      </c>
      <c r="D88" s="28" t="s">
        <v>26</v>
      </c>
      <c r="E88" s="12" t="s">
        <v>195</v>
      </c>
      <c r="F88" s="12" t="s">
        <v>66</v>
      </c>
      <c r="G88" s="12"/>
      <c r="H88" s="12"/>
      <c r="I88" s="12"/>
      <c r="J88" s="12"/>
      <c r="K88" s="26"/>
      <c r="L88" s="9">
        <f t="shared" si="23"/>
        <v>1105</v>
      </c>
      <c r="M88" s="9"/>
      <c r="N88" s="9"/>
    </row>
    <row r="89" spans="1:15" s="6" customFormat="1" ht="77.25" customHeight="1" x14ac:dyDescent="0.25">
      <c r="A89" s="55" t="s">
        <v>67</v>
      </c>
      <c r="B89" s="12" t="s">
        <v>16</v>
      </c>
      <c r="C89" s="28" t="s">
        <v>13</v>
      </c>
      <c r="D89" s="28" t="s">
        <v>26</v>
      </c>
      <c r="E89" s="12" t="s">
        <v>195</v>
      </c>
      <c r="F89" s="12" t="s">
        <v>66</v>
      </c>
      <c r="G89" s="12" t="s">
        <v>68</v>
      </c>
      <c r="H89" s="12"/>
      <c r="I89" s="12"/>
      <c r="J89" s="12"/>
      <c r="K89" s="26"/>
      <c r="L89" s="9">
        <f>L90</f>
        <v>1105</v>
      </c>
      <c r="M89" s="9"/>
      <c r="N89" s="9"/>
    </row>
    <row r="90" spans="1:15" s="6" customFormat="1" ht="83.25" customHeight="1" x14ac:dyDescent="0.25">
      <c r="A90" s="55" t="s">
        <v>69</v>
      </c>
      <c r="B90" s="12" t="s">
        <v>16</v>
      </c>
      <c r="C90" s="28" t="s">
        <v>13</v>
      </c>
      <c r="D90" s="28" t="s">
        <v>26</v>
      </c>
      <c r="E90" s="12" t="s">
        <v>195</v>
      </c>
      <c r="F90" s="12" t="s">
        <v>66</v>
      </c>
      <c r="G90" s="12" t="s">
        <v>68</v>
      </c>
      <c r="H90" s="12" t="s">
        <v>70</v>
      </c>
      <c r="I90" s="12"/>
      <c r="J90" s="12"/>
      <c r="K90" s="26"/>
      <c r="L90" s="9">
        <v>1105</v>
      </c>
      <c r="M90" s="9"/>
      <c r="N90" s="9"/>
    </row>
    <row r="91" spans="1:15" s="6" customFormat="1" ht="57" customHeight="1" x14ac:dyDescent="0.25">
      <c r="A91" s="28" t="s">
        <v>114</v>
      </c>
      <c r="B91" s="12" t="s">
        <v>16</v>
      </c>
      <c r="C91" s="28" t="s">
        <v>13</v>
      </c>
      <c r="D91" s="28" t="s">
        <v>26</v>
      </c>
      <c r="E91" s="12" t="s">
        <v>153</v>
      </c>
      <c r="F91" s="12"/>
      <c r="G91" s="12"/>
      <c r="H91" s="27"/>
      <c r="I91" s="12"/>
      <c r="J91" s="12"/>
      <c r="K91" s="26"/>
      <c r="L91" s="9">
        <f>L97+L92</f>
        <v>119658</v>
      </c>
      <c r="M91" s="9">
        <f>M97+M92</f>
        <v>102435</v>
      </c>
      <c r="N91" s="9">
        <f>N97+N92</f>
        <v>27127</v>
      </c>
    </row>
    <row r="92" spans="1:15" s="6" customFormat="1" ht="33.75" customHeight="1" x14ac:dyDescent="0.25">
      <c r="A92" s="33" t="s">
        <v>51</v>
      </c>
      <c r="B92" s="12" t="s">
        <v>16</v>
      </c>
      <c r="C92" s="28" t="s">
        <v>13</v>
      </c>
      <c r="D92" s="28" t="s">
        <v>26</v>
      </c>
      <c r="E92" s="12" t="s">
        <v>154</v>
      </c>
      <c r="F92" s="12"/>
      <c r="G92" s="12"/>
      <c r="H92" s="27"/>
      <c r="I92" s="12"/>
      <c r="J92" s="12"/>
      <c r="K92" s="26"/>
      <c r="L92" s="9">
        <f>L93</f>
        <v>41344</v>
      </c>
      <c r="M92" s="9">
        <f>M93</f>
        <v>19155</v>
      </c>
      <c r="N92" s="9">
        <f>N93</f>
        <v>0</v>
      </c>
    </row>
    <row r="93" spans="1:15" s="25" customFormat="1" ht="35.25" customHeight="1" x14ac:dyDescent="0.2">
      <c r="A93" s="55" t="s">
        <v>63</v>
      </c>
      <c r="B93" s="12" t="s">
        <v>16</v>
      </c>
      <c r="C93" s="28" t="s">
        <v>13</v>
      </c>
      <c r="D93" s="28" t="s">
        <v>26</v>
      </c>
      <c r="E93" s="12" t="s">
        <v>155</v>
      </c>
      <c r="F93" s="12"/>
      <c r="G93" s="12"/>
      <c r="H93" s="12"/>
      <c r="I93" s="12"/>
      <c r="J93" s="12"/>
      <c r="K93" s="26"/>
      <c r="L93" s="9">
        <f t="shared" ref="L93:N95" si="24">L94</f>
        <v>41344</v>
      </c>
      <c r="M93" s="9">
        <f t="shared" si="24"/>
        <v>19155</v>
      </c>
      <c r="N93" s="9">
        <f t="shared" si="24"/>
        <v>0</v>
      </c>
    </row>
    <row r="94" spans="1:15" s="25" customFormat="1" ht="64.5" customHeight="1" x14ac:dyDescent="0.2">
      <c r="A94" s="55" t="s">
        <v>91</v>
      </c>
      <c r="B94" s="12" t="s">
        <v>16</v>
      </c>
      <c r="C94" s="28" t="s">
        <v>13</v>
      </c>
      <c r="D94" s="28" t="s">
        <v>26</v>
      </c>
      <c r="E94" s="12" t="s">
        <v>155</v>
      </c>
      <c r="F94" s="12" t="s">
        <v>66</v>
      </c>
      <c r="G94" s="12"/>
      <c r="H94" s="12"/>
      <c r="I94" s="12"/>
      <c r="J94" s="12"/>
      <c r="K94" s="26"/>
      <c r="L94" s="9">
        <f t="shared" si="24"/>
        <v>41344</v>
      </c>
      <c r="M94" s="9">
        <f t="shared" si="24"/>
        <v>19155</v>
      </c>
      <c r="N94" s="9">
        <f t="shared" si="24"/>
        <v>0</v>
      </c>
    </row>
    <row r="95" spans="1:15" s="25" customFormat="1" ht="79.5" customHeight="1" x14ac:dyDescent="0.2">
      <c r="A95" s="55" t="s">
        <v>67</v>
      </c>
      <c r="B95" s="12" t="s">
        <v>16</v>
      </c>
      <c r="C95" s="28" t="s">
        <v>13</v>
      </c>
      <c r="D95" s="28" t="s">
        <v>26</v>
      </c>
      <c r="E95" s="12" t="s">
        <v>155</v>
      </c>
      <c r="F95" s="12" t="s">
        <v>66</v>
      </c>
      <c r="G95" s="12" t="s">
        <v>68</v>
      </c>
      <c r="H95" s="12"/>
      <c r="I95" s="12"/>
      <c r="J95" s="12"/>
      <c r="K95" s="26"/>
      <c r="L95" s="9">
        <f>L96</f>
        <v>41344</v>
      </c>
      <c r="M95" s="9">
        <f t="shared" si="24"/>
        <v>19155</v>
      </c>
      <c r="N95" s="9">
        <f t="shared" si="24"/>
        <v>0</v>
      </c>
    </row>
    <row r="96" spans="1:15" s="25" customFormat="1" ht="74.25" customHeight="1" x14ac:dyDescent="0.2">
      <c r="A96" s="55" t="s">
        <v>69</v>
      </c>
      <c r="B96" s="12" t="s">
        <v>16</v>
      </c>
      <c r="C96" s="28" t="s">
        <v>13</v>
      </c>
      <c r="D96" s="28" t="s">
        <v>26</v>
      </c>
      <c r="E96" s="12" t="s">
        <v>155</v>
      </c>
      <c r="F96" s="12" t="s">
        <v>66</v>
      </c>
      <c r="G96" s="12" t="s">
        <v>68</v>
      </c>
      <c r="H96" s="12" t="s">
        <v>70</v>
      </c>
      <c r="I96" s="12"/>
      <c r="J96" s="12"/>
      <c r="K96" s="26"/>
      <c r="L96" s="9">
        <v>41344</v>
      </c>
      <c r="M96" s="9">
        <f>19175-20</f>
        <v>19155</v>
      </c>
      <c r="N96" s="9">
        <v>0</v>
      </c>
      <c r="O96" s="65"/>
    </row>
    <row r="97" spans="1:15" s="6" customFormat="1" ht="54.75" customHeight="1" x14ac:dyDescent="0.25">
      <c r="A97" s="28" t="s">
        <v>71</v>
      </c>
      <c r="B97" s="12" t="s">
        <v>16</v>
      </c>
      <c r="C97" s="28" t="s">
        <v>13</v>
      </c>
      <c r="D97" s="28" t="s">
        <v>26</v>
      </c>
      <c r="E97" s="12" t="s">
        <v>156</v>
      </c>
      <c r="F97" s="12"/>
      <c r="G97" s="12"/>
      <c r="H97" s="27"/>
      <c r="I97" s="12"/>
      <c r="J97" s="12"/>
      <c r="K97" s="26"/>
      <c r="L97" s="9">
        <f>L98</f>
        <v>78314</v>
      </c>
      <c r="M97" s="9">
        <f>M98</f>
        <v>83280</v>
      </c>
      <c r="N97" s="9">
        <f>N98</f>
        <v>27127</v>
      </c>
    </row>
    <row r="98" spans="1:15" s="6" customFormat="1" ht="60.75" customHeight="1" x14ac:dyDescent="0.25">
      <c r="A98" s="28" t="s">
        <v>72</v>
      </c>
      <c r="B98" s="12" t="s">
        <v>16</v>
      </c>
      <c r="C98" s="28" t="s">
        <v>13</v>
      </c>
      <c r="D98" s="28" t="s">
        <v>26</v>
      </c>
      <c r="E98" s="12" t="s">
        <v>157</v>
      </c>
      <c r="F98" s="12"/>
      <c r="G98" s="12"/>
      <c r="H98" s="27"/>
      <c r="I98" s="12"/>
      <c r="J98" s="12"/>
      <c r="K98" s="26"/>
      <c r="L98" s="9">
        <f>L99+L105+L107</f>
        <v>78314</v>
      </c>
      <c r="M98" s="9">
        <f>M99+M105+M107</f>
        <v>83280</v>
      </c>
      <c r="N98" s="9">
        <f>N99+N105+N107</f>
        <v>27127</v>
      </c>
    </row>
    <row r="99" spans="1:15" s="6" customFormat="1" ht="147.75" customHeight="1" x14ac:dyDescent="0.25">
      <c r="A99" s="56" t="s">
        <v>74</v>
      </c>
      <c r="B99" s="12" t="s">
        <v>16</v>
      </c>
      <c r="C99" s="28" t="s">
        <v>13</v>
      </c>
      <c r="D99" s="28" t="s">
        <v>26</v>
      </c>
      <c r="E99" s="12" t="s">
        <v>157</v>
      </c>
      <c r="F99" s="12" t="s">
        <v>75</v>
      </c>
      <c r="G99" s="12"/>
      <c r="H99" s="12"/>
      <c r="I99" s="12"/>
      <c r="J99" s="12"/>
      <c r="K99" s="26"/>
      <c r="L99" s="9">
        <f t="shared" ref="L99:N100" si="25">L100</f>
        <v>13623</v>
      </c>
      <c r="M99" s="9">
        <f t="shared" si="25"/>
        <v>13090</v>
      </c>
      <c r="N99" s="9">
        <f t="shared" si="25"/>
        <v>13090</v>
      </c>
    </row>
    <row r="100" spans="1:15" s="6" customFormat="1" ht="51.75" customHeight="1" x14ac:dyDescent="0.25">
      <c r="A100" s="56" t="s">
        <v>76</v>
      </c>
      <c r="B100" s="12" t="s">
        <v>16</v>
      </c>
      <c r="C100" s="28" t="s">
        <v>13</v>
      </c>
      <c r="D100" s="28" t="s">
        <v>26</v>
      </c>
      <c r="E100" s="12" t="s">
        <v>157</v>
      </c>
      <c r="F100" s="12" t="s">
        <v>75</v>
      </c>
      <c r="G100" s="12" t="s">
        <v>77</v>
      </c>
      <c r="H100" s="12"/>
      <c r="I100" s="12"/>
      <c r="J100" s="12"/>
      <c r="K100" s="26"/>
      <c r="L100" s="9">
        <f t="shared" si="25"/>
        <v>13623</v>
      </c>
      <c r="M100" s="9">
        <f t="shared" si="25"/>
        <v>13090</v>
      </c>
      <c r="N100" s="9">
        <f t="shared" si="25"/>
        <v>13090</v>
      </c>
    </row>
    <row r="101" spans="1:15" s="6" customFormat="1" ht="30" customHeight="1" x14ac:dyDescent="0.25">
      <c r="A101" s="55" t="s">
        <v>78</v>
      </c>
      <c r="B101" s="12" t="s">
        <v>16</v>
      </c>
      <c r="C101" s="28" t="s">
        <v>13</v>
      </c>
      <c r="D101" s="28" t="s">
        <v>26</v>
      </c>
      <c r="E101" s="12" t="s">
        <v>157</v>
      </c>
      <c r="F101" s="12" t="s">
        <v>75</v>
      </c>
      <c r="G101" s="12" t="s">
        <v>77</v>
      </c>
      <c r="H101" s="12"/>
      <c r="I101" s="12"/>
      <c r="J101" s="12"/>
      <c r="K101" s="26"/>
      <c r="L101" s="9">
        <f>L102+L103</f>
        <v>13623</v>
      </c>
      <c r="M101" s="9">
        <f t="shared" ref="M101:N101" si="26">M102+M103</f>
        <v>13090</v>
      </c>
      <c r="N101" s="9">
        <f t="shared" si="26"/>
        <v>13090</v>
      </c>
    </row>
    <row r="102" spans="1:15" s="6" customFormat="1" ht="24.75" customHeight="1" x14ac:dyDescent="0.25">
      <c r="A102" s="28" t="s">
        <v>80</v>
      </c>
      <c r="B102" s="12" t="s">
        <v>16</v>
      </c>
      <c r="C102" s="28" t="s">
        <v>13</v>
      </c>
      <c r="D102" s="28" t="s">
        <v>26</v>
      </c>
      <c r="E102" s="12" t="s">
        <v>157</v>
      </c>
      <c r="F102" s="12" t="s">
        <v>75</v>
      </c>
      <c r="G102" s="12" t="s">
        <v>77</v>
      </c>
      <c r="H102" s="12" t="s">
        <v>79</v>
      </c>
      <c r="I102" s="12" t="s">
        <v>10</v>
      </c>
      <c r="J102" s="12"/>
      <c r="K102" s="26"/>
      <c r="L102" s="9">
        <f>10054+402+7</f>
        <v>10463</v>
      </c>
      <c r="M102" s="9">
        <v>10054</v>
      </c>
      <c r="N102" s="9">
        <v>10054</v>
      </c>
    </row>
    <row r="103" spans="1:15" s="6" customFormat="1" ht="30" customHeight="1" x14ac:dyDescent="0.25">
      <c r="A103" s="28" t="s">
        <v>81</v>
      </c>
      <c r="B103" s="12" t="s">
        <v>16</v>
      </c>
      <c r="C103" s="28" t="s">
        <v>13</v>
      </c>
      <c r="D103" s="28" t="s">
        <v>26</v>
      </c>
      <c r="E103" s="12" t="s">
        <v>157</v>
      </c>
      <c r="F103" s="12" t="s">
        <v>75</v>
      </c>
      <c r="G103" s="12" t="s">
        <v>77</v>
      </c>
      <c r="H103" s="12" t="s">
        <v>162</v>
      </c>
      <c r="I103" s="12" t="s">
        <v>38</v>
      </c>
      <c r="J103" s="12"/>
      <c r="K103" s="26"/>
      <c r="L103" s="9">
        <f>3036+122+2</f>
        <v>3160</v>
      </c>
      <c r="M103" s="9">
        <v>3036</v>
      </c>
      <c r="N103" s="9">
        <v>3036</v>
      </c>
    </row>
    <row r="104" spans="1:15" s="6" customFormat="1" ht="67.5" customHeight="1" x14ac:dyDescent="0.25">
      <c r="A104" s="56" t="s">
        <v>65</v>
      </c>
      <c r="B104" s="12" t="s">
        <v>16</v>
      </c>
      <c r="C104" s="28" t="s">
        <v>13</v>
      </c>
      <c r="D104" s="28" t="s">
        <v>26</v>
      </c>
      <c r="E104" s="12" t="s">
        <v>157</v>
      </c>
      <c r="F104" s="12" t="s">
        <v>66</v>
      </c>
      <c r="G104" s="12"/>
      <c r="H104" s="12"/>
      <c r="I104" s="12"/>
      <c r="J104" s="12"/>
      <c r="K104" s="26"/>
      <c r="L104" s="9">
        <f t="shared" ref="L104:N105" si="27">L105</f>
        <v>62670</v>
      </c>
      <c r="M104" s="9">
        <f t="shared" si="27"/>
        <v>69045</v>
      </c>
      <c r="N104" s="9">
        <f t="shared" si="27"/>
        <v>12892</v>
      </c>
    </row>
    <row r="105" spans="1:15" s="6" customFormat="1" ht="63.75" customHeight="1" x14ac:dyDescent="0.25">
      <c r="A105" s="55" t="s">
        <v>67</v>
      </c>
      <c r="B105" s="12" t="s">
        <v>16</v>
      </c>
      <c r="C105" s="28" t="s">
        <v>13</v>
      </c>
      <c r="D105" s="28" t="s">
        <v>26</v>
      </c>
      <c r="E105" s="12" t="s">
        <v>157</v>
      </c>
      <c r="F105" s="12" t="s">
        <v>66</v>
      </c>
      <c r="G105" s="12" t="s">
        <v>68</v>
      </c>
      <c r="H105" s="12"/>
      <c r="I105" s="12"/>
      <c r="J105" s="12"/>
      <c r="K105" s="26"/>
      <c r="L105" s="9">
        <f t="shared" si="27"/>
        <v>62670</v>
      </c>
      <c r="M105" s="9">
        <f t="shared" si="27"/>
        <v>69045</v>
      </c>
      <c r="N105" s="9">
        <f t="shared" si="27"/>
        <v>12892</v>
      </c>
    </row>
    <row r="106" spans="1:15" s="6" customFormat="1" ht="75.75" customHeight="1" x14ac:dyDescent="0.25">
      <c r="A106" s="55" t="s">
        <v>69</v>
      </c>
      <c r="B106" s="12" t="s">
        <v>16</v>
      </c>
      <c r="C106" s="28" t="s">
        <v>13</v>
      </c>
      <c r="D106" s="28" t="s">
        <v>26</v>
      </c>
      <c r="E106" s="12" t="s">
        <v>157</v>
      </c>
      <c r="F106" s="12" t="s">
        <v>66</v>
      </c>
      <c r="G106" s="12" t="s">
        <v>68</v>
      </c>
      <c r="H106" s="12" t="s">
        <v>70</v>
      </c>
      <c r="I106" s="12"/>
      <c r="J106" s="12"/>
      <c r="K106" s="26"/>
      <c r="L106" s="9">
        <v>62670</v>
      </c>
      <c r="M106" s="9">
        <f>73760-717-1054-2944</f>
        <v>69045</v>
      </c>
      <c r="N106" s="9">
        <v>12892</v>
      </c>
    </row>
    <row r="107" spans="1:15" s="6" customFormat="1" ht="35.25" customHeight="1" x14ac:dyDescent="0.25">
      <c r="A107" s="55" t="s">
        <v>47</v>
      </c>
      <c r="B107" s="12" t="s">
        <v>16</v>
      </c>
      <c r="C107" s="28" t="s">
        <v>13</v>
      </c>
      <c r="D107" s="28" t="s">
        <v>26</v>
      </c>
      <c r="E107" s="12" t="s">
        <v>157</v>
      </c>
      <c r="F107" s="12" t="s">
        <v>48</v>
      </c>
      <c r="G107" s="12"/>
      <c r="H107" s="12"/>
      <c r="I107" s="12"/>
      <c r="J107" s="12"/>
      <c r="K107" s="26"/>
      <c r="L107" s="9">
        <f>L108+L111</f>
        <v>2021</v>
      </c>
      <c r="M107" s="9">
        <f>M108</f>
        <v>1145</v>
      </c>
      <c r="N107" s="9">
        <f>N108</f>
        <v>1145</v>
      </c>
    </row>
    <row r="108" spans="1:15" s="6" customFormat="1" ht="44.25" customHeight="1" x14ac:dyDescent="0.25">
      <c r="A108" s="55" t="s">
        <v>125</v>
      </c>
      <c r="B108" s="12" t="s">
        <v>16</v>
      </c>
      <c r="C108" s="28" t="s">
        <v>13</v>
      </c>
      <c r="D108" s="28" t="s">
        <v>26</v>
      </c>
      <c r="E108" s="12" t="s">
        <v>157</v>
      </c>
      <c r="F108" s="12" t="s">
        <v>48</v>
      </c>
      <c r="G108" s="12" t="s">
        <v>121</v>
      </c>
      <c r="H108" s="12"/>
      <c r="I108" s="12"/>
      <c r="J108" s="12"/>
      <c r="K108" s="26"/>
      <c r="L108" s="9">
        <f>L109+L110+L136</f>
        <v>2021</v>
      </c>
      <c r="M108" s="9">
        <f t="shared" ref="M108:N108" si="28">M109+M110+M136</f>
        <v>1145</v>
      </c>
      <c r="N108" s="9">
        <f t="shared" si="28"/>
        <v>1145</v>
      </c>
    </row>
    <row r="109" spans="1:15" s="6" customFormat="1" ht="41.25" customHeight="1" x14ac:dyDescent="0.25">
      <c r="A109" s="55" t="s">
        <v>122</v>
      </c>
      <c r="B109" s="12" t="s">
        <v>16</v>
      </c>
      <c r="C109" s="28" t="s">
        <v>13</v>
      </c>
      <c r="D109" s="28" t="s">
        <v>26</v>
      </c>
      <c r="E109" s="12" t="s">
        <v>157</v>
      </c>
      <c r="F109" s="12" t="s">
        <v>48</v>
      </c>
      <c r="G109" s="12" t="s">
        <v>121</v>
      </c>
      <c r="H109" s="12" t="s">
        <v>123</v>
      </c>
      <c r="I109" s="12"/>
      <c r="J109" s="12"/>
      <c r="K109" s="26"/>
      <c r="L109" s="9">
        <f>1100+873</f>
        <v>1973</v>
      </c>
      <c r="M109" s="9">
        <f>1100</f>
        <v>1100</v>
      </c>
      <c r="N109" s="9">
        <f>1100</f>
        <v>1100</v>
      </c>
    </row>
    <row r="110" spans="1:15" s="6" customFormat="1" ht="21.75" customHeight="1" x14ac:dyDescent="0.25">
      <c r="A110" s="55" t="s">
        <v>56</v>
      </c>
      <c r="B110" s="12" t="s">
        <v>16</v>
      </c>
      <c r="C110" s="28" t="s">
        <v>13</v>
      </c>
      <c r="D110" s="28" t="s">
        <v>26</v>
      </c>
      <c r="E110" s="12" t="s">
        <v>157</v>
      </c>
      <c r="F110" s="12" t="s">
        <v>48</v>
      </c>
      <c r="G110" s="12" t="s">
        <v>121</v>
      </c>
      <c r="H110" s="12" t="s">
        <v>124</v>
      </c>
      <c r="I110" s="12"/>
      <c r="J110" s="12"/>
      <c r="K110" s="26"/>
      <c r="L110" s="9">
        <f>37+3</f>
        <v>40</v>
      </c>
      <c r="M110" s="9">
        <v>37</v>
      </c>
      <c r="N110" s="9">
        <v>37</v>
      </c>
    </row>
    <row r="111" spans="1:15" s="43" customFormat="1" ht="30" hidden="1" customHeight="1" x14ac:dyDescent="0.25">
      <c r="A111" s="55" t="s">
        <v>126</v>
      </c>
      <c r="B111" s="12" t="s">
        <v>16</v>
      </c>
      <c r="C111" s="28" t="s">
        <v>13</v>
      </c>
      <c r="D111" s="28" t="s">
        <v>26</v>
      </c>
      <c r="E111" s="12" t="s">
        <v>157</v>
      </c>
      <c r="F111" s="12" t="s">
        <v>48</v>
      </c>
      <c r="G111" s="12" t="s">
        <v>121</v>
      </c>
      <c r="H111" s="12" t="s">
        <v>127</v>
      </c>
      <c r="I111" s="12"/>
      <c r="J111" s="12"/>
      <c r="K111" s="26"/>
      <c r="L111" s="9">
        <v>0</v>
      </c>
      <c r="M111" s="9">
        <v>0</v>
      </c>
      <c r="N111" s="9">
        <v>0</v>
      </c>
      <c r="O111" s="43" t="s">
        <v>176</v>
      </c>
    </row>
    <row r="112" spans="1:15" s="20" customFormat="1" ht="54.75" hidden="1" customHeight="1" x14ac:dyDescent="0.2">
      <c r="A112" s="28" t="s">
        <v>45</v>
      </c>
      <c r="B112" s="12" t="s">
        <v>16</v>
      </c>
      <c r="C112" s="28" t="s">
        <v>13</v>
      </c>
      <c r="D112" s="28" t="s">
        <v>26</v>
      </c>
      <c r="E112" s="12" t="s">
        <v>158</v>
      </c>
      <c r="F112" s="12"/>
      <c r="G112" s="12"/>
      <c r="H112" s="12"/>
      <c r="I112" s="12"/>
      <c r="J112" s="12"/>
      <c r="K112" s="26"/>
      <c r="L112" s="9">
        <f>L115</f>
        <v>0</v>
      </c>
      <c r="M112" s="9">
        <f>M115</f>
        <v>0</v>
      </c>
      <c r="N112" s="9">
        <f>N115</f>
        <v>0</v>
      </c>
    </row>
    <row r="113" spans="1:15" s="20" customFormat="1" ht="36" hidden="1" customHeight="1" x14ac:dyDescent="0.2">
      <c r="A113" s="28" t="s">
        <v>81</v>
      </c>
      <c r="B113" s="12" t="s">
        <v>16</v>
      </c>
      <c r="C113" s="28" t="s">
        <v>13</v>
      </c>
      <c r="D113" s="28" t="s">
        <v>26</v>
      </c>
      <c r="E113" s="12" t="s">
        <v>73</v>
      </c>
      <c r="F113" s="12" t="s">
        <v>75</v>
      </c>
      <c r="G113" s="12" t="s">
        <v>77</v>
      </c>
      <c r="H113" s="12" t="s">
        <v>79</v>
      </c>
      <c r="I113" s="12" t="s">
        <v>38</v>
      </c>
      <c r="J113" s="12"/>
      <c r="K113" s="26"/>
      <c r="L113" s="9">
        <v>2677</v>
      </c>
      <c r="M113" s="9">
        <v>2677</v>
      </c>
      <c r="N113" s="9">
        <v>2677</v>
      </c>
    </row>
    <row r="114" spans="1:15" s="20" customFormat="1" ht="36.75" hidden="1" customHeight="1" x14ac:dyDescent="0.2">
      <c r="A114" s="28" t="s">
        <v>82</v>
      </c>
      <c r="B114" s="12" t="s">
        <v>16</v>
      </c>
      <c r="C114" s="28" t="s">
        <v>13</v>
      </c>
      <c r="D114" s="28" t="s">
        <v>26</v>
      </c>
      <c r="E114" s="12" t="s">
        <v>73</v>
      </c>
      <c r="F114" s="12" t="s">
        <v>66</v>
      </c>
      <c r="G114" s="12"/>
      <c r="H114" s="12"/>
      <c r="I114" s="12"/>
      <c r="J114" s="12"/>
      <c r="K114" s="26"/>
      <c r="L114" s="9">
        <f t="shared" ref="L114:N115" si="29">L115</f>
        <v>0</v>
      </c>
      <c r="M114" s="9">
        <f t="shared" si="29"/>
        <v>0</v>
      </c>
      <c r="N114" s="9">
        <f t="shared" si="29"/>
        <v>0</v>
      </c>
    </row>
    <row r="115" spans="1:15" s="19" customFormat="1" ht="42.75" hidden="1" customHeight="1" x14ac:dyDescent="0.25">
      <c r="A115" s="55" t="s">
        <v>67</v>
      </c>
      <c r="B115" s="12" t="s">
        <v>16</v>
      </c>
      <c r="C115" s="28" t="s">
        <v>13</v>
      </c>
      <c r="D115" s="28" t="s">
        <v>26</v>
      </c>
      <c r="E115" s="12" t="s">
        <v>159</v>
      </c>
      <c r="F115" s="12" t="s">
        <v>66</v>
      </c>
      <c r="G115" s="12" t="s">
        <v>68</v>
      </c>
      <c r="H115" s="12"/>
      <c r="I115" s="12"/>
      <c r="J115" s="12"/>
      <c r="K115" s="26"/>
      <c r="L115" s="9">
        <f t="shared" si="29"/>
        <v>0</v>
      </c>
      <c r="M115" s="9">
        <f t="shared" si="29"/>
        <v>0</v>
      </c>
      <c r="N115" s="9">
        <f t="shared" si="29"/>
        <v>0</v>
      </c>
    </row>
    <row r="116" spans="1:15" s="19" customFormat="1" ht="49.5" hidden="1" customHeight="1" x14ac:dyDescent="0.25">
      <c r="A116" s="28" t="s">
        <v>83</v>
      </c>
      <c r="B116" s="12" t="s">
        <v>16</v>
      </c>
      <c r="C116" s="28" t="s">
        <v>13</v>
      </c>
      <c r="D116" s="28" t="s">
        <v>26</v>
      </c>
      <c r="E116" s="12" t="s">
        <v>159</v>
      </c>
      <c r="F116" s="12" t="s">
        <v>66</v>
      </c>
      <c r="G116" s="12" t="s">
        <v>68</v>
      </c>
      <c r="H116" s="12" t="s">
        <v>70</v>
      </c>
      <c r="I116" s="12"/>
      <c r="J116" s="12"/>
      <c r="K116" s="26"/>
      <c r="L116" s="9">
        <v>0</v>
      </c>
      <c r="M116" s="9">
        <v>0</v>
      </c>
      <c r="N116" s="9">
        <v>0</v>
      </c>
      <c r="O116" s="23"/>
    </row>
    <row r="117" spans="1:15" s="19" customFormat="1" ht="54" hidden="1" customHeight="1" x14ac:dyDescent="0.25">
      <c r="A117" s="28" t="s">
        <v>92</v>
      </c>
      <c r="B117" s="12" t="s">
        <v>16</v>
      </c>
      <c r="C117" s="28" t="s">
        <v>13</v>
      </c>
      <c r="D117" s="28" t="s">
        <v>26</v>
      </c>
      <c r="E117" s="12" t="s">
        <v>90</v>
      </c>
      <c r="F117" s="12" t="s">
        <v>66</v>
      </c>
      <c r="G117" s="12" t="s">
        <v>68</v>
      </c>
      <c r="H117" s="12" t="s">
        <v>70</v>
      </c>
      <c r="I117" s="12" t="s">
        <v>7</v>
      </c>
      <c r="J117" s="12"/>
      <c r="K117" s="26"/>
      <c r="L117" s="9">
        <v>2500</v>
      </c>
      <c r="M117" s="9">
        <v>2500</v>
      </c>
      <c r="N117" s="9">
        <v>2500</v>
      </c>
    </row>
    <row r="118" spans="1:15" s="6" customFormat="1" ht="18.75" hidden="1" customHeight="1" x14ac:dyDescent="0.25">
      <c r="A118" s="28" t="s">
        <v>93</v>
      </c>
      <c r="B118" s="12" t="s">
        <v>16</v>
      </c>
      <c r="C118" s="28" t="s">
        <v>13</v>
      </c>
      <c r="D118" s="28" t="s">
        <v>26</v>
      </c>
      <c r="E118" s="12" t="s">
        <v>90</v>
      </c>
      <c r="F118" s="12" t="s">
        <v>66</v>
      </c>
      <c r="G118" s="12" t="s">
        <v>68</v>
      </c>
      <c r="H118" s="12" t="s">
        <v>70</v>
      </c>
      <c r="I118" s="12" t="s">
        <v>7</v>
      </c>
      <c r="J118" s="12"/>
      <c r="K118" s="26"/>
      <c r="L118" s="9">
        <v>284988</v>
      </c>
      <c r="M118" s="9">
        <v>284988</v>
      </c>
      <c r="N118" s="9">
        <v>284988</v>
      </c>
    </row>
    <row r="119" spans="1:15" s="6" customFormat="1" ht="18.75" hidden="1" customHeight="1" x14ac:dyDescent="0.25">
      <c r="A119" s="28" t="s">
        <v>94</v>
      </c>
      <c r="B119" s="12" t="s">
        <v>16</v>
      </c>
      <c r="C119" s="28" t="s">
        <v>13</v>
      </c>
      <c r="D119" s="28" t="s">
        <v>26</v>
      </c>
      <c r="E119" s="12" t="s">
        <v>90</v>
      </c>
      <c r="F119" s="12" t="s">
        <v>66</v>
      </c>
      <c r="G119" s="12" t="s">
        <v>68</v>
      </c>
      <c r="H119" s="12" t="s">
        <v>70</v>
      </c>
      <c r="I119" s="12" t="s">
        <v>7</v>
      </c>
      <c r="J119" s="12"/>
      <c r="K119" s="26"/>
      <c r="L119" s="9">
        <v>9776</v>
      </c>
      <c r="M119" s="9">
        <v>9776</v>
      </c>
      <c r="N119" s="9">
        <v>9776</v>
      </c>
    </row>
    <row r="120" spans="1:15" s="6" customFormat="1" ht="18.75" hidden="1" customHeight="1" x14ac:dyDescent="0.25">
      <c r="A120" s="28" t="s">
        <v>95</v>
      </c>
      <c r="B120" s="12" t="s">
        <v>16</v>
      </c>
      <c r="C120" s="28" t="s">
        <v>13</v>
      </c>
      <c r="D120" s="28" t="s">
        <v>26</v>
      </c>
      <c r="E120" s="12" t="s">
        <v>90</v>
      </c>
      <c r="F120" s="12" t="s">
        <v>66</v>
      </c>
      <c r="G120" s="12" t="s">
        <v>68</v>
      </c>
      <c r="H120" s="12" t="s">
        <v>70</v>
      </c>
      <c r="I120" s="12" t="s">
        <v>7</v>
      </c>
      <c r="J120" s="12"/>
      <c r="K120" s="26"/>
      <c r="L120" s="9">
        <v>13500</v>
      </c>
      <c r="M120" s="9">
        <v>13500</v>
      </c>
      <c r="N120" s="9">
        <v>13500</v>
      </c>
    </row>
    <row r="121" spans="1:15" s="6" customFormat="1" ht="18.75" hidden="1" customHeight="1" x14ac:dyDescent="0.25">
      <c r="A121" s="28" t="s">
        <v>96</v>
      </c>
      <c r="B121" s="12" t="s">
        <v>16</v>
      </c>
      <c r="C121" s="28" t="s">
        <v>13</v>
      </c>
      <c r="D121" s="28" t="s">
        <v>26</v>
      </c>
      <c r="E121" s="12" t="s">
        <v>90</v>
      </c>
      <c r="F121" s="12" t="s">
        <v>66</v>
      </c>
      <c r="G121" s="12" t="s">
        <v>68</v>
      </c>
      <c r="H121" s="12" t="s">
        <v>70</v>
      </c>
      <c r="I121" s="12" t="s">
        <v>7</v>
      </c>
      <c r="J121" s="12"/>
      <c r="K121" s="26"/>
      <c r="L121" s="9">
        <v>36923</v>
      </c>
      <c r="M121" s="9">
        <v>36923</v>
      </c>
      <c r="N121" s="9">
        <v>36923</v>
      </c>
    </row>
    <row r="122" spans="1:15" s="6" customFormat="1" ht="18.75" hidden="1" customHeight="1" x14ac:dyDescent="0.25">
      <c r="A122" s="28" t="s">
        <v>84</v>
      </c>
      <c r="B122" s="12" t="s">
        <v>16</v>
      </c>
      <c r="C122" s="28" t="s">
        <v>13</v>
      </c>
      <c r="D122" s="28" t="s">
        <v>26</v>
      </c>
      <c r="E122" s="12" t="s">
        <v>90</v>
      </c>
      <c r="F122" s="12" t="s">
        <v>66</v>
      </c>
      <c r="G122" s="12" t="s">
        <v>68</v>
      </c>
      <c r="H122" s="12" t="s">
        <v>70</v>
      </c>
      <c r="I122" s="12" t="s">
        <v>27</v>
      </c>
      <c r="J122" s="12"/>
      <c r="K122" s="26"/>
      <c r="L122" s="9">
        <v>0</v>
      </c>
      <c r="M122" s="9">
        <v>0</v>
      </c>
      <c r="N122" s="9">
        <v>0</v>
      </c>
    </row>
    <row r="123" spans="1:15" s="6" customFormat="1" ht="18.75" hidden="1" customHeight="1" x14ac:dyDescent="0.25">
      <c r="A123" s="28" t="s">
        <v>97</v>
      </c>
      <c r="B123" s="12" t="s">
        <v>16</v>
      </c>
      <c r="C123" s="28" t="s">
        <v>13</v>
      </c>
      <c r="D123" s="28" t="s">
        <v>26</v>
      </c>
      <c r="E123" s="12" t="s">
        <v>90</v>
      </c>
      <c r="F123" s="12" t="s">
        <v>66</v>
      </c>
      <c r="G123" s="12" t="s">
        <v>68</v>
      </c>
      <c r="H123" s="12" t="s">
        <v>70</v>
      </c>
      <c r="I123" s="12" t="s">
        <v>27</v>
      </c>
      <c r="J123" s="12"/>
      <c r="K123" s="26"/>
      <c r="L123" s="9">
        <v>276</v>
      </c>
      <c r="M123" s="9">
        <v>276</v>
      </c>
      <c r="N123" s="9">
        <v>276</v>
      </c>
    </row>
    <row r="124" spans="1:15" s="6" customFormat="1" ht="18.75" hidden="1" customHeight="1" x14ac:dyDescent="0.25">
      <c r="A124" s="28" t="s">
        <v>97</v>
      </c>
      <c r="B124" s="12" t="s">
        <v>16</v>
      </c>
      <c r="C124" s="28" t="s">
        <v>13</v>
      </c>
      <c r="D124" s="28" t="s">
        <v>26</v>
      </c>
      <c r="E124" s="12" t="s">
        <v>90</v>
      </c>
      <c r="F124" s="12" t="s">
        <v>66</v>
      </c>
      <c r="G124" s="12" t="s">
        <v>68</v>
      </c>
      <c r="H124" s="12" t="s">
        <v>70</v>
      </c>
      <c r="I124" s="12" t="s">
        <v>27</v>
      </c>
      <c r="J124" s="12"/>
      <c r="K124" s="26"/>
      <c r="L124" s="9"/>
      <c r="M124" s="9"/>
      <c r="N124" s="9"/>
    </row>
    <row r="125" spans="1:15" s="6" customFormat="1" ht="18.75" hidden="1" customHeight="1" x14ac:dyDescent="0.25">
      <c r="A125" s="28" t="s">
        <v>98</v>
      </c>
      <c r="B125" s="12" t="s">
        <v>16</v>
      </c>
      <c r="C125" s="28" t="s">
        <v>13</v>
      </c>
      <c r="D125" s="28" t="s">
        <v>26</v>
      </c>
      <c r="E125" s="12" t="s">
        <v>90</v>
      </c>
      <c r="F125" s="12" t="s">
        <v>66</v>
      </c>
      <c r="G125" s="12" t="s">
        <v>68</v>
      </c>
      <c r="H125" s="12" t="s">
        <v>70</v>
      </c>
      <c r="I125" s="12" t="s">
        <v>27</v>
      </c>
      <c r="J125" s="12"/>
      <c r="K125" s="26"/>
      <c r="L125" s="9">
        <v>604</v>
      </c>
      <c r="M125" s="9">
        <v>604</v>
      </c>
      <c r="N125" s="9">
        <v>604</v>
      </c>
    </row>
    <row r="126" spans="1:15" s="6" customFormat="1" ht="18.75" hidden="1" customHeight="1" x14ac:dyDescent="0.25">
      <c r="A126" s="28" t="s">
        <v>99</v>
      </c>
      <c r="B126" s="12" t="s">
        <v>16</v>
      </c>
      <c r="C126" s="28" t="s">
        <v>13</v>
      </c>
      <c r="D126" s="28" t="s">
        <v>26</v>
      </c>
      <c r="E126" s="12" t="s">
        <v>90</v>
      </c>
      <c r="F126" s="12" t="s">
        <v>66</v>
      </c>
      <c r="G126" s="12" t="s">
        <v>68</v>
      </c>
      <c r="H126" s="12" t="s">
        <v>70</v>
      </c>
      <c r="I126" s="12" t="s">
        <v>27</v>
      </c>
      <c r="J126" s="12"/>
      <c r="K126" s="26"/>
      <c r="L126" s="9">
        <v>192</v>
      </c>
      <c r="M126" s="9">
        <v>192</v>
      </c>
      <c r="N126" s="9">
        <v>192</v>
      </c>
    </row>
    <row r="127" spans="1:15" s="6" customFormat="1" ht="18.75" hidden="1" customHeight="1" x14ac:dyDescent="0.25">
      <c r="A127" s="28" t="s">
        <v>100</v>
      </c>
      <c r="B127" s="12" t="s">
        <v>16</v>
      </c>
      <c r="C127" s="28" t="s">
        <v>13</v>
      </c>
      <c r="D127" s="28" t="s">
        <v>26</v>
      </c>
      <c r="E127" s="12" t="s">
        <v>90</v>
      </c>
      <c r="F127" s="12" t="s">
        <v>66</v>
      </c>
      <c r="G127" s="12" t="s">
        <v>68</v>
      </c>
      <c r="H127" s="12" t="s">
        <v>70</v>
      </c>
      <c r="I127" s="12" t="s">
        <v>27</v>
      </c>
      <c r="J127" s="12"/>
      <c r="K127" s="26"/>
      <c r="L127" s="9">
        <v>21508</v>
      </c>
      <c r="M127" s="9">
        <v>21508</v>
      </c>
      <c r="N127" s="9">
        <v>21508</v>
      </c>
    </row>
    <row r="128" spans="1:15" s="6" customFormat="1" ht="18.75" hidden="1" customHeight="1" x14ac:dyDescent="0.25">
      <c r="A128" s="28" t="s">
        <v>101</v>
      </c>
      <c r="B128" s="12" t="s">
        <v>16</v>
      </c>
      <c r="C128" s="28" t="s">
        <v>13</v>
      </c>
      <c r="D128" s="28" t="s">
        <v>26</v>
      </c>
      <c r="E128" s="12" t="s">
        <v>90</v>
      </c>
      <c r="F128" s="12" t="s">
        <v>66</v>
      </c>
      <c r="G128" s="12" t="s">
        <v>68</v>
      </c>
      <c r="H128" s="12" t="s">
        <v>70</v>
      </c>
      <c r="I128" s="12" t="s">
        <v>27</v>
      </c>
      <c r="J128" s="12"/>
      <c r="K128" s="26"/>
      <c r="L128" s="9">
        <v>336</v>
      </c>
      <c r="M128" s="9">
        <v>336</v>
      </c>
      <c r="N128" s="9">
        <v>336</v>
      </c>
    </row>
    <row r="129" spans="1:14" s="6" customFormat="1" ht="18" hidden="1" customHeight="1" x14ac:dyDescent="0.25">
      <c r="A129" s="28" t="s">
        <v>101</v>
      </c>
      <c r="B129" s="12" t="s">
        <v>16</v>
      </c>
      <c r="C129" s="28" t="s">
        <v>13</v>
      </c>
      <c r="D129" s="28" t="s">
        <v>26</v>
      </c>
      <c r="E129" s="12" t="s">
        <v>90</v>
      </c>
      <c r="F129" s="12" t="s">
        <v>66</v>
      </c>
      <c r="G129" s="12" t="s">
        <v>68</v>
      </c>
      <c r="H129" s="12" t="s">
        <v>70</v>
      </c>
      <c r="I129" s="12" t="s">
        <v>27</v>
      </c>
      <c r="J129" s="12"/>
      <c r="K129" s="26"/>
      <c r="L129" s="9">
        <v>0</v>
      </c>
      <c r="M129" s="9">
        <v>0</v>
      </c>
      <c r="N129" s="9">
        <v>0</v>
      </c>
    </row>
    <row r="130" spans="1:14" s="6" customFormat="1" ht="18.75" hidden="1" customHeight="1" x14ac:dyDescent="0.25">
      <c r="A130" s="28" t="s">
        <v>102</v>
      </c>
      <c r="B130" s="12" t="s">
        <v>16</v>
      </c>
      <c r="C130" s="28" t="s">
        <v>13</v>
      </c>
      <c r="D130" s="28" t="s">
        <v>26</v>
      </c>
      <c r="E130" s="12" t="s">
        <v>90</v>
      </c>
      <c r="F130" s="12" t="s">
        <v>66</v>
      </c>
      <c r="G130" s="12" t="s">
        <v>68</v>
      </c>
      <c r="H130" s="12" t="s">
        <v>70</v>
      </c>
      <c r="I130" s="12" t="s">
        <v>27</v>
      </c>
      <c r="J130" s="12"/>
      <c r="K130" s="26"/>
      <c r="L130" s="9">
        <v>6000</v>
      </c>
      <c r="M130" s="9">
        <v>6000</v>
      </c>
      <c r="N130" s="9">
        <v>6000</v>
      </c>
    </row>
    <row r="131" spans="1:14" s="6" customFormat="1" ht="18.75" hidden="1" customHeight="1" x14ac:dyDescent="0.25">
      <c r="A131" s="28" t="s">
        <v>102</v>
      </c>
      <c r="B131" s="12" t="s">
        <v>16</v>
      </c>
      <c r="C131" s="28" t="s">
        <v>13</v>
      </c>
      <c r="D131" s="28" t="s">
        <v>26</v>
      </c>
      <c r="E131" s="12" t="s">
        <v>90</v>
      </c>
      <c r="F131" s="12" t="s">
        <v>66</v>
      </c>
      <c r="G131" s="12" t="s">
        <v>68</v>
      </c>
      <c r="H131" s="12" t="s">
        <v>70</v>
      </c>
      <c r="I131" s="12" t="s">
        <v>27</v>
      </c>
      <c r="J131" s="12"/>
      <c r="K131" s="26"/>
      <c r="L131" s="9"/>
      <c r="M131" s="9"/>
      <c r="N131" s="9"/>
    </row>
    <row r="132" spans="1:14" s="6" customFormat="1" ht="18.75" hidden="1" customHeight="1" x14ac:dyDescent="0.25">
      <c r="A132" s="28" t="s">
        <v>103</v>
      </c>
      <c r="B132" s="12" t="s">
        <v>16</v>
      </c>
      <c r="C132" s="28" t="s">
        <v>13</v>
      </c>
      <c r="D132" s="28" t="s">
        <v>26</v>
      </c>
      <c r="E132" s="12" t="s">
        <v>90</v>
      </c>
      <c r="F132" s="12" t="s">
        <v>66</v>
      </c>
      <c r="G132" s="12" t="s">
        <v>68</v>
      </c>
      <c r="H132" s="12" t="s">
        <v>70</v>
      </c>
      <c r="I132" s="12" t="s">
        <v>28</v>
      </c>
      <c r="J132" s="12"/>
      <c r="K132" s="26"/>
      <c r="L132" s="9">
        <v>5267</v>
      </c>
      <c r="M132" s="9">
        <v>5267</v>
      </c>
      <c r="N132" s="9">
        <v>5267</v>
      </c>
    </row>
    <row r="133" spans="1:14" s="6" customFormat="1" ht="18.75" hidden="1" customHeight="1" x14ac:dyDescent="0.25">
      <c r="A133" s="28" t="s">
        <v>103</v>
      </c>
      <c r="B133" s="12" t="s">
        <v>16</v>
      </c>
      <c r="C133" s="28" t="s">
        <v>13</v>
      </c>
      <c r="D133" s="28" t="s">
        <v>26</v>
      </c>
      <c r="E133" s="12" t="s">
        <v>90</v>
      </c>
      <c r="F133" s="12" t="s">
        <v>66</v>
      </c>
      <c r="G133" s="12" t="s">
        <v>68</v>
      </c>
      <c r="H133" s="12" t="s">
        <v>70</v>
      </c>
      <c r="I133" s="12" t="s">
        <v>28</v>
      </c>
      <c r="J133" s="12"/>
      <c r="K133" s="26"/>
      <c r="L133" s="9">
        <v>0</v>
      </c>
      <c r="M133" s="9">
        <v>0</v>
      </c>
      <c r="N133" s="9">
        <v>0</v>
      </c>
    </row>
    <row r="134" spans="1:14" s="6" customFormat="1" ht="18.75" hidden="1" customHeight="1" x14ac:dyDescent="0.25">
      <c r="A134" s="28" t="s">
        <v>104</v>
      </c>
      <c r="B134" s="12" t="s">
        <v>16</v>
      </c>
      <c r="C134" s="28" t="s">
        <v>13</v>
      </c>
      <c r="D134" s="28" t="s">
        <v>26</v>
      </c>
      <c r="E134" s="12" t="s">
        <v>90</v>
      </c>
      <c r="F134" s="12" t="s">
        <v>66</v>
      </c>
      <c r="G134" s="12" t="s">
        <v>68</v>
      </c>
      <c r="H134" s="12" t="s">
        <v>70</v>
      </c>
      <c r="I134" s="12" t="s">
        <v>28</v>
      </c>
      <c r="J134" s="12"/>
      <c r="K134" s="26"/>
      <c r="L134" s="9">
        <v>3162</v>
      </c>
      <c r="M134" s="9">
        <v>3162</v>
      </c>
      <c r="N134" s="9">
        <v>3162</v>
      </c>
    </row>
    <row r="135" spans="1:14" s="6" customFormat="1" ht="18.75" hidden="1" customHeight="1" x14ac:dyDescent="0.25">
      <c r="A135" s="28" t="s">
        <v>51</v>
      </c>
      <c r="B135" s="12" t="s">
        <v>16</v>
      </c>
      <c r="C135" s="28" t="s">
        <v>13</v>
      </c>
      <c r="D135" s="28" t="s">
        <v>26</v>
      </c>
      <c r="E135" s="12" t="s">
        <v>52</v>
      </c>
      <c r="F135" s="12"/>
      <c r="G135" s="12"/>
      <c r="H135" s="12"/>
      <c r="I135" s="12"/>
      <c r="J135" s="12"/>
      <c r="K135" s="26"/>
      <c r="L135" s="9" t="e">
        <f>#REF!</f>
        <v>#REF!</v>
      </c>
      <c r="M135" s="9" t="e">
        <f>#REF!</f>
        <v>#REF!</v>
      </c>
      <c r="N135" s="9" t="e">
        <f>#REF!</f>
        <v>#REF!</v>
      </c>
    </row>
    <row r="136" spans="1:14" s="6" customFormat="1" ht="18.75" customHeight="1" x14ac:dyDescent="0.25">
      <c r="A136" s="55" t="s">
        <v>188</v>
      </c>
      <c r="B136" s="12"/>
      <c r="C136" s="28" t="s">
        <v>13</v>
      </c>
      <c r="D136" s="28" t="s">
        <v>26</v>
      </c>
      <c r="E136" s="12" t="s">
        <v>157</v>
      </c>
      <c r="F136" s="12" t="s">
        <v>48</v>
      </c>
      <c r="G136" s="12" t="s">
        <v>121</v>
      </c>
      <c r="H136" s="12" t="s">
        <v>127</v>
      </c>
      <c r="I136" s="12"/>
      <c r="J136" s="12"/>
      <c r="K136" s="26"/>
      <c r="L136" s="9">
        <v>8</v>
      </c>
      <c r="M136" s="9">
        <v>8</v>
      </c>
      <c r="N136" s="9">
        <v>8</v>
      </c>
    </row>
    <row r="137" spans="1:14" s="6" customFormat="1" ht="54" customHeight="1" x14ac:dyDescent="0.25">
      <c r="A137" s="12" t="s">
        <v>129</v>
      </c>
      <c r="B137" s="12" t="s">
        <v>16</v>
      </c>
      <c r="C137" s="12" t="s">
        <v>13</v>
      </c>
      <c r="D137" s="12" t="s">
        <v>40</v>
      </c>
      <c r="E137" s="60"/>
      <c r="F137" s="12"/>
      <c r="G137" s="12"/>
      <c r="H137" s="12"/>
      <c r="I137" s="12"/>
      <c r="J137" s="12"/>
      <c r="K137" s="26"/>
      <c r="L137" s="9">
        <f t="shared" ref="L137:N139" si="30">L138</f>
        <v>97032</v>
      </c>
      <c r="M137" s="9">
        <f t="shared" si="30"/>
        <v>97032</v>
      </c>
      <c r="N137" s="9">
        <f t="shared" si="30"/>
        <v>80931</v>
      </c>
    </row>
    <row r="138" spans="1:14" s="6" customFormat="1" ht="90.75" customHeight="1" x14ac:dyDescent="0.25">
      <c r="A138" s="12" t="s">
        <v>128</v>
      </c>
      <c r="B138" s="12" t="s">
        <v>16</v>
      </c>
      <c r="C138" s="12" t="s">
        <v>13</v>
      </c>
      <c r="D138" s="12" t="s">
        <v>40</v>
      </c>
      <c r="E138" s="61">
        <v>1500000000</v>
      </c>
      <c r="F138" s="12"/>
      <c r="G138" s="12"/>
      <c r="H138" s="12"/>
      <c r="I138" s="12"/>
      <c r="J138" s="12"/>
      <c r="K138" s="26"/>
      <c r="L138" s="9">
        <f t="shared" si="30"/>
        <v>97032</v>
      </c>
      <c r="M138" s="9">
        <f t="shared" si="30"/>
        <v>97032</v>
      </c>
      <c r="N138" s="9">
        <f t="shared" si="30"/>
        <v>80931</v>
      </c>
    </row>
    <row r="139" spans="1:14" s="6" customFormat="1" ht="81.75" customHeight="1" x14ac:dyDescent="0.25">
      <c r="A139" s="12" t="s">
        <v>130</v>
      </c>
      <c r="B139" s="12" t="s">
        <v>16</v>
      </c>
      <c r="C139" s="12" t="s">
        <v>13</v>
      </c>
      <c r="D139" s="12" t="s">
        <v>40</v>
      </c>
      <c r="E139" s="61">
        <v>1500000000</v>
      </c>
      <c r="F139" s="12"/>
      <c r="G139" s="12"/>
      <c r="H139" s="12"/>
      <c r="I139" s="12"/>
      <c r="J139" s="12"/>
      <c r="K139" s="26"/>
      <c r="L139" s="9">
        <f>L140</f>
        <v>97032</v>
      </c>
      <c r="M139" s="9">
        <f t="shared" si="30"/>
        <v>97032</v>
      </c>
      <c r="N139" s="9">
        <f t="shared" si="30"/>
        <v>80931</v>
      </c>
    </row>
    <row r="140" spans="1:14" s="6" customFormat="1" ht="47.25" customHeight="1" x14ac:dyDescent="0.25">
      <c r="A140" s="62" t="s">
        <v>51</v>
      </c>
      <c r="B140" s="12" t="s">
        <v>16</v>
      </c>
      <c r="C140" s="12" t="s">
        <v>13</v>
      </c>
      <c r="D140" s="12" t="s">
        <v>40</v>
      </c>
      <c r="E140" s="12" t="s">
        <v>163</v>
      </c>
      <c r="F140" s="12"/>
      <c r="G140" s="12"/>
      <c r="H140" s="12"/>
      <c r="I140" s="12"/>
      <c r="J140" s="12"/>
      <c r="K140" s="26"/>
      <c r="L140" s="9">
        <f>L141</f>
        <v>97032</v>
      </c>
      <c r="M140" s="9">
        <f t="shared" ref="M140:N140" si="31">M141</f>
        <v>97032</v>
      </c>
      <c r="N140" s="9">
        <f t="shared" si="31"/>
        <v>80931</v>
      </c>
    </row>
    <row r="141" spans="1:14" s="6" customFormat="1" ht="45" customHeight="1" x14ac:dyDescent="0.25">
      <c r="A141" s="62" t="s">
        <v>53</v>
      </c>
      <c r="B141" s="12" t="s">
        <v>16</v>
      </c>
      <c r="C141" s="12" t="s">
        <v>13</v>
      </c>
      <c r="D141" s="12" t="s">
        <v>40</v>
      </c>
      <c r="E141" s="12" t="s">
        <v>164</v>
      </c>
      <c r="F141" s="63"/>
      <c r="G141" s="63"/>
      <c r="H141" s="63"/>
      <c r="I141" s="12"/>
      <c r="J141" s="12"/>
      <c r="K141" s="26"/>
      <c r="L141" s="9">
        <f>L142</f>
        <v>97032</v>
      </c>
      <c r="M141" s="9">
        <f>M142</f>
        <v>97032</v>
      </c>
      <c r="N141" s="9">
        <f>N142</f>
        <v>80931</v>
      </c>
    </row>
    <row r="142" spans="1:14" s="6" customFormat="1" ht="46.5" customHeight="1" x14ac:dyDescent="0.25">
      <c r="A142" s="12" t="s">
        <v>131</v>
      </c>
      <c r="B142" s="12" t="s">
        <v>16</v>
      </c>
      <c r="C142" s="12" t="s">
        <v>13</v>
      </c>
      <c r="D142" s="12" t="s">
        <v>40</v>
      </c>
      <c r="E142" s="12" t="s">
        <v>164</v>
      </c>
      <c r="F142" s="12" t="s">
        <v>66</v>
      </c>
      <c r="G142" s="12"/>
      <c r="H142" s="12"/>
      <c r="I142" s="12"/>
      <c r="J142" s="12"/>
      <c r="K142" s="26"/>
      <c r="L142" s="9">
        <f>L143</f>
        <v>97032</v>
      </c>
      <c r="M142" s="9">
        <f t="shared" ref="M142:N142" si="32">M143</f>
        <v>97032</v>
      </c>
      <c r="N142" s="9">
        <f t="shared" si="32"/>
        <v>80931</v>
      </c>
    </row>
    <row r="143" spans="1:14" s="6" customFormat="1" ht="64.5" customHeight="1" x14ac:dyDescent="0.25">
      <c r="A143" s="12" t="s">
        <v>67</v>
      </c>
      <c r="B143" s="12" t="s">
        <v>16</v>
      </c>
      <c r="C143" s="12" t="s">
        <v>13</v>
      </c>
      <c r="D143" s="12" t="s">
        <v>40</v>
      </c>
      <c r="E143" s="12" t="s">
        <v>164</v>
      </c>
      <c r="F143" s="12" t="s">
        <v>66</v>
      </c>
      <c r="G143" s="12" t="s">
        <v>68</v>
      </c>
      <c r="H143" s="12"/>
      <c r="I143" s="12"/>
      <c r="J143" s="12"/>
      <c r="K143" s="26"/>
      <c r="L143" s="9">
        <v>97032</v>
      </c>
      <c r="M143" s="9">
        <v>97032</v>
      </c>
      <c r="N143" s="9">
        <v>80931</v>
      </c>
    </row>
    <row r="144" spans="1:14" s="6" customFormat="1" ht="48.75" customHeight="1" x14ac:dyDescent="0.25">
      <c r="A144" s="28" t="s">
        <v>29</v>
      </c>
      <c r="B144" s="12" t="s">
        <v>16</v>
      </c>
      <c r="C144" s="28" t="s">
        <v>30</v>
      </c>
      <c r="D144" s="28" t="s">
        <v>31</v>
      </c>
      <c r="E144" s="12"/>
      <c r="F144" s="12"/>
      <c r="G144" s="12"/>
      <c r="H144" s="12"/>
      <c r="I144" s="12"/>
      <c r="J144" s="12"/>
      <c r="K144" s="26"/>
      <c r="L144" s="9">
        <f>L145+L155</f>
        <v>846</v>
      </c>
      <c r="M144" s="9">
        <f t="shared" ref="M144:N144" si="33">M145+M155</f>
        <v>846</v>
      </c>
      <c r="N144" s="9">
        <f t="shared" si="33"/>
        <v>846</v>
      </c>
    </row>
    <row r="145" spans="1:14" s="22" customFormat="1" ht="78.75" customHeight="1" x14ac:dyDescent="0.2">
      <c r="A145" s="28" t="s">
        <v>112</v>
      </c>
      <c r="B145" s="12" t="s">
        <v>16</v>
      </c>
      <c r="C145" s="28" t="s">
        <v>30</v>
      </c>
      <c r="D145" s="28" t="s">
        <v>31</v>
      </c>
      <c r="E145" s="12" t="s">
        <v>142</v>
      </c>
      <c r="F145" s="12"/>
      <c r="G145" s="12"/>
      <c r="H145" s="12"/>
      <c r="I145" s="12"/>
      <c r="J145" s="12"/>
      <c r="K145" s="26"/>
      <c r="L145" s="9">
        <f>L147</f>
        <v>846</v>
      </c>
      <c r="M145" s="9">
        <f>M147</f>
        <v>846</v>
      </c>
      <c r="N145" s="9">
        <f>N147</f>
        <v>846</v>
      </c>
    </row>
    <row r="146" spans="1:14" s="20" customFormat="1" ht="76.5" customHeight="1" x14ac:dyDescent="0.2">
      <c r="A146" s="28" t="s">
        <v>180</v>
      </c>
      <c r="B146" s="12" t="s">
        <v>16</v>
      </c>
      <c r="C146" s="28" t="s">
        <v>30</v>
      </c>
      <c r="D146" s="28" t="s">
        <v>31</v>
      </c>
      <c r="E146" s="12" t="s">
        <v>143</v>
      </c>
      <c r="F146" s="12"/>
      <c r="G146" s="12"/>
      <c r="H146" s="12"/>
      <c r="I146" s="12"/>
      <c r="J146" s="12"/>
      <c r="K146" s="26"/>
      <c r="L146" s="9">
        <f t="shared" ref="L146:N150" si="34">L147</f>
        <v>846</v>
      </c>
      <c r="M146" s="9">
        <f t="shared" si="34"/>
        <v>846</v>
      </c>
      <c r="N146" s="9">
        <f t="shared" si="34"/>
        <v>846</v>
      </c>
    </row>
    <row r="147" spans="1:14" s="20" customFormat="1" ht="51.75" customHeight="1" x14ac:dyDescent="0.2">
      <c r="A147" s="28" t="s">
        <v>51</v>
      </c>
      <c r="B147" s="12" t="s">
        <v>16</v>
      </c>
      <c r="C147" s="28" t="s">
        <v>30</v>
      </c>
      <c r="D147" s="28" t="s">
        <v>31</v>
      </c>
      <c r="E147" s="12" t="s">
        <v>144</v>
      </c>
      <c r="F147" s="12"/>
      <c r="G147" s="12"/>
      <c r="H147" s="12"/>
      <c r="I147" s="12"/>
      <c r="J147" s="12"/>
      <c r="K147" s="26"/>
      <c r="L147" s="9">
        <f t="shared" si="34"/>
        <v>846</v>
      </c>
      <c r="M147" s="9">
        <f t="shared" si="34"/>
        <v>846</v>
      </c>
      <c r="N147" s="9">
        <f t="shared" si="34"/>
        <v>846</v>
      </c>
    </row>
    <row r="148" spans="1:14" s="20" customFormat="1" ht="45" customHeight="1" x14ac:dyDescent="0.2">
      <c r="A148" s="28" t="s">
        <v>105</v>
      </c>
      <c r="B148" s="12" t="s">
        <v>16</v>
      </c>
      <c r="C148" s="28" t="s">
        <v>30</v>
      </c>
      <c r="D148" s="28" t="s">
        <v>31</v>
      </c>
      <c r="E148" s="12" t="s">
        <v>160</v>
      </c>
      <c r="F148" s="12"/>
      <c r="G148" s="12"/>
      <c r="H148" s="12"/>
      <c r="I148" s="12"/>
      <c r="J148" s="12"/>
      <c r="K148" s="26"/>
      <c r="L148" s="9">
        <f t="shared" si="34"/>
        <v>846</v>
      </c>
      <c r="M148" s="9">
        <f t="shared" si="34"/>
        <v>846</v>
      </c>
      <c r="N148" s="9">
        <f t="shared" si="34"/>
        <v>846</v>
      </c>
    </row>
    <row r="149" spans="1:14" s="20" customFormat="1" ht="64.5" customHeight="1" x14ac:dyDescent="0.2">
      <c r="A149" s="57" t="s">
        <v>91</v>
      </c>
      <c r="B149" s="12" t="s">
        <v>16</v>
      </c>
      <c r="C149" s="28" t="s">
        <v>30</v>
      </c>
      <c r="D149" s="28" t="s">
        <v>31</v>
      </c>
      <c r="E149" s="12" t="s">
        <v>160</v>
      </c>
      <c r="F149" s="12" t="s">
        <v>66</v>
      </c>
      <c r="G149" s="12"/>
      <c r="H149" s="12"/>
      <c r="I149" s="12"/>
      <c r="J149" s="12"/>
      <c r="K149" s="26"/>
      <c r="L149" s="9">
        <f t="shared" si="34"/>
        <v>846</v>
      </c>
      <c r="M149" s="9">
        <f t="shared" si="34"/>
        <v>846</v>
      </c>
      <c r="N149" s="9">
        <f t="shared" si="34"/>
        <v>846</v>
      </c>
    </row>
    <row r="150" spans="1:14" s="20" customFormat="1" ht="66" customHeight="1" x14ac:dyDescent="0.2">
      <c r="A150" s="55" t="s">
        <v>67</v>
      </c>
      <c r="B150" s="12" t="s">
        <v>16</v>
      </c>
      <c r="C150" s="28" t="s">
        <v>30</v>
      </c>
      <c r="D150" s="28" t="s">
        <v>31</v>
      </c>
      <c r="E150" s="12" t="s">
        <v>160</v>
      </c>
      <c r="F150" s="12" t="s">
        <v>66</v>
      </c>
      <c r="G150" s="12" t="s">
        <v>68</v>
      </c>
      <c r="H150" s="12"/>
      <c r="I150" s="12"/>
      <c r="J150" s="12"/>
      <c r="K150" s="26"/>
      <c r="L150" s="9">
        <f t="shared" si="34"/>
        <v>846</v>
      </c>
      <c r="M150" s="9">
        <f t="shared" si="34"/>
        <v>846</v>
      </c>
      <c r="N150" s="9">
        <f t="shared" si="34"/>
        <v>846</v>
      </c>
    </row>
    <row r="151" spans="1:14" s="20" customFormat="1" ht="60.75" customHeight="1" x14ac:dyDescent="0.2">
      <c r="A151" s="28" t="s">
        <v>83</v>
      </c>
      <c r="B151" s="12" t="s">
        <v>16</v>
      </c>
      <c r="C151" s="28" t="s">
        <v>30</v>
      </c>
      <c r="D151" s="28" t="s">
        <v>31</v>
      </c>
      <c r="E151" s="12" t="s">
        <v>160</v>
      </c>
      <c r="F151" s="12" t="s">
        <v>66</v>
      </c>
      <c r="G151" s="12" t="s">
        <v>68</v>
      </c>
      <c r="H151" s="12" t="s">
        <v>70</v>
      </c>
      <c r="I151" s="12"/>
      <c r="J151" s="12"/>
      <c r="K151" s="26"/>
      <c r="L151" s="9">
        <v>846</v>
      </c>
      <c r="M151" s="9">
        <f>438+408</f>
        <v>846</v>
      </c>
      <c r="N151" s="9">
        <f>438+408</f>
        <v>846</v>
      </c>
    </row>
    <row r="152" spans="1:14" s="6" customFormat="1" ht="18.75" hidden="1" customHeight="1" x14ac:dyDescent="0.25">
      <c r="A152" s="45" t="s">
        <v>107</v>
      </c>
      <c r="B152" s="7" t="s">
        <v>16</v>
      </c>
      <c r="C152" s="29" t="s">
        <v>30</v>
      </c>
      <c r="D152" s="29" t="s">
        <v>31</v>
      </c>
      <c r="E152" s="7" t="s">
        <v>106</v>
      </c>
      <c r="F152" s="7" t="s">
        <v>66</v>
      </c>
      <c r="G152" s="7" t="s">
        <v>68</v>
      </c>
      <c r="H152" s="7" t="s">
        <v>70</v>
      </c>
      <c r="I152" s="7" t="s">
        <v>7</v>
      </c>
      <c r="J152" s="7"/>
      <c r="K152" s="18"/>
      <c r="L152" s="8">
        <v>467</v>
      </c>
      <c r="M152" s="8">
        <v>491</v>
      </c>
      <c r="N152" s="8">
        <v>516</v>
      </c>
    </row>
    <row r="153" spans="1:14" s="6" customFormat="1" ht="18.75" hidden="1" customHeight="1" x14ac:dyDescent="0.25">
      <c r="A153" s="46" t="s">
        <v>108</v>
      </c>
      <c r="B153" s="47"/>
      <c r="C153" s="47"/>
      <c r="D153" s="47"/>
      <c r="E153" s="48"/>
      <c r="F153" s="67"/>
      <c r="G153" s="68"/>
      <c r="H153" s="68"/>
      <c r="I153" s="68"/>
      <c r="J153" s="68"/>
      <c r="K153" s="69"/>
      <c r="L153" s="40" t="e">
        <f>L144+L35+L14</f>
        <v>#REF!</v>
      </c>
      <c r="M153" s="40" t="e">
        <f>M144+M35+M14</f>
        <v>#REF!</v>
      </c>
      <c r="N153" s="40" t="e">
        <f>N144+N35+N14</f>
        <v>#REF!</v>
      </c>
    </row>
    <row r="154" spans="1:14" s="6" customFormat="1" ht="18.75" hidden="1" customHeight="1" x14ac:dyDescent="0.25">
      <c r="A154" s="41"/>
      <c r="B154" s="41"/>
      <c r="C154" s="41"/>
      <c r="D154" s="41"/>
      <c r="E154" s="49"/>
      <c r="F154" s="41"/>
      <c r="G154" s="41"/>
      <c r="H154" s="41"/>
      <c r="I154" s="41"/>
      <c r="J154" s="41"/>
      <c r="K154" s="41"/>
      <c r="L154" s="41"/>
      <c r="M154" s="41"/>
      <c r="N154" s="41"/>
    </row>
    <row r="155" spans="1:14" ht="30" hidden="1" x14ac:dyDescent="0.25">
      <c r="A155" s="28" t="s">
        <v>45</v>
      </c>
      <c r="B155" s="12" t="s">
        <v>16</v>
      </c>
      <c r="C155" s="28" t="s">
        <v>30</v>
      </c>
      <c r="D155" s="28" t="s">
        <v>31</v>
      </c>
      <c r="E155" s="12" t="s">
        <v>158</v>
      </c>
      <c r="F155" s="12"/>
      <c r="G155" s="12"/>
      <c r="H155" s="12"/>
      <c r="I155" s="12"/>
      <c r="J155" s="12"/>
      <c r="K155" s="26"/>
      <c r="L155" s="9">
        <f>L165</f>
        <v>0</v>
      </c>
      <c r="M155" s="9">
        <f>M156</f>
        <v>0</v>
      </c>
      <c r="N155" s="9">
        <f>N156</f>
        <v>0</v>
      </c>
    </row>
    <row r="156" spans="1:14" ht="36" hidden="1" x14ac:dyDescent="0.25">
      <c r="A156" s="21" t="s">
        <v>67</v>
      </c>
      <c r="B156" s="12" t="s">
        <v>16</v>
      </c>
      <c r="C156" s="28" t="s">
        <v>30</v>
      </c>
      <c r="D156" s="28" t="s">
        <v>31</v>
      </c>
      <c r="E156" s="12" t="s">
        <v>161</v>
      </c>
      <c r="F156" s="12" t="s">
        <v>66</v>
      </c>
      <c r="G156" s="12" t="s">
        <v>68</v>
      </c>
      <c r="H156" s="12"/>
      <c r="I156" s="12"/>
      <c r="J156" s="12"/>
      <c r="K156" s="26"/>
      <c r="L156" s="9">
        <f t="shared" ref="L156:N156" si="35">L157</f>
        <v>0</v>
      </c>
      <c r="M156" s="9">
        <f t="shared" si="35"/>
        <v>0</v>
      </c>
      <c r="N156" s="9">
        <f t="shared" si="35"/>
        <v>0</v>
      </c>
    </row>
    <row r="157" spans="1:14" ht="48" hidden="1" x14ac:dyDescent="0.25">
      <c r="A157" s="24" t="s">
        <v>83</v>
      </c>
      <c r="B157" s="12" t="s">
        <v>16</v>
      </c>
      <c r="C157" s="28" t="s">
        <v>30</v>
      </c>
      <c r="D157" s="28" t="s">
        <v>31</v>
      </c>
      <c r="E157" s="12" t="s">
        <v>161</v>
      </c>
      <c r="F157" s="12" t="s">
        <v>66</v>
      </c>
      <c r="G157" s="12" t="s">
        <v>68</v>
      </c>
      <c r="H157" s="12" t="s">
        <v>70</v>
      </c>
      <c r="I157" s="12"/>
      <c r="J157" s="12"/>
      <c r="K157" s="26"/>
      <c r="L157" s="9">
        <v>0</v>
      </c>
      <c r="M157" s="9">
        <v>0</v>
      </c>
      <c r="N157" s="9">
        <v>0</v>
      </c>
    </row>
    <row r="158" spans="1:14" s="6" customFormat="1" ht="76.5" customHeight="1" x14ac:dyDescent="0.25">
      <c r="A158" s="28" t="s">
        <v>191</v>
      </c>
      <c r="B158" s="12"/>
      <c r="C158" s="28" t="s">
        <v>30</v>
      </c>
      <c r="D158" s="28" t="s">
        <v>31</v>
      </c>
      <c r="E158" s="12" t="s">
        <v>193</v>
      </c>
      <c r="F158" s="12"/>
      <c r="G158" s="12"/>
      <c r="H158" s="12"/>
      <c r="I158" s="12"/>
      <c r="J158" s="12"/>
      <c r="K158" s="26"/>
      <c r="L158" s="9">
        <f t="shared" ref="L158:N162" si="36">L159</f>
        <v>12974</v>
      </c>
      <c r="M158" s="9">
        <f t="shared" si="36"/>
        <v>0</v>
      </c>
      <c r="N158" s="9">
        <f t="shared" si="36"/>
        <v>0</v>
      </c>
    </row>
    <row r="159" spans="1:14" s="6" customFormat="1" ht="115.5" customHeight="1" x14ac:dyDescent="0.25">
      <c r="A159" s="28" t="s">
        <v>192</v>
      </c>
      <c r="B159" s="12"/>
      <c r="C159" s="28" t="s">
        <v>30</v>
      </c>
      <c r="D159" s="28" t="s">
        <v>31</v>
      </c>
      <c r="E159" s="12" t="s">
        <v>194</v>
      </c>
      <c r="F159" s="12"/>
      <c r="G159" s="12"/>
      <c r="H159" s="12"/>
      <c r="I159" s="12"/>
      <c r="J159" s="12"/>
      <c r="K159" s="26"/>
      <c r="L159" s="9">
        <f t="shared" si="36"/>
        <v>12974</v>
      </c>
      <c r="M159" s="9">
        <f t="shared" si="36"/>
        <v>0</v>
      </c>
      <c r="N159" s="9">
        <f t="shared" si="36"/>
        <v>0</v>
      </c>
    </row>
    <row r="160" spans="1:14" s="6" customFormat="1" ht="36.75" customHeight="1" x14ac:dyDescent="0.25">
      <c r="A160" s="28" t="s">
        <v>51</v>
      </c>
      <c r="B160" s="12"/>
      <c r="C160" s="28" t="s">
        <v>30</v>
      </c>
      <c r="D160" s="28" t="s">
        <v>31</v>
      </c>
      <c r="E160" s="12" t="s">
        <v>194</v>
      </c>
      <c r="F160" s="12"/>
      <c r="G160" s="12"/>
      <c r="H160" s="12"/>
      <c r="I160" s="12"/>
      <c r="J160" s="12"/>
      <c r="K160" s="26"/>
      <c r="L160" s="9">
        <f t="shared" si="36"/>
        <v>12974</v>
      </c>
      <c r="M160" s="9">
        <f t="shared" si="36"/>
        <v>0</v>
      </c>
      <c r="N160" s="9">
        <f t="shared" si="36"/>
        <v>0</v>
      </c>
    </row>
    <row r="161" spans="1:14" s="6" customFormat="1" ht="36.75" customHeight="1" x14ac:dyDescent="0.25">
      <c r="A161" s="28" t="s">
        <v>105</v>
      </c>
      <c r="B161" s="12"/>
      <c r="C161" s="28" t="s">
        <v>30</v>
      </c>
      <c r="D161" s="28" t="s">
        <v>31</v>
      </c>
      <c r="E161" s="12" t="s">
        <v>194</v>
      </c>
      <c r="F161" s="12"/>
      <c r="G161" s="12"/>
      <c r="H161" s="12"/>
      <c r="I161" s="12"/>
      <c r="J161" s="12"/>
      <c r="K161" s="26"/>
      <c r="L161" s="9">
        <f t="shared" si="36"/>
        <v>12974</v>
      </c>
      <c r="M161" s="9"/>
      <c r="N161" s="9"/>
    </row>
    <row r="162" spans="1:14" s="6" customFormat="1" ht="44.25" customHeight="1" x14ac:dyDescent="0.25">
      <c r="A162" s="57" t="s">
        <v>91</v>
      </c>
      <c r="B162" s="12"/>
      <c r="C162" s="28" t="s">
        <v>30</v>
      </c>
      <c r="D162" s="28" t="s">
        <v>31</v>
      </c>
      <c r="E162" s="12" t="s">
        <v>194</v>
      </c>
      <c r="F162" s="12" t="s">
        <v>66</v>
      </c>
      <c r="G162" s="12"/>
      <c r="H162" s="12"/>
      <c r="I162" s="12"/>
      <c r="J162" s="12"/>
      <c r="K162" s="26"/>
      <c r="L162" s="9">
        <f t="shared" si="36"/>
        <v>12974</v>
      </c>
      <c r="M162" s="9"/>
      <c r="N162" s="9"/>
    </row>
    <row r="163" spans="1:14" s="6" customFormat="1" ht="60" x14ac:dyDescent="0.25">
      <c r="A163" s="55" t="s">
        <v>67</v>
      </c>
      <c r="B163" s="12"/>
      <c r="C163" s="28" t="s">
        <v>30</v>
      </c>
      <c r="D163" s="28" t="s">
        <v>31</v>
      </c>
      <c r="E163" s="12" t="s">
        <v>194</v>
      </c>
      <c r="F163" s="12" t="s">
        <v>66</v>
      </c>
      <c r="G163" s="12" t="s">
        <v>68</v>
      </c>
      <c r="H163" s="12"/>
      <c r="I163" s="12"/>
      <c r="J163" s="12"/>
      <c r="K163" s="26"/>
      <c r="L163" s="9">
        <f>L164</f>
        <v>12974</v>
      </c>
      <c r="M163" s="9"/>
      <c r="N163" s="9"/>
    </row>
    <row r="164" spans="1:14" ht="60" x14ac:dyDescent="0.25">
      <c r="A164" s="28" t="s">
        <v>83</v>
      </c>
      <c r="B164" s="12"/>
      <c r="C164" s="28" t="s">
        <v>30</v>
      </c>
      <c r="D164" s="28" t="s">
        <v>31</v>
      </c>
      <c r="E164" s="12" t="s">
        <v>194</v>
      </c>
      <c r="F164" s="12" t="s">
        <v>66</v>
      </c>
      <c r="G164" s="12" t="s">
        <v>68</v>
      </c>
      <c r="H164" s="12" t="s">
        <v>70</v>
      </c>
      <c r="I164" s="12"/>
      <c r="J164" s="12"/>
      <c r="K164" s="26"/>
      <c r="L164" s="9">
        <v>12974</v>
      </c>
      <c r="M164" s="9"/>
      <c r="N164" s="9"/>
    </row>
    <row r="165" spans="1:14" x14ac:dyDescent="0.25">
      <c r="A165" s="13"/>
      <c r="B165" s="13"/>
      <c r="C165" s="13"/>
      <c r="D165" s="13"/>
      <c r="E165" s="13"/>
      <c r="F165" s="13"/>
      <c r="G165" s="13"/>
      <c r="L165" s="13"/>
      <c r="M165" s="13"/>
      <c r="N165" s="13"/>
    </row>
  </sheetData>
  <mergeCells count="7">
    <mergeCell ref="F153:K153"/>
    <mergeCell ref="A4:N4"/>
    <mergeCell ref="A5:N5"/>
    <mergeCell ref="B7:K7"/>
    <mergeCell ref="L7:N7"/>
    <mergeCell ref="A2:N2"/>
    <mergeCell ref="A3:N3"/>
  </mergeCells>
  <pageMargins left="1.1811023622047245" right="0.23622047244094491" top="0.23622047244094491" bottom="0.23622047244094491" header="0.23622047244094491" footer="0.23622047244094491"/>
  <pageSetup paperSize="9" scale="70" orientation="portrait" r:id="rId1"/>
  <rowBreaks count="4" manualBreakCount="4">
    <brk id="25" max="16383" man="1"/>
    <brk id="48" max="13" man="1"/>
    <brk id="62" max="13" man="1"/>
    <brk id="9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ГРБС 20116,17,18</vt:lpstr>
      <vt:lpstr>Лист1</vt:lpstr>
      <vt:lpstr>'ГРБС 20116,17,18'!Заголовки_для_печати</vt:lpstr>
      <vt:lpstr>'ГРБС 20116,17,18'!Область_печати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2009-04-22T05:52:25Z</cp:lastPrinted>
  <dcterms:created xsi:type="dcterms:W3CDTF">2006-09-28T05:33:49Z</dcterms:created>
  <dcterms:modified xsi:type="dcterms:W3CDTF">2018-06-19T10:39:37Z</dcterms:modified>
</cp:coreProperties>
</file>